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2"/>
  </bookViews>
  <sheets>
    <sheet name="Table 1 Current" sheetId="1" r:id="rId1"/>
    <sheet name="Table 1 Constant 2014-15" sheetId="2" r:id="rId2"/>
    <sheet name="Figure 1" sheetId="9" r:id="rId3"/>
    <sheet name="Figure 2 + 3" sheetId="11" r:id="rId4"/>
    <sheet name="CPI calcs" sheetId="10" r:id="rId5"/>
  </sheets>
  <calcPr calcId="145621"/>
</workbook>
</file>

<file path=xl/calcChain.xml><?xml version="1.0" encoding="utf-8"?>
<calcChain xmlns="http://schemas.openxmlformats.org/spreadsheetml/2006/main">
  <c r="E50" i="2" l="1"/>
  <c r="K35" i="11"/>
  <c r="L34" i="11"/>
  <c r="K34" i="11"/>
  <c r="K10" i="11"/>
  <c r="L9" i="11"/>
  <c r="K9" i="11"/>
  <c r="P53" i="2"/>
  <c r="P52" i="2"/>
  <c r="O53" i="2"/>
  <c r="O52" i="2"/>
  <c r="N53" i="2"/>
  <c r="N52" i="2"/>
  <c r="N50" i="2"/>
  <c r="C53" i="2"/>
  <c r="D53" i="2"/>
  <c r="E53" i="2"/>
  <c r="F53" i="2"/>
  <c r="G53" i="2"/>
  <c r="H53" i="2"/>
  <c r="I53" i="2"/>
  <c r="J53" i="2"/>
  <c r="K53" i="2"/>
  <c r="L53" i="2"/>
  <c r="B53" i="2"/>
  <c r="C52" i="2"/>
  <c r="D52" i="2"/>
  <c r="E52" i="2"/>
  <c r="F52" i="2"/>
  <c r="G52" i="2"/>
  <c r="H52" i="2"/>
  <c r="I52" i="2"/>
  <c r="J52" i="2"/>
  <c r="K52" i="2"/>
  <c r="L52" i="2"/>
  <c r="B52" i="2"/>
  <c r="L55" i="2"/>
  <c r="L56" i="2" s="1"/>
  <c r="O4" i="2"/>
  <c r="P4" i="2" s="1"/>
  <c r="C5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3" i="11"/>
  <c r="E5" i="9"/>
  <c r="E6" i="9"/>
  <c r="G3" i="9"/>
  <c r="E4" i="9"/>
  <c r="F3" i="9"/>
  <c r="C55" i="2"/>
  <c r="C56" i="2" s="1"/>
  <c r="D55" i="2"/>
  <c r="D56" i="2" s="1"/>
  <c r="E55" i="2"/>
  <c r="E6" i="2" s="1"/>
  <c r="F55" i="2"/>
  <c r="G55" i="2"/>
  <c r="G56" i="2" s="1"/>
  <c r="H55" i="2"/>
  <c r="H56" i="2" s="1"/>
  <c r="I55" i="2"/>
  <c r="I56" i="2" s="1"/>
  <c r="J55" i="2"/>
  <c r="K55" i="2"/>
  <c r="B55" i="2"/>
  <c r="B56" i="2" s="1"/>
  <c r="F56" i="2"/>
  <c r="J56" i="2"/>
  <c r="B280" i="10"/>
  <c r="C280" i="10"/>
  <c r="D280" i="10"/>
  <c r="E280" i="10"/>
  <c r="F280" i="10"/>
  <c r="G280" i="10"/>
  <c r="H280" i="10"/>
  <c r="I280" i="10"/>
  <c r="J280" i="10"/>
  <c r="K280" i="10"/>
  <c r="L280" i="10"/>
  <c r="M280" i="10"/>
  <c r="N280" i="10"/>
  <c r="O280" i="10"/>
  <c r="P280" i="10"/>
  <c r="Q280" i="10"/>
  <c r="Q278" i="10"/>
  <c r="Q279" i="10"/>
  <c r="D46" i="2" l="1"/>
  <c r="K56" i="2"/>
  <c r="E56" i="2"/>
  <c r="E49" i="2"/>
  <c r="E47" i="2"/>
  <c r="B48" i="11" s="1"/>
  <c r="E45" i="2"/>
  <c r="E43" i="2"/>
  <c r="B44" i="11" s="1"/>
  <c r="E41" i="2"/>
  <c r="E39" i="2"/>
  <c r="B40" i="11" s="1"/>
  <c r="E37" i="2"/>
  <c r="E35" i="2"/>
  <c r="E33" i="2"/>
  <c r="E31" i="2"/>
  <c r="B32" i="11" s="1"/>
  <c r="E29" i="2"/>
  <c r="E27" i="2"/>
  <c r="B28" i="11" s="1"/>
  <c r="E25" i="2"/>
  <c r="E23" i="2"/>
  <c r="B24" i="11" s="1"/>
  <c r="E21" i="2"/>
  <c r="E19" i="2"/>
  <c r="B20" i="11" s="1"/>
  <c r="E17" i="2"/>
  <c r="E15" i="2"/>
  <c r="B16" i="11" s="1"/>
  <c r="E13" i="2"/>
  <c r="E11" i="2"/>
  <c r="B12" i="11" s="1"/>
  <c r="E9" i="2"/>
  <c r="E7" i="2"/>
  <c r="B8" i="11" s="1"/>
  <c r="E5" i="2"/>
  <c r="E48" i="2"/>
  <c r="B49" i="11" s="1"/>
  <c r="E46" i="2"/>
  <c r="E44" i="2"/>
  <c r="B45" i="11" s="1"/>
  <c r="E42" i="2"/>
  <c r="E40" i="2"/>
  <c r="B41" i="11" s="1"/>
  <c r="E38" i="2"/>
  <c r="E36" i="2"/>
  <c r="B37" i="11" s="1"/>
  <c r="E34" i="2"/>
  <c r="E32" i="2"/>
  <c r="B33" i="11" s="1"/>
  <c r="E30" i="2"/>
  <c r="E28" i="2"/>
  <c r="B29" i="11" s="1"/>
  <c r="E26" i="2"/>
  <c r="E24" i="2"/>
  <c r="B25" i="11" s="1"/>
  <c r="E22" i="2"/>
  <c r="E20" i="2"/>
  <c r="B21" i="11" s="1"/>
  <c r="E18" i="2"/>
  <c r="E3" i="2"/>
  <c r="B4" i="11" s="1"/>
  <c r="E14" i="2"/>
  <c r="E12" i="2"/>
  <c r="B13" i="11" s="1"/>
  <c r="E10" i="2"/>
  <c r="E8" i="2"/>
  <c r="B9" i="11" s="1"/>
  <c r="B5" i="11"/>
  <c r="D5" i="11" s="1"/>
  <c r="E5" i="11" s="1"/>
  <c r="K49" i="2"/>
  <c r="I49" i="2"/>
  <c r="G49" i="2"/>
  <c r="B50" i="11"/>
  <c r="C49" i="2"/>
  <c r="L48" i="2"/>
  <c r="C49" i="11" s="1"/>
  <c r="J48" i="2"/>
  <c r="H48" i="2"/>
  <c r="F48" i="2"/>
  <c r="D48" i="2"/>
  <c r="B48" i="2"/>
  <c r="K47" i="2"/>
  <c r="I47" i="2"/>
  <c r="G47" i="2"/>
  <c r="C47" i="2"/>
  <c r="L49" i="2"/>
  <c r="J49" i="2"/>
  <c r="H49" i="2"/>
  <c r="F49" i="2"/>
  <c r="D49" i="2"/>
  <c r="B49" i="2"/>
  <c r="K48" i="2"/>
  <c r="I48" i="2"/>
  <c r="G48" i="2"/>
  <c r="C48" i="2"/>
  <c r="L47" i="2"/>
  <c r="J47" i="2"/>
  <c r="H47" i="2"/>
  <c r="F47" i="2"/>
  <c r="D47" i="2"/>
  <c r="B47" i="2"/>
  <c r="N4" i="2"/>
  <c r="D16" i="2"/>
  <c r="B38" i="11"/>
  <c r="B34" i="11"/>
  <c r="B30" i="11"/>
  <c r="B26" i="11"/>
  <c r="B22" i="11"/>
  <c r="B18" i="11"/>
  <c r="B14" i="11"/>
  <c r="B10" i="11"/>
  <c r="B6" i="11"/>
  <c r="B47" i="11"/>
  <c r="E16" i="1"/>
  <c r="B43" i="11"/>
  <c r="B39" i="11"/>
  <c r="B35" i="11"/>
  <c r="B31" i="11"/>
  <c r="B23" i="11"/>
  <c r="B19" i="11"/>
  <c r="B15" i="11"/>
  <c r="B11" i="11"/>
  <c r="B7" i="11"/>
  <c r="D49" i="11" l="1"/>
  <c r="C48" i="11"/>
  <c r="D48" i="11" s="1"/>
  <c r="O47" i="2"/>
  <c r="P47" i="2" s="1"/>
  <c r="C50" i="11"/>
  <c r="O49" i="2"/>
  <c r="E16" i="2"/>
  <c r="O48" i="2"/>
  <c r="P48" i="2" s="1"/>
  <c r="D50" i="11"/>
  <c r="C4" i="9" l="1"/>
  <c r="G4" i="9" s="1"/>
  <c r="B17" i="11"/>
  <c r="J54" i="1" l="1"/>
  <c r="K54" i="1"/>
  <c r="L53" i="1" l="1"/>
  <c r="I53" i="1"/>
  <c r="H53" i="1"/>
  <c r="G53" i="1"/>
  <c r="F53" i="1"/>
  <c r="E53" i="1"/>
  <c r="D53" i="1"/>
  <c r="C53" i="1"/>
  <c r="L52" i="1"/>
  <c r="L54" i="1" s="1"/>
  <c r="L55" i="1" s="1"/>
  <c r="K52" i="1"/>
  <c r="K53" i="1" s="1"/>
  <c r="K57" i="1" s="1"/>
  <c r="J52" i="1"/>
  <c r="J53" i="1" s="1"/>
  <c r="J57" i="1" s="1"/>
  <c r="B53" i="1"/>
  <c r="L57" i="1" l="1"/>
  <c r="J55" i="1"/>
  <c r="K55" i="1"/>
  <c r="D4" i="2"/>
  <c r="F4" i="2"/>
  <c r="G4" i="2"/>
  <c r="H4" i="2"/>
  <c r="I4" i="2"/>
  <c r="J4" i="2"/>
  <c r="K4" i="2"/>
  <c r="D5" i="2"/>
  <c r="F5" i="2"/>
  <c r="G5" i="2"/>
  <c r="H5" i="2"/>
  <c r="I5" i="2"/>
  <c r="J5" i="2"/>
  <c r="K5" i="2"/>
  <c r="L5" i="2"/>
  <c r="D6" i="2"/>
  <c r="F6" i="2"/>
  <c r="G6" i="2"/>
  <c r="H6" i="2"/>
  <c r="I6" i="2"/>
  <c r="J6" i="2"/>
  <c r="K6" i="2"/>
  <c r="L6" i="2"/>
  <c r="D7" i="2"/>
  <c r="F7" i="2"/>
  <c r="G7" i="2"/>
  <c r="H7" i="2"/>
  <c r="I7" i="2"/>
  <c r="J7" i="2"/>
  <c r="K7" i="2"/>
  <c r="L7" i="2"/>
  <c r="D8" i="2"/>
  <c r="F8" i="2"/>
  <c r="G8" i="2"/>
  <c r="H8" i="2"/>
  <c r="I8" i="2"/>
  <c r="J8" i="2"/>
  <c r="K8" i="2"/>
  <c r="L8" i="2"/>
  <c r="D9" i="2"/>
  <c r="F9" i="2"/>
  <c r="G9" i="2"/>
  <c r="H9" i="2"/>
  <c r="I9" i="2"/>
  <c r="J9" i="2"/>
  <c r="K9" i="2"/>
  <c r="L9" i="2"/>
  <c r="D10" i="2"/>
  <c r="F10" i="2"/>
  <c r="G10" i="2"/>
  <c r="H10" i="2"/>
  <c r="I10" i="2"/>
  <c r="J10" i="2"/>
  <c r="K10" i="2"/>
  <c r="L10" i="2"/>
  <c r="D11" i="2"/>
  <c r="F11" i="2"/>
  <c r="G11" i="2"/>
  <c r="H11" i="2"/>
  <c r="I11" i="2"/>
  <c r="J11" i="2"/>
  <c r="K11" i="2"/>
  <c r="L11" i="2"/>
  <c r="D12" i="2"/>
  <c r="F12" i="2"/>
  <c r="G12" i="2"/>
  <c r="H12" i="2"/>
  <c r="I12" i="2"/>
  <c r="J12" i="2"/>
  <c r="K12" i="2"/>
  <c r="L12" i="2"/>
  <c r="D13" i="2"/>
  <c r="F13" i="2"/>
  <c r="G13" i="2"/>
  <c r="H13" i="2"/>
  <c r="I13" i="2"/>
  <c r="J13" i="2"/>
  <c r="K13" i="2"/>
  <c r="L13" i="2"/>
  <c r="D14" i="2"/>
  <c r="F14" i="2"/>
  <c r="G14" i="2"/>
  <c r="H14" i="2"/>
  <c r="I14" i="2"/>
  <c r="J14" i="2"/>
  <c r="K14" i="2"/>
  <c r="L14" i="2"/>
  <c r="D15" i="2"/>
  <c r="F15" i="2"/>
  <c r="G15" i="2"/>
  <c r="H15" i="2"/>
  <c r="I15" i="2"/>
  <c r="J15" i="2"/>
  <c r="K15" i="2"/>
  <c r="L15" i="2"/>
  <c r="F16" i="2"/>
  <c r="G16" i="2"/>
  <c r="H16" i="2"/>
  <c r="I16" i="2"/>
  <c r="J16" i="2"/>
  <c r="K16" i="2"/>
  <c r="L16" i="2"/>
  <c r="D17" i="2"/>
  <c r="F17" i="2"/>
  <c r="G17" i="2"/>
  <c r="H17" i="2"/>
  <c r="I17" i="2"/>
  <c r="J17" i="2"/>
  <c r="K17" i="2"/>
  <c r="L17" i="2"/>
  <c r="D18" i="2"/>
  <c r="F18" i="2"/>
  <c r="G18" i="2"/>
  <c r="H18" i="2"/>
  <c r="I18" i="2"/>
  <c r="J18" i="2"/>
  <c r="K18" i="2"/>
  <c r="L18" i="2"/>
  <c r="D19" i="2"/>
  <c r="F19" i="2"/>
  <c r="G19" i="2"/>
  <c r="H19" i="2"/>
  <c r="I19" i="2"/>
  <c r="J19" i="2"/>
  <c r="K19" i="2"/>
  <c r="L19" i="2"/>
  <c r="D20" i="2"/>
  <c r="F20" i="2"/>
  <c r="G20" i="2"/>
  <c r="H20" i="2"/>
  <c r="I20" i="2"/>
  <c r="J20" i="2"/>
  <c r="K20" i="2"/>
  <c r="L20" i="2"/>
  <c r="D21" i="2"/>
  <c r="F21" i="2"/>
  <c r="G21" i="2"/>
  <c r="H21" i="2"/>
  <c r="I21" i="2"/>
  <c r="J21" i="2"/>
  <c r="K21" i="2"/>
  <c r="L21" i="2"/>
  <c r="D22" i="2"/>
  <c r="F22" i="2"/>
  <c r="G22" i="2"/>
  <c r="H22" i="2"/>
  <c r="I22" i="2"/>
  <c r="J22" i="2"/>
  <c r="K22" i="2"/>
  <c r="L22" i="2"/>
  <c r="D23" i="2"/>
  <c r="F23" i="2"/>
  <c r="G23" i="2"/>
  <c r="H23" i="2"/>
  <c r="I23" i="2"/>
  <c r="J23" i="2"/>
  <c r="K23" i="2"/>
  <c r="L23" i="2"/>
  <c r="D24" i="2"/>
  <c r="F24" i="2"/>
  <c r="G24" i="2"/>
  <c r="H24" i="2"/>
  <c r="I24" i="2"/>
  <c r="J24" i="2"/>
  <c r="K24" i="2"/>
  <c r="L24" i="2"/>
  <c r="D25" i="2"/>
  <c r="F25" i="2"/>
  <c r="G25" i="2"/>
  <c r="H25" i="2"/>
  <c r="I25" i="2"/>
  <c r="J25" i="2"/>
  <c r="K25" i="2"/>
  <c r="L25" i="2"/>
  <c r="J26" i="2"/>
  <c r="K26" i="2"/>
  <c r="L26" i="2"/>
  <c r="D27" i="2"/>
  <c r="F27" i="2"/>
  <c r="G27" i="2"/>
  <c r="H27" i="2"/>
  <c r="I27" i="2"/>
  <c r="J27" i="2"/>
  <c r="K27" i="2"/>
  <c r="L27" i="2"/>
  <c r="D28" i="2"/>
  <c r="F28" i="2"/>
  <c r="G28" i="2"/>
  <c r="H28" i="2"/>
  <c r="I28" i="2"/>
  <c r="J28" i="2"/>
  <c r="K28" i="2"/>
  <c r="L28" i="2"/>
  <c r="D29" i="2"/>
  <c r="F29" i="2"/>
  <c r="G29" i="2"/>
  <c r="H29" i="2"/>
  <c r="I29" i="2"/>
  <c r="J29" i="2"/>
  <c r="K29" i="2"/>
  <c r="L29" i="2"/>
  <c r="D30" i="2"/>
  <c r="F30" i="2"/>
  <c r="G30" i="2"/>
  <c r="H30" i="2"/>
  <c r="I30" i="2"/>
  <c r="J30" i="2"/>
  <c r="K30" i="2"/>
  <c r="L30" i="2"/>
  <c r="D31" i="2"/>
  <c r="F31" i="2"/>
  <c r="G31" i="2"/>
  <c r="H31" i="2"/>
  <c r="I31" i="2"/>
  <c r="J31" i="2"/>
  <c r="K31" i="2"/>
  <c r="L31" i="2"/>
  <c r="D32" i="2"/>
  <c r="F32" i="2"/>
  <c r="G32" i="2"/>
  <c r="H32" i="2"/>
  <c r="I32" i="2"/>
  <c r="J32" i="2"/>
  <c r="K32" i="2"/>
  <c r="L32" i="2"/>
  <c r="D33" i="2"/>
  <c r="F33" i="2"/>
  <c r="G33" i="2"/>
  <c r="H33" i="2"/>
  <c r="I33" i="2"/>
  <c r="J33" i="2"/>
  <c r="K33" i="2"/>
  <c r="L33" i="2"/>
  <c r="D34" i="2"/>
  <c r="F34" i="2"/>
  <c r="G34" i="2"/>
  <c r="H34" i="2"/>
  <c r="I34" i="2"/>
  <c r="J34" i="2"/>
  <c r="K34" i="2"/>
  <c r="L34" i="2"/>
  <c r="J35" i="2"/>
  <c r="K35" i="2"/>
  <c r="L35" i="2"/>
  <c r="D36" i="2"/>
  <c r="F36" i="2"/>
  <c r="G36" i="2"/>
  <c r="H36" i="2"/>
  <c r="I36" i="2"/>
  <c r="J36" i="2"/>
  <c r="K36" i="2"/>
  <c r="L36" i="2"/>
  <c r="D37" i="2"/>
  <c r="F37" i="2"/>
  <c r="G37" i="2"/>
  <c r="H37" i="2"/>
  <c r="I37" i="2"/>
  <c r="J37" i="2"/>
  <c r="K37" i="2"/>
  <c r="L37" i="2"/>
  <c r="D38" i="2"/>
  <c r="F38" i="2"/>
  <c r="G38" i="2"/>
  <c r="H38" i="2"/>
  <c r="I38" i="2"/>
  <c r="J38" i="2"/>
  <c r="K38" i="2"/>
  <c r="L38" i="2"/>
  <c r="D39" i="2"/>
  <c r="F39" i="2"/>
  <c r="G39" i="2"/>
  <c r="H39" i="2"/>
  <c r="I39" i="2"/>
  <c r="J39" i="2"/>
  <c r="K39" i="2"/>
  <c r="L39" i="2"/>
  <c r="D40" i="2"/>
  <c r="F40" i="2"/>
  <c r="G40" i="2"/>
  <c r="H40" i="2"/>
  <c r="I40" i="2"/>
  <c r="J40" i="2"/>
  <c r="K40" i="2"/>
  <c r="L40" i="2"/>
  <c r="J41" i="2"/>
  <c r="K41" i="2"/>
  <c r="L41" i="2"/>
  <c r="D42" i="2"/>
  <c r="F42" i="2"/>
  <c r="G42" i="2"/>
  <c r="H42" i="2"/>
  <c r="I42" i="2"/>
  <c r="J42" i="2"/>
  <c r="K42" i="2"/>
  <c r="L42" i="2"/>
  <c r="D43" i="2"/>
  <c r="F43" i="2"/>
  <c r="G43" i="2"/>
  <c r="H43" i="2"/>
  <c r="I43" i="2"/>
  <c r="J43" i="2"/>
  <c r="K43" i="2"/>
  <c r="L43" i="2"/>
  <c r="D44" i="2"/>
  <c r="F44" i="2"/>
  <c r="G44" i="2"/>
  <c r="H44" i="2"/>
  <c r="I44" i="2"/>
  <c r="J44" i="2"/>
  <c r="K44" i="2"/>
  <c r="L44" i="2"/>
  <c r="J45" i="2"/>
  <c r="K45" i="2"/>
  <c r="L45" i="2"/>
  <c r="F46" i="2"/>
  <c r="G46" i="2"/>
  <c r="H46" i="2"/>
  <c r="I46" i="2"/>
  <c r="J46" i="2"/>
  <c r="K46" i="2"/>
  <c r="L46" i="2"/>
  <c r="J50" i="2"/>
  <c r="K50" i="2"/>
  <c r="L50" i="2"/>
  <c r="L3" i="2"/>
  <c r="N3" i="2" s="1"/>
  <c r="K3" i="2"/>
  <c r="J3" i="2"/>
  <c r="I3" i="2"/>
  <c r="H3" i="2"/>
  <c r="G3" i="2"/>
  <c r="F3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C32" i="2"/>
  <c r="C33" i="2"/>
  <c r="C34" i="2"/>
  <c r="C36" i="2"/>
  <c r="C37" i="2"/>
  <c r="C38" i="2"/>
  <c r="C39" i="2"/>
  <c r="C40" i="2"/>
  <c r="C42" i="2"/>
  <c r="C43" i="2"/>
  <c r="C44" i="2"/>
  <c r="C46" i="2"/>
  <c r="C3" i="2"/>
  <c r="B3" i="2"/>
  <c r="B16" i="2"/>
  <c r="B17" i="2"/>
  <c r="B18" i="2"/>
  <c r="B19" i="2"/>
  <c r="B20" i="2"/>
  <c r="B21" i="2"/>
  <c r="B22" i="2"/>
  <c r="B23" i="2"/>
  <c r="B24" i="2"/>
  <c r="B25" i="2"/>
  <c r="B27" i="2"/>
  <c r="B28" i="2"/>
  <c r="B29" i="2"/>
  <c r="B30" i="2"/>
  <c r="B31" i="2"/>
  <c r="B32" i="2"/>
  <c r="B33" i="2"/>
  <c r="B34" i="2"/>
  <c r="B36" i="2"/>
  <c r="B37" i="2"/>
  <c r="B38" i="2"/>
  <c r="B39" i="2"/>
  <c r="B40" i="2"/>
  <c r="B42" i="2"/>
  <c r="B43" i="2"/>
  <c r="B44" i="2"/>
  <c r="B46" i="2"/>
  <c r="B4" i="2"/>
  <c r="B5" i="2"/>
  <c r="B6" i="2"/>
  <c r="B7" i="2"/>
  <c r="B8" i="2"/>
  <c r="B9" i="2"/>
  <c r="B10" i="2"/>
  <c r="B11" i="2"/>
  <c r="B12" i="2"/>
  <c r="B13" i="2"/>
  <c r="B14" i="2"/>
  <c r="B15" i="2"/>
  <c r="C4" i="11" l="1"/>
  <c r="D4" i="11" s="1"/>
  <c r="E4" i="11" s="1"/>
  <c r="O3" i="2"/>
  <c r="P3" i="2" s="1"/>
  <c r="C47" i="11"/>
  <c r="D47" i="11" s="1"/>
  <c r="O46" i="2"/>
  <c r="C45" i="11"/>
  <c r="D45" i="11" s="1"/>
  <c r="O44" i="2"/>
  <c r="C44" i="11"/>
  <c r="O43" i="2"/>
  <c r="P43" i="2" s="1"/>
  <c r="C43" i="11"/>
  <c r="O42" i="2"/>
  <c r="P42" i="2" s="1"/>
  <c r="C42" i="11"/>
  <c r="O41" i="2"/>
  <c r="P41" i="2" s="1"/>
  <c r="C35" i="11"/>
  <c r="D35" i="11" s="1"/>
  <c r="O34" i="2"/>
  <c r="P34" i="2" s="1"/>
  <c r="C34" i="11"/>
  <c r="D34" i="11" s="1"/>
  <c r="E34" i="11" s="1"/>
  <c r="O33" i="2"/>
  <c r="P33" i="2" s="1"/>
  <c r="C33" i="11"/>
  <c r="D33" i="11" s="1"/>
  <c r="O32" i="2"/>
  <c r="P32" i="2" s="1"/>
  <c r="C32" i="11"/>
  <c r="D32" i="11" s="1"/>
  <c r="E32" i="11" s="1"/>
  <c r="O31" i="2"/>
  <c r="P31" i="2" s="1"/>
  <c r="C31" i="11"/>
  <c r="D31" i="11" s="1"/>
  <c r="O30" i="2"/>
  <c r="P30" i="2" s="1"/>
  <c r="C30" i="11"/>
  <c r="D30" i="11" s="1"/>
  <c r="E30" i="11" s="1"/>
  <c r="O29" i="2"/>
  <c r="P29" i="2" s="1"/>
  <c r="C29" i="11"/>
  <c r="D29" i="11" s="1"/>
  <c r="O28" i="2"/>
  <c r="P28" i="2" s="1"/>
  <c r="C28" i="11"/>
  <c r="D28" i="11" s="1"/>
  <c r="E28" i="11" s="1"/>
  <c r="O27" i="2"/>
  <c r="P27" i="2" s="1"/>
  <c r="C27" i="11"/>
  <c r="O26" i="2"/>
  <c r="P26" i="2" s="1"/>
  <c r="C16" i="11"/>
  <c r="D16" i="11" s="1"/>
  <c r="O15" i="2"/>
  <c r="P15" i="2" s="1"/>
  <c r="C15" i="11"/>
  <c r="D15" i="11" s="1"/>
  <c r="E15" i="11" s="1"/>
  <c r="O14" i="2"/>
  <c r="P14" i="2" s="1"/>
  <c r="C14" i="11"/>
  <c r="D14" i="11" s="1"/>
  <c r="O13" i="2"/>
  <c r="P13" i="2" s="1"/>
  <c r="C13" i="11"/>
  <c r="D13" i="11" s="1"/>
  <c r="E13" i="11" s="1"/>
  <c r="O12" i="2"/>
  <c r="P12" i="2" s="1"/>
  <c r="C12" i="11"/>
  <c r="D12" i="11" s="1"/>
  <c r="O11" i="2"/>
  <c r="P11" i="2" s="1"/>
  <c r="C11" i="11"/>
  <c r="D11" i="11" s="1"/>
  <c r="E11" i="11" s="1"/>
  <c r="O10" i="2"/>
  <c r="P10" i="2" s="1"/>
  <c r="C10" i="11"/>
  <c r="D10" i="11" s="1"/>
  <c r="O9" i="2"/>
  <c r="P9" i="2" s="1"/>
  <c r="C9" i="11"/>
  <c r="D9" i="11" s="1"/>
  <c r="E9" i="11" s="1"/>
  <c r="O8" i="2"/>
  <c r="P8" i="2" s="1"/>
  <c r="C8" i="11"/>
  <c r="D8" i="11" s="1"/>
  <c r="O7" i="2"/>
  <c r="P7" i="2" s="1"/>
  <c r="C7" i="11"/>
  <c r="D7" i="11" s="1"/>
  <c r="E7" i="11" s="1"/>
  <c r="O6" i="2"/>
  <c r="P6" i="2" s="1"/>
  <c r="C6" i="11"/>
  <c r="D6" i="11" s="1"/>
  <c r="O5" i="2"/>
  <c r="P5" i="2" s="1"/>
  <c r="C51" i="11"/>
  <c r="O50" i="2"/>
  <c r="P50" i="2" s="1"/>
  <c r="C46" i="11"/>
  <c r="O45" i="2"/>
  <c r="P45" i="2" s="1"/>
  <c r="C41" i="11"/>
  <c r="D41" i="11" s="1"/>
  <c r="O40" i="2"/>
  <c r="C40" i="11"/>
  <c r="D40" i="11" s="1"/>
  <c r="O39" i="2"/>
  <c r="P39" i="2" s="1"/>
  <c r="C39" i="11"/>
  <c r="D39" i="11" s="1"/>
  <c r="E39" i="11" s="1"/>
  <c r="O38" i="2"/>
  <c r="P38" i="2" s="1"/>
  <c r="C38" i="11"/>
  <c r="D38" i="11" s="1"/>
  <c r="E38" i="11" s="1"/>
  <c r="O37" i="2"/>
  <c r="P37" i="2" s="1"/>
  <c r="C37" i="11"/>
  <c r="D37" i="11" s="1"/>
  <c r="O36" i="2"/>
  <c r="P36" i="2" s="1"/>
  <c r="C36" i="11"/>
  <c r="O35" i="2"/>
  <c r="C26" i="11"/>
  <c r="D26" i="11" s="1"/>
  <c r="E26" i="11" s="1"/>
  <c r="O25" i="2"/>
  <c r="P25" i="2" s="1"/>
  <c r="C25" i="11"/>
  <c r="D25" i="11" s="1"/>
  <c r="E25" i="11" s="1"/>
  <c r="O24" i="2"/>
  <c r="P24" i="2" s="1"/>
  <c r="C24" i="11"/>
  <c r="D24" i="11" s="1"/>
  <c r="E24" i="11" s="1"/>
  <c r="O23" i="2"/>
  <c r="P23" i="2" s="1"/>
  <c r="C23" i="11"/>
  <c r="D23" i="11" s="1"/>
  <c r="E23" i="11" s="1"/>
  <c r="O22" i="2"/>
  <c r="P22" i="2" s="1"/>
  <c r="C22" i="11"/>
  <c r="D22" i="11" s="1"/>
  <c r="E22" i="11" s="1"/>
  <c r="O21" i="2"/>
  <c r="P21" i="2" s="1"/>
  <c r="C21" i="11"/>
  <c r="D21" i="11" s="1"/>
  <c r="O20" i="2"/>
  <c r="P20" i="2" s="1"/>
  <c r="C20" i="11"/>
  <c r="D20" i="11" s="1"/>
  <c r="E20" i="11" s="1"/>
  <c r="O19" i="2"/>
  <c r="P19" i="2" s="1"/>
  <c r="C19" i="11"/>
  <c r="D19" i="11" s="1"/>
  <c r="E19" i="11" s="1"/>
  <c r="O18" i="2"/>
  <c r="P18" i="2" s="1"/>
  <c r="C18" i="11"/>
  <c r="D18" i="11" s="1"/>
  <c r="E18" i="11" s="1"/>
  <c r="O17" i="2"/>
  <c r="P17" i="2" s="1"/>
  <c r="C17" i="11"/>
  <c r="O16" i="2"/>
  <c r="E35" i="11"/>
  <c r="E33" i="11"/>
  <c r="E31" i="11"/>
  <c r="E29" i="11"/>
  <c r="E16" i="11"/>
  <c r="E14" i="11"/>
  <c r="E12" i="11"/>
  <c r="E10" i="11"/>
  <c r="E8" i="11"/>
  <c r="E6" i="11"/>
  <c r="E40" i="11"/>
  <c r="E21" i="11"/>
  <c r="N46" i="2"/>
  <c r="N44" i="2"/>
  <c r="N43" i="2"/>
  <c r="N42" i="2"/>
  <c r="N34" i="2"/>
  <c r="N33" i="2"/>
  <c r="N32" i="2"/>
  <c r="N31" i="2"/>
  <c r="N30" i="2"/>
  <c r="N29" i="2"/>
  <c r="N28" i="2"/>
  <c r="N27" i="2"/>
  <c r="B5" i="9"/>
  <c r="F5" i="9" s="1"/>
  <c r="N15" i="2"/>
  <c r="N13" i="2"/>
  <c r="N12" i="2"/>
  <c r="N11" i="2"/>
  <c r="N10" i="2"/>
  <c r="N9" i="2"/>
  <c r="N8" i="2"/>
  <c r="N7" i="2"/>
  <c r="N6" i="2"/>
  <c r="N5" i="2"/>
  <c r="N40" i="2"/>
  <c r="N39" i="2"/>
  <c r="N38" i="2"/>
  <c r="N37" i="2"/>
  <c r="N36" i="2"/>
  <c r="B6" i="9"/>
  <c r="F6" i="9" s="1"/>
  <c r="N25" i="2"/>
  <c r="N24" i="2"/>
  <c r="N23" i="2"/>
  <c r="N22" i="2"/>
  <c r="N21" i="2"/>
  <c r="N20" i="2"/>
  <c r="N19" i="2"/>
  <c r="N18" i="2"/>
  <c r="N17" i="2"/>
  <c r="N16" i="2"/>
  <c r="B4" i="9"/>
  <c r="F4" i="9" s="1"/>
  <c r="I45" i="1"/>
  <c r="I45" i="2" s="1"/>
  <c r="H45" i="1"/>
  <c r="H45" i="2" s="1"/>
  <c r="G45" i="1"/>
  <c r="G45" i="2" s="1"/>
  <c r="F45" i="1"/>
  <c r="F45" i="2" s="1"/>
  <c r="E45" i="1"/>
  <c r="D45" i="1"/>
  <c r="D45" i="2" s="1"/>
  <c r="C45" i="1"/>
  <c r="B45" i="1"/>
  <c r="I41" i="1"/>
  <c r="I41" i="2" s="1"/>
  <c r="H41" i="1"/>
  <c r="H41" i="2" s="1"/>
  <c r="G41" i="1"/>
  <c r="G41" i="2" s="1"/>
  <c r="F41" i="1"/>
  <c r="F41" i="2" s="1"/>
  <c r="E41" i="1"/>
  <c r="B42" i="11" s="1"/>
  <c r="D41" i="1"/>
  <c r="D41" i="2" s="1"/>
  <c r="C41" i="1"/>
  <c r="B41" i="1"/>
  <c r="B41" i="2" s="1"/>
  <c r="I35" i="1"/>
  <c r="I35" i="2" s="1"/>
  <c r="H35" i="1"/>
  <c r="H35" i="2" s="1"/>
  <c r="G35" i="1"/>
  <c r="G35" i="2" s="1"/>
  <c r="F35" i="1"/>
  <c r="F35" i="2" s="1"/>
  <c r="E35" i="1"/>
  <c r="D35" i="1"/>
  <c r="D35" i="2" s="1"/>
  <c r="C35" i="1"/>
  <c r="B35" i="1"/>
  <c r="B35" i="2" s="1"/>
  <c r="I26" i="1"/>
  <c r="H26" i="1"/>
  <c r="G26" i="1"/>
  <c r="F26" i="1"/>
  <c r="E26" i="1"/>
  <c r="D26" i="1"/>
  <c r="C26" i="1"/>
  <c r="B26" i="1"/>
  <c r="P35" i="2" l="1"/>
  <c r="P16" i="2"/>
  <c r="C5" i="9"/>
  <c r="G5" i="9" s="1"/>
  <c r="B27" i="11"/>
  <c r="N35" i="2"/>
  <c r="B36" i="11"/>
  <c r="B46" i="11"/>
  <c r="D46" i="11" s="1"/>
  <c r="E50" i="1"/>
  <c r="B51" i="11" s="1"/>
  <c r="D51" i="11" s="1"/>
  <c r="E51" i="11" s="1"/>
  <c r="N26" i="2"/>
  <c r="N41" i="2"/>
  <c r="C6" i="9"/>
  <c r="G6" i="9" s="1"/>
  <c r="B26" i="2"/>
  <c r="B52" i="1"/>
  <c r="B54" i="1" s="1"/>
  <c r="B57" i="1" s="1"/>
  <c r="D26" i="2"/>
  <c r="D52" i="1"/>
  <c r="D54" i="1" s="1"/>
  <c r="D57" i="1" s="1"/>
  <c r="I26" i="2"/>
  <c r="I52" i="1"/>
  <c r="I54" i="1" s="1"/>
  <c r="I57" i="1" s="1"/>
  <c r="F26" i="2"/>
  <c r="F52" i="1"/>
  <c r="F54" i="1" s="1"/>
  <c r="F57" i="1" s="1"/>
  <c r="C52" i="1"/>
  <c r="C54" i="1" s="1"/>
  <c r="C57" i="1" s="1"/>
  <c r="E52" i="1"/>
  <c r="E54" i="1" s="1"/>
  <c r="E57" i="1" s="1"/>
  <c r="G26" i="2"/>
  <c r="G52" i="1"/>
  <c r="G54" i="1" s="1"/>
  <c r="G57" i="1" s="1"/>
  <c r="H26" i="2"/>
  <c r="H52" i="1"/>
  <c r="H54" i="1" s="1"/>
  <c r="H57" i="1" s="1"/>
  <c r="C26" i="2"/>
  <c r="B50" i="1"/>
  <c r="B50" i="2" s="1"/>
  <c r="B45" i="2"/>
  <c r="C35" i="2"/>
  <c r="C45" i="2"/>
  <c r="C50" i="1"/>
  <c r="C41" i="2"/>
  <c r="D50" i="1"/>
  <c r="D50" i="2" s="1"/>
  <c r="F50" i="1"/>
  <c r="F50" i="2" s="1"/>
  <c r="H50" i="1"/>
  <c r="H50" i="2" s="1"/>
  <c r="G50" i="1"/>
  <c r="G50" i="2" s="1"/>
  <c r="I50" i="1"/>
  <c r="I50" i="2" s="1"/>
  <c r="E46" i="11" l="1"/>
  <c r="G46" i="11"/>
  <c r="G27" i="11"/>
  <c r="G4" i="11"/>
  <c r="G36" i="11"/>
  <c r="G44" i="11"/>
  <c r="G45" i="11"/>
  <c r="G34" i="11"/>
  <c r="G32" i="11"/>
  <c r="G30" i="11"/>
  <c r="G28" i="11"/>
  <c r="G16" i="11"/>
  <c r="G14" i="11"/>
  <c r="G12" i="11"/>
  <c r="G10" i="11"/>
  <c r="G8" i="11"/>
  <c r="G6" i="11"/>
  <c r="G39" i="11"/>
  <c r="G37" i="11"/>
  <c r="G17" i="11"/>
  <c r="G43" i="11"/>
  <c r="G42" i="11"/>
  <c r="G5" i="11"/>
  <c r="G35" i="11"/>
  <c r="G33" i="11"/>
  <c r="G31" i="11"/>
  <c r="G29" i="11"/>
  <c r="G15" i="11"/>
  <c r="G13" i="11"/>
  <c r="G11" i="11"/>
  <c r="G9" i="11"/>
  <c r="G7" i="11"/>
  <c r="G41" i="11"/>
  <c r="G40" i="11"/>
  <c r="G38" i="11"/>
  <c r="G26" i="11"/>
  <c r="G25" i="11"/>
  <c r="G24" i="11"/>
  <c r="G23" i="11"/>
  <c r="G22" i="11"/>
  <c r="G21" i="11"/>
  <c r="G20" i="11"/>
  <c r="G19" i="11"/>
  <c r="G18" i="11"/>
  <c r="N45" i="2"/>
  <c r="E55" i="1"/>
  <c r="C55" i="1"/>
  <c r="I55" i="1"/>
  <c r="H55" i="1"/>
  <c r="F55" i="1"/>
  <c r="D55" i="1"/>
  <c r="G55" i="1"/>
  <c r="B55" i="1"/>
  <c r="C50" i="2"/>
  <c r="F46" i="11" l="1"/>
  <c r="F39" i="11"/>
  <c r="F8" i="11"/>
  <c r="F12" i="11"/>
  <c r="F16" i="11"/>
  <c r="F30" i="11"/>
  <c r="F34" i="11"/>
  <c r="F45" i="11"/>
  <c r="F37" i="11"/>
  <c r="F44" i="11"/>
  <c r="F4" i="11"/>
  <c r="F27" i="11"/>
  <c r="F18" i="11"/>
  <c r="F20" i="11"/>
  <c r="F22" i="11"/>
  <c r="F24" i="11"/>
  <c r="F26" i="11"/>
  <c r="F40" i="11"/>
  <c r="F9" i="11"/>
  <c r="F13" i="11"/>
  <c r="F29" i="11"/>
  <c r="F33" i="11"/>
  <c r="F6" i="11"/>
  <c r="F10" i="11"/>
  <c r="F14" i="11"/>
  <c r="F28" i="11"/>
  <c r="F32" i="11"/>
  <c r="F42" i="11"/>
  <c r="F41" i="11"/>
  <c r="F17" i="11"/>
  <c r="F36" i="11"/>
  <c r="F43" i="11"/>
  <c r="F5" i="11"/>
  <c r="F19" i="11"/>
  <c r="F21" i="11"/>
  <c r="F23" i="11"/>
  <c r="F25" i="11"/>
  <c r="F38" i="11"/>
  <c r="F7" i="11"/>
  <c r="F11" i="11"/>
  <c r="F15" i="11"/>
  <c r="F31" i="11"/>
  <c r="F35" i="11"/>
</calcChain>
</file>

<file path=xl/comments1.xml><?xml version="1.0" encoding="utf-8"?>
<comments xmlns="http://schemas.openxmlformats.org/spreadsheetml/2006/main">
  <authors>
    <author>Parima Panpruet</author>
  </authors>
  <commentList>
    <comment ref="A34" authorId="0">
      <text>
        <r>
          <rPr>
            <b/>
            <sz val="9"/>
            <color indexed="81"/>
            <rFont val="Tahoma"/>
            <family val="2"/>
          </rPr>
          <t>Parima Panpruet:</t>
        </r>
        <r>
          <rPr>
            <sz val="9"/>
            <color indexed="81"/>
            <rFont val="Tahoma"/>
            <family val="2"/>
          </rPr>
          <t xml:space="preserve">
includes India and other Asia from the Greenbook</t>
        </r>
      </text>
    </comment>
  </commentList>
</comments>
</file>

<file path=xl/comments2.xml><?xml version="1.0" encoding="utf-8"?>
<comments xmlns="http://schemas.openxmlformats.org/spreadsheetml/2006/main">
  <authors>
    <author>ABS</author>
  </authors>
  <commentList>
    <comment ref="B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H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<sst xmlns="http://schemas.openxmlformats.org/spreadsheetml/2006/main" count="338" uniqueCount="155">
  <si>
    <t>2004-05</t>
  </si>
  <si>
    <t>2005-06 (d)</t>
  </si>
  <si>
    <t>2006-07</t>
  </si>
  <si>
    <t>2007-08</t>
  </si>
  <si>
    <t>2008-09</t>
  </si>
  <si>
    <t>2009-10</t>
  </si>
  <si>
    <t>2010-11</t>
  </si>
  <si>
    <t>2011-12</t>
  </si>
  <si>
    <t>2012-13</t>
  </si>
  <si>
    <t>2013-14 Estimated Outcome</t>
  </si>
  <si>
    <t>2014-15 Budget Estimate</t>
  </si>
  <si>
    <t>Country/Regional Programs</t>
  </si>
  <si>
    <t>Papua New Guinea</t>
  </si>
  <si>
    <t>Solomon Islands</t>
  </si>
  <si>
    <t>Vanuatu</t>
  </si>
  <si>
    <t>Samoa</t>
  </si>
  <si>
    <t>Fiji</t>
  </si>
  <si>
    <t>Tonga</t>
  </si>
  <si>
    <t>Nauru</t>
  </si>
  <si>
    <t>Kiribati</t>
  </si>
  <si>
    <t>Tuvalu</t>
  </si>
  <si>
    <t>Cook Islands</t>
  </si>
  <si>
    <t>Niue and Tokelau</t>
  </si>
  <si>
    <t>North Pacific</t>
  </si>
  <si>
    <t>Regional and Other Pacific</t>
  </si>
  <si>
    <t>Indonesia</t>
  </si>
  <si>
    <t>Vietnam</t>
  </si>
  <si>
    <t>Philippines</t>
  </si>
  <si>
    <t>Timor-Leste</t>
  </si>
  <si>
    <t>Cambodia</t>
  </si>
  <si>
    <t>Myanmar</t>
  </si>
  <si>
    <t>Laos</t>
  </si>
  <si>
    <t>Mongolia</t>
  </si>
  <si>
    <t xml:space="preserve">East Asia Regional </t>
  </si>
  <si>
    <t>East Asia</t>
  </si>
  <si>
    <t>Afhanistan</t>
  </si>
  <si>
    <t>Pakistan</t>
  </si>
  <si>
    <t>Bangladesh</t>
  </si>
  <si>
    <t>Sri Lanka</t>
  </si>
  <si>
    <t>Nepal</t>
  </si>
  <si>
    <t>Bhutan</t>
  </si>
  <si>
    <t>Maldives</t>
  </si>
  <si>
    <t>South and West Asia Regional</t>
  </si>
  <si>
    <t xml:space="preserve">South and West Asia </t>
  </si>
  <si>
    <t>Iraq</t>
  </si>
  <si>
    <t>Palestinian Territories</t>
  </si>
  <si>
    <t>Middle East and North Africa</t>
  </si>
  <si>
    <t>Sub-Saharan Africa</t>
  </si>
  <si>
    <t xml:space="preserve">Other Africa and Middle East Unspecified </t>
  </si>
  <si>
    <t>Africa and the Middle East</t>
  </si>
  <si>
    <t>Latin America</t>
  </si>
  <si>
    <t xml:space="preserve">Caribbean </t>
  </si>
  <si>
    <t xml:space="preserve">Other Latin America and the Caribbean Unspecified </t>
  </si>
  <si>
    <t>Latin America and the Caribbean</t>
  </si>
  <si>
    <t>Rest of the World</t>
  </si>
  <si>
    <t>Core contributions to multilateral organisations and other ODA not attibuted to particular countries or regions</t>
  </si>
  <si>
    <t>Adjustments</t>
  </si>
  <si>
    <t>Funds approved but not yet allocated</t>
  </si>
  <si>
    <t xml:space="preserve">Total Estimated ODA </t>
  </si>
  <si>
    <t xml:space="preserve">Total Australian ODA by partner country and region </t>
  </si>
  <si>
    <t>2014-15</t>
  </si>
  <si>
    <t>Countr programs</t>
  </si>
  <si>
    <t>Pacific and PNG</t>
  </si>
  <si>
    <t>Other regions</t>
  </si>
  <si>
    <t>2007-08*</t>
  </si>
  <si>
    <t>Index Numbers ;  All groups CPI ;  Sydney ;</t>
  </si>
  <si>
    <t>Index Numbers ;  All groups CPI ;  Melbourne ;</t>
  </si>
  <si>
    <t>Index Numbers ;  All groups CPI ;  Brisbane ;</t>
  </si>
  <si>
    <t>Index Numbers ;  All groups CPI ;  Adelaide ;</t>
  </si>
  <si>
    <t>Index Numbers ;  All groups CPI ;  Perth ;</t>
  </si>
  <si>
    <t>Index Numbers ;  All groups CPI ;  Hobart ;</t>
  </si>
  <si>
    <t>Index Numbers ;  All groups CPI ;  Darwin ;</t>
  </si>
  <si>
    <t>Index Numbers ;  All groups CPI ;  Canberra ;</t>
  </si>
  <si>
    <t>Index Numbers ;  All groups CPI ;  Australia ;</t>
  </si>
  <si>
    <t>Percentage Change from Corresponding Quarter of Previous Year ;  All groups CPI ;  Sydney ;</t>
  </si>
  <si>
    <t>Percentage Change from Corresponding Quarter of Previous Year ;  All groups CPI ;  Melbourne ;</t>
  </si>
  <si>
    <t>Percentage Change from Corresponding Quarter of Previous Year ;  All groups CPI ;  Brisbane ;</t>
  </si>
  <si>
    <t>Percentage Change from Corresponding Quarter of Previous Year ;  All groups CPI ;  Adelaide ;</t>
  </si>
  <si>
    <t>Percentage Change from Corresponding Quarter of Previous Year ;  All groups CPI ;  Perth ;</t>
  </si>
  <si>
    <t>Percentage Change from Corresponding Quarter of Previous Year ;  All groups CPI ;  Hobart ;</t>
  </si>
  <si>
    <t>Percentage Change from Corresponding Quarter of Previous Year ;  All groups CPI ;  Darwin ;</t>
  </si>
  <si>
    <t>Percentage Change from Corresponding Quarter of Previous Year ;  All groups CPI ;  Canberra ;</t>
  </si>
  <si>
    <t>Percentage Change from Corresponding Quarter of Previous Year ;  All groups CPI ;  Australia ;</t>
  </si>
  <si>
    <t>Percentage Change from Previous Period ;  All groups CPI ;  Sydney ;</t>
  </si>
  <si>
    <t>Percentage Change from Previous Period ;  All groups CPI ;  Melbourne ;</t>
  </si>
  <si>
    <t>Percentage Change from Previous Period ;  All groups CPI ;  Brisbane ;</t>
  </si>
  <si>
    <t>Percentage Change from Previous Period ;  All groups CPI ;  Adelaide ;</t>
  </si>
  <si>
    <t>Percentage Change from Previous Period ;  All groups CPI ;  Perth ;</t>
  </si>
  <si>
    <t>Percentage Change from Previous Period ;  All groups CPI ;  Hobart ;</t>
  </si>
  <si>
    <t>Percentage Change from Previous Period ;  All groups CPI ;  Darwin ;</t>
  </si>
  <si>
    <t>Percentage Change from Previous Period ;  All groups CPI ;  Canberra ;</t>
  </si>
  <si>
    <t>Percentage Change from Previous Period ;  All groups CPI ;  Australia ;</t>
  </si>
  <si>
    <t>Unit</t>
  </si>
  <si>
    <t>Index Numbers</t>
  </si>
  <si>
    <t>Percent</t>
  </si>
  <si>
    <t>Series Type</t>
  </si>
  <si>
    <t>Original</t>
  </si>
  <si>
    <t>Data Type</t>
  </si>
  <si>
    <t>INDEX</t>
  </si>
  <si>
    <t>PERCENT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</si>
  <si>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</si>
  <si>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</si>
  <si>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</si>
  <si>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</si>
  <si>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</si>
  <si>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</si>
  <si>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</si>
  <si>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A2325806K</t>
  </si>
  <si>
    <t>A2325811C</t>
  </si>
  <si>
    <t>A2325816R</t>
  </si>
  <si>
    <t>A2325821J</t>
  </si>
  <si>
    <t>A2325826V</t>
  </si>
  <si>
    <t>A2325831L</t>
  </si>
  <si>
    <t>A2325836X</t>
  </si>
  <si>
    <t>A2325841T</t>
  </si>
  <si>
    <t>A2325846C</t>
  </si>
  <si>
    <t>A2325807L</t>
  </si>
  <si>
    <t>A2325812F</t>
  </si>
  <si>
    <t>A2325817T</t>
  </si>
  <si>
    <t>A2325822K</t>
  </si>
  <si>
    <t>A2325827W</t>
  </si>
  <si>
    <t>A2325832R</t>
  </si>
  <si>
    <t>A2325837A</t>
  </si>
  <si>
    <t>A2325842V</t>
  </si>
  <si>
    <t>A2325847F</t>
  </si>
  <si>
    <t>A2325810A</t>
  </si>
  <si>
    <t>A2325815L</t>
  </si>
  <si>
    <t>A2325820F</t>
  </si>
  <si>
    <t>A2325825T</t>
  </si>
  <si>
    <t>A2325830K</t>
  </si>
  <si>
    <t>A2325835W</t>
  </si>
  <si>
    <t>A2325840R</t>
  </si>
  <si>
    <t>A2325845A</t>
  </si>
  <si>
    <t>A2325850V</t>
  </si>
  <si>
    <t xml:space="preserve">Note: CPI of 1.025 from MYEFO </t>
  </si>
  <si>
    <t>CPI index (2014-15)</t>
  </si>
  <si>
    <t>Figure 1 - Aid to three main regions, 2014-15 and 2007-08</t>
  </si>
  <si>
    <t>% growth from 2007-08</t>
  </si>
  <si>
    <t>2007/08</t>
  </si>
  <si>
    <t>2014/15</t>
  </si>
  <si>
    <t>Growth</t>
  </si>
  <si>
    <t>% growth</t>
  </si>
  <si>
    <t>% growth rank</t>
  </si>
  <si>
    <t>Absolute growth rank</t>
  </si>
  <si>
    <t>%</t>
  </si>
  <si>
    <t>% rank</t>
  </si>
  <si>
    <t>Figure 2 + 3 - 5 country programs that have grown the fastest in percentage and absolute terms</t>
  </si>
  <si>
    <t>Figure 2 - % growth</t>
  </si>
  <si>
    <t>Figure 3 - Absolute growth</t>
  </si>
  <si>
    <t>% cut</t>
  </si>
  <si>
    <t>PNG and the Pacific</t>
  </si>
  <si>
    <t>Rest of world</t>
  </si>
  <si>
    <t>Aid to country programs</t>
  </si>
  <si>
    <t>Total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</si>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</sst>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8" formatCode="mmm\-yyyy"/>
    <numFmt numFmtId="169" formatCode="0.0;\-0.0;0.0;@"/>
    <numFmt numFmtId="17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8">
    <xf numFmtId="0" fontId="0" fillId="0" borderId="0" xfId="0"/>
    <xf numFmtId="0" fontId="3" fillId="0" borderId="2" xfId="0" applyFont="1" applyBorder="1" applyAlignment="1">
      <alignment horizontal="right" vertical="top"/>
    </xf>
    <xf numFmtId="1" fontId="3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/>
    <xf numFmtId="165" fontId="4" fillId="0" borderId="0" xfId="1" applyNumberFormat="1" applyFont="1" applyBorder="1"/>
    <xf numFmtId="0" fontId="4" fillId="0" borderId="0" xfId="0" applyFont="1" applyBorder="1"/>
    <xf numFmtId="164" fontId="5" fillId="0" borderId="0" xfId="0" applyNumberFormat="1" applyFont="1" applyBorder="1" applyAlignment="1">
      <alignment horizontal="right" vertical="top"/>
    </xf>
    <xf numFmtId="0" fontId="4" fillId="0" borderId="1" xfId="0" applyFont="1" applyBorder="1"/>
    <xf numFmtId="164" fontId="4" fillId="0" borderId="1" xfId="0" applyNumberFormat="1" applyFont="1" applyBorder="1"/>
    <xf numFmtId="164" fontId="6" fillId="0" borderId="2" xfId="0" applyNumberFormat="1" applyFont="1" applyBorder="1" applyAlignment="1">
      <alignment horizontal="right" vertical="top"/>
    </xf>
    <xf numFmtId="164" fontId="6" fillId="0" borderId="2" xfId="0" applyNumberFormat="1" applyFont="1" applyBorder="1"/>
    <xf numFmtId="3" fontId="6" fillId="0" borderId="2" xfId="0" applyNumberFormat="1" applyFont="1" applyBorder="1"/>
    <xf numFmtId="165" fontId="6" fillId="0" borderId="2" xfId="1" applyNumberFormat="1" applyFont="1" applyBorder="1"/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1" xfId="0" applyFont="1" applyBorder="1" applyAlignment="1">
      <alignment vertical="top"/>
    </xf>
    <xf numFmtId="165" fontId="2" fillId="0" borderId="2" xfId="1" applyNumberFormat="1" applyFont="1" applyBorder="1"/>
    <xf numFmtId="165" fontId="0" fillId="0" borderId="0" xfId="1" applyNumberFormat="1" applyFont="1"/>
    <xf numFmtId="0" fontId="0" fillId="0" borderId="1" xfId="0" applyFill="1" applyBorder="1"/>
    <xf numFmtId="0" fontId="0" fillId="0" borderId="0" xfId="0" applyFill="1"/>
    <xf numFmtId="0" fontId="2" fillId="0" borderId="5" xfId="0" applyFont="1" applyFill="1" applyBorder="1"/>
    <xf numFmtId="0" fontId="2" fillId="2" borderId="6" xfId="0" applyFont="1" applyFill="1" applyBorder="1"/>
    <xf numFmtId="0" fontId="0" fillId="3" borderId="7" xfId="0" applyFill="1" applyBorder="1"/>
    <xf numFmtId="0" fontId="2" fillId="3" borderId="6" xfId="0" applyFont="1" applyFill="1" applyBorder="1"/>
    <xf numFmtId="0" fontId="0" fillId="4" borderId="7" xfId="0" applyFill="1" applyBorder="1"/>
    <xf numFmtId="0" fontId="2" fillId="4" borderId="6" xfId="0" applyFont="1" applyFill="1" applyBorder="1"/>
    <xf numFmtId="0" fontId="0" fillId="5" borderId="7" xfId="0" applyFill="1" applyBorder="1"/>
    <xf numFmtId="0" fontId="0" fillId="5" borderId="7" xfId="0" applyFont="1" applyFill="1" applyBorder="1"/>
    <xf numFmtId="0" fontId="2" fillId="5" borderId="6" xfId="0" applyFont="1" applyFill="1" applyBorder="1"/>
    <xf numFmtId="0" fontId="0" fillId="6" borderId="7" xfId="0" applyFill="1" applyBorder="1"/>
    <xf numFmtId="0" fontId="2" fillId="6" borderId="6" xfId="0" applyFont="1" applyFill="1" applyBorder="1"/>
    <xf numFmtId="0" fontId="0" fillId="7" borderId="7" xfId="0" applyFill="1" applyBorder="1"/>
    <xf numFmtId="0" fontId="0" fillId="0" borderId="7" xfId="0" applyBorder="1"/>
    <xf numFmtId="0" fontId="2" fillId="0" borderId="6" xfId="0" applyFont="1" applyBorder="1"/>
    <xf numFmtId="0" fontId="2" fillId="8" borderId="6" xfId="0" applyFont="1" applyFill="1" applyBorder="1"/>
    <xf numFmtId="0" fontId="2" fillId="7" borderId="6" xfId="0" applyFont="1" applyFill="1" applyBorder="1"/>
    <xf numFmtId="0" fontId="2" fillId="0" borderId="7" xfId="0" applyFont="1" applyFill="1" applyBorder="1"/>
    <xf numFmtId="165" fontId="0" fillId="0" borderId="2" xfId="1" applyNumberFormat="1" applyFont="1" applyBorder="1"/>
    <xf numFmtId="165" fontId="0" fillId="0" borderId="0" xfId="0" applyNumberFormat="1"/>
    <xf numFmtId="2" fontId="0" fillId="0" borderId="0" xfId="0" applyNumberFormat="1"/>
    <xf numFmtId="165" fontId="0" fillId="0" borderId="2" xfId="0" applyNumberFormat="1" applyBorder="1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9" fontId="0" fillId="0" borderId="0" xfId="0" applyNumberFormat="1"/>
    <xf numFmtId="0" fontId="2" fillId="0" borderId="0" xfId="0" applyFont="1" applyAlignment="1">
      <alignment horizontal="center"/>
    </xf>
    <xf numFmtId="0" fontId="6" fillId="2" borderId="6" xfId="0" applyFont="1" applyFill="1" applyBorder="1"/>
    <xf numFmtId="0" fontId="10" fillId="0" borderId="2" xfId="0" applyFont="1" applyBorder="1" applyAlignment="1">
      <alignment horizontal="right" vertical="top"/>
    </xf>
    <xf numFmtId="1" fontId="10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3" borderId="7" xfId="0" applyFont="1" applyFill="1" applyBorder="1"/>
    <xf numFmtId="0" fontId="4" fillId="3" borderId="5" xfId="0" applyFont="1" applyFill="1" applyBorder="1"/>
    <xf numFmtId="0" fontId="4" fillId="4" borderId="7" xfId="0" applyFont="1" applyFill="1" applyBorder="1"/>
    <xf numFmtId="0" fontId="4" fillId="4" borderId="5" xfId="0" applyFont="1" applyFill="1" applyBorder="1"/>
    <xf numFmtId="165" fontId="4" fillId="0" borderId="1" xfId="1" applyNumberFormat="1" applyFont="1" applyBorder="1"/>
    <xf numFmtId="0" fontId="6" fillId="4" borderId="6" xfId="0" applyFont="1" applyFill="1" applyBorder="1"/>
    <xf numFmtId="0" fontId="4" fillId="5" borderId="7" xfId="0" applyFont="1" applyFill="1" applyBorder="1"/>
    <xf numFmtId="0" fontId="6" fillId="5" borderId="6" xfId="0" applyFont="1" applyFill="1" applyBorder="1"/>
    <xf numFmtId="0" fontId="4" fillId="6" borderId="7" xfId="0" applyFont="1" applyFill="1" applyBorder="1"/>
    <xf numFmtId="0" fontId="4" fillId="0" borderId="0" xfId="0" applyFont="1"/>
    <xf numFmtId="165" fontId="4" fillId="0" borderId="0" xfId="1" applyNumberFormat="1" applyFont="1"/>
    <xf numFmtId="0" fontId="6" fillId="6" borderId="6" xfId="0" applyFont="1" applyFill="1" applyBorder="1"/>
    <xf numFmtId="0" fontId="4" fillId="7" borderId="7" xfId="0" applyFont="1" applyFill="1" applyBorder="1"/>
    <xf numFmtId="0" fontId="4" fillId="7" borderId="5" xfId="0" applyFont="1" applyFill="1" applyBorder="1"/>
    <xf numFmtId="0" fontId="6" fillId="7" borderId="5" xfId="0" applyFont="1" applyFill="1" applyBorder="1"/>
    <xf numFmtId="0" fontId="6" fillId="0" borderId="1" xfId="0" applyFont="1" applyBorder="1"/>
    <xf numFmtId="165" fontId="6" fillId="0" borderId="1" xfId="1" applyNumberFormat="1" applyFont="1" applyBorder="1"/>
    <xf numFmtId="164" fontId="6" fillId="0" borderId="1" xfId="0" applyNumberFormat="1" applyFont="1" applyBorder="1"/>
    <xf numFmtId="165" fontId="6" fillId="0" borderId="0" xfId="1" applyNumberFormat="1" applyFont="1" applyBorder="1"/>
    <xf numFmtId="164" fontId="6" fillId="0" borderId="0" xfId="0" applyNumberFormat="1" applyFont="1" applyBorder="1"/>
    <xf numFmtId="0" fontId="6" fillId="8" borderId="7" xfId="0" applyFont="1" applyFill="1" applyBorder="1"/>
    <xf numFmtId="0" fontId="4" fillId="0" borderId="8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5" fontId="4" fillId="0" borderId="3" xfId="1" applyNumberFormat="1" applyFont="1" applyBorder="1"/>
    <xf numFmtId="0" fontId="4" fillId="0" borderId="7" xfId="0" applyFont="1" applyBorder="1"/>
    <xf numFmtId="0" fontId="4" fillId="0" borderId="5" xfId="0" applyFont="1" applyBorder="1"/>
    <xf numFmtId="165" fontId="4" fillId="0" borderId="1" xfId="0" applyNumberFormat="1" applyFont="1" applyBorder="1"/>
    <xf numFmtId="0" fontId="6" fillId="0" borderId="9" xfId="0" applyFont="1" applyBorder="1"/>
    <xf numFmtId="164" fontId="6" fillId="0" borderId="4" xfId="0" applyNumberFormat="1" applyFont="1" applyBorder="1"/>
    <xf numFmtId="165" fontId="6" fillId="0" borderId="4" xfId="1" applyNumberFormat="1" applyFont="1" applyBorder="1"/>
    <xf numFmtId="0" fontId="11" fillId="0" borderId="0" xfId="2" applyFont="1" applyAlignment="1">
      <alignment wrapText="1"/>
    </xf>
    <xf numFmtId="0" fontId="11" fillId="0" borderId="0" xfId="2" applyFont="1" applyAlignment="1">
      <alignment horizontal="right" wrapText="1"/>
    </xf>
    <xf numFmtId="0" fontId="12" fillId="0" borderId="0" xfId="2" applyFont="1" applyAlignment="1"/>
    <xf numFmtId="0" fontId="11" fillId="0" borderId="0" xfId="2" applyFont="1" applyAlignment="1">
      <alignment horizontal="right"/>
    </xf>
    <xf numFmtId="0" fontId="11" fillId="0" borderId="0" xfId="2" applyFont="1" applyAlignment="1"/>
    <xf numFmtId="168" fontId="12" fillId="0" borderId="0" xfId="2" applyNumberFormat="1" applyFont="1" applyAlignment="1"/>
    <xf numFmtId="168" fontId="11" fillId="0" borderId="0" xfId="2" applyNumberFormat="1" applyFont="1" applyAlignment="1"/>
    <xf numFmtId="168" fontId="11" fillId="0" borderId="0" xfId="2" applyNumberFormat="1" applyFont="1" applyAlignment="1">
      <alignment horizontal="left"/>
    </xf>
    <xf numFmtId="169" fontId="11" fillId="0" borderId="0" xfId="2" applyNumberFormat="1" applyFont="1" applyAlignment="1"/>
    <xf numFmtId="0" fontId="9" fillId="0" borderId="0" xfId="2"/>
    <xf numFmtId="17" fontId="11" fillId="0" borderId="0" xfId="2" applyNumberFormat="1" applyFont="1" applyAlignment="1"/>
    <xf numFmtId="2" fontId="11" fillId="0" borderId="0" xfId="2" applyNumberFormat="1" applyFont="1" applyAlignment="1"/>
    <xf numFmtId="177" fontId="0" fillId="0" borderId="0" xfId="0" applyNumberFormat="1"/>
    <xf numFmtId="9" fontId="0" fillId="0" borderId="2" xfId="0" applyNumberFormat="1" applyBorder="1"/>
    <xf numFmtId="9" fontId="2" fillId="0" borderId="0" xfId="0" applyNumberFormat="1" applyFont="1"/>
    <xf numFmtId="43" fontId="0" fillId="0" borderId="0" xfId="0" applyNumberFormat="1"/>
    <xf numFmtId="165" fontId="2" fillId="0" borderId="2" xfId="0" applyNumberFormat="1" applyFont="1" applyBorder="1"/>
    <xf numFmtId="9" fontId="2" fillId="0" borderId="2" xfId="0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2174103237095"/>
          <c:y val="0.14862277631962673"/>
          <c:w val="0.85062270341207347"/>
          <c:h val="0.62390237678623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1'!$F$3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cat>
            <c:strRef>
              <c:f>'Figure 1'!$E$4:$E$6</c:f>
              <c:strCache>
                <c:ptCount val="3"/>
                <c:pt idx="0">
                  <c:v>Pacific and PNG</c:v>
                </c:pt>
                <c:pt idx="1">
                  <c:v>East Asia</c:v>
                </c:pt>
                <c:pt idx="2">
                  <c:v>Other regions</c:v>
                </c:pt>
              </c:strCache>
            </c:strRef>
          </c:cat>
          <c:val>
            <c:numRef>
              <c:f>'Figure 1'!$F$4:$F$6</c:f>
              <c:numCache>
                <c:formatCode>0</c:formatCode>
                <c:ptCount val="3"/>
                <c:pt idx="0">
                  <c:v>1118.9571293673275</c:v>
                </c:pt>
                <c:pt idx="1">
                  <c:v>1288.1548630783759</c:v>
                </c:pt>
                <c:pt idx="2">
                  <c:v>691.44891406987722</c:v>
                </c:pt>
              </c:numCache>
            </c:numRef>
          </c:val>
        </c:ser>
        <c:ser>
          <c:idx val="1"/>
          <c:order val="1"/>
          <c:tx>
            <c:strRef>
              <c:f>'Figure 1'!$G$3</c:f>
              <c:strCache>
                <c:ptCount val="1"/>
                <c:pt idx="0">
                  <c:v>2007-08*</c:v>
                </c:pt>
              </c:strCache>
            </c:strRef>
          </c:tx>
          <c:invertIfNegative val="0"/>
          <c:cat>
            <c:strRef>
              <c:f>'Figure 1'!$E$4:$E$6</c:f>
              <c:strCache>
                <c:ptCount val="3"/>
                <c:pt idx="0">
                  <c:v>Pacific and PNG</c:v>
                </c:pt>
                <c:pt idx="1">
                  <c:v>East Asia</c:v>
                </c:pt>
                <c:pt idx="2">
                  <c:v>Other regions</c:v>
                </c:pt>
              </c:strCache>
            </c:strRef>
          </c:cat>
          <c:val>
            <c:numRef>
              <c:f>'Figure 1'!$G$4:$G$6</c:f>
              <c:numCache>
                <c:formatCode>0</c:formatCode>
                <c:ptCount val="3"/>
                <c:pt idx="0">
                  <c:v>947.91043839794736</c:v>
                </c:pt>
                <c:pt idx="1">
                  <c:v>1141.4939264538198</c:v>
                </c:pt>
                <c:pt idx="2">
                  <c:v>524.02079196123134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76896"/>
        <c:axId val="96978432"/>
      </c:barChart>
      <c:catAx>
        <c:axId val="969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6978432"/>
        <c:crosses val="autoZero"/>
        <c:auto val="1"/>
        <c:lblAlgn val="ctr"/>
        <c:lblOffset val="100"/>
        <c:noMultiLvlLbl val="0"/>
      </c:catAx>
      <c:valAx>
        <c:axId val="96978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2014-15 $A</a:t>
                </a:r>
                <a:r>
                  <a:rPr lang="en-AU" baseline="0"/>
                  <a:t> m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9444444444444445E-2"/>
              <c:y val="2.722878390201224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96976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13473388743073783"/>
          <c:w val="0.89745603674540686"/>
          <c:h val="0.52478164187809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+ 3'!$K$3</c:f>
              <c:strCache>
                <c:ptCount val="1"/>
                <c:pt idx="0">
                  <c:v>2007/08</c:v>
                </c:pt>
              </c:strCache>
            </c:strRef>
          </c:tx>
          <c:invertIfNegative val="0"/>
          <c:cat>
            <c:strRef>
              <c:f>'Figure 2 + 3'!$J$4:$J$8</c:f>
              <c:strCache>
                <c:ptCount val="5"/>
                <c:pt idx="0">
                  <c:v>North Pacific</c:v>
                </c:pt>
                <c:pt idx="1">
                  <c:v>Latin America and the Caribbean</c:v>
                </c:pt>
                <c:pt idx="2">
                  <c:v>Mongolia</c:v>
                </c:pt>
                <c:pt idx="3">
                  <c:v>Kiribati</c:v>
                </c:pt>
                <c:pt idx="4">
                  <c:v>Bhutan</c:v>
                </c:pt>
              </c:strCache>
            </c:strRef>
          </c:cat>
          <c:val>
            <c:numRef>
              <c:f>'Figure 2 + 3'!$K$4:$K$8</c:f>
              <c:numCache>
                <c:formatCode>0</c:formatCode>
                <c:ptCount val="5"/>
                <c:pt idx="0">
                  <c:v>0</c:v>
                </c:pt>
                <c:pt idx="1">
                  <c:v>3.7131413911060425</c:v>
                </c:pt>
                <c:pt idx="2">
                  <c:v>5.4050961516533622</c:v>
                </c:pt>
                <c:pt idx="3">
                  <c:v>10.450017588369439</c:v>
                </c:pt>
                <c:pt idx="4">
                  <c:v>5.9534033637400219</c:v>
                </c:pt>
              </c:numCache>
            </c:numRef>
          </c:val>
        </c:ser>
        <c:ser>
          <c:idx val="1"/>
          <c:order val="1"/>
          <c:tx>
            <c:strRef>
              <c:f>'Figure 2 + 3'!$L$3</c:f>
              <c:strCache>
                <c:ptCount val="1"/>
                <c:pt idx="0">
                  <c:v>2014/15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779E-3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7777777779E-3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779E-3"/>
                  <c:y val="1.3888524351122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+ 3'!$J$4:$J$8</c:f>
              <c:strCache>
                <c:ptCount val="5"/>
                <c:pt idx="0">
                  <c:v>North Pacific</c:v>
                </c:pt>
                <c:pt idx="1">
                  <c:v>Latin America and the Caribbean</c:v>
                </c:pt>
                <c:pt idx="2">
                  <c:v>Mongolia</c:v>
                </c:pt>
                <c:pt idx="3">
                  <c:v>Kiribati</c:v>
                </c:pt>
                <c:pt idx="4">
                  <c:v>Bhutan</c:v>
                </c:pt>
              </c:strCache>
            </c:strRef>
          </c:cat>
          <c:val>
            <c:numRef>
              <c:f>'Figure 2 + 3'!$L$4:$L$8</c:f>
              <c:numCache>
                <c:formatCode>0</c:formatCode>
                <c:ptCount val="5"/>
                <c:pt idx="0">
                  <c:v>13.104815864022664</c:v>
                </c:pt>
                <c:pt idx="1">
                  <c:v>20.482341831916901</c:v>
                </c:pt>
                <c:pt idx="2">
                  <c:v>15.822851746931066</c:v>
                </c:pt>
                <c:pt idx="3">
                  <c:v>26.112559017941454</c:v>
                </c:pt>
                <c:pt idx="4">
                  <c:v>14.366761095372993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221376"/>
        <c:axId val="281232896"/>
      </c:barChart>
      <c:catAx>
        <c:axId val="28122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1232896"/>
        <c:crosses val="autoZero"/>
        <c:auto val="1"/>
        <c:lblAlgn val="ctr"/>
        <c:lblOffset val="100"/>
        <c:noMultiLvlLbl val="0"/>
      </c:catAx>
      <c:valAx>
        <c:axId val="281232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 million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3.0909157188684748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81221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5074365704294E-2"/>
          <c:y val="0.13936351706036745"/>
          <c:w val="0.87303937007874011"/>
          <c:h val="0.57665682414698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+ 3'!$K$28</c:f>
              <c:strCache>
                <c:ptCount val="1"/>
                <c:pt idx="0">
                  <c:v>2007/08</c:v>
                </c:pt>
              </c:strCache>
            </c:strRef>
          </c:tx>
          <c:invertIfNegative val="0"/>
          <c:cat>
            <c:strRef>
              <c:f>'Figure 2 + 3'!$J$29:$J$33</c:f>
              <c:strCache>
                <c:ptCount val="5"/>
                <c:pt idx="0">
                  <c:v>Papua New Guinea</c:v>
                </c:pt>
                <c:pt idx="1">
                  <c:v>Sub-Saharan Africa</c:v>
                </c:pt>
                <c:pt idx="2">
                  <c:v>Indonesia</c:v>
                </c:pt>
                <c:pt idx="3">
                  <c:v>Pakistan</c:v>
                </c:pt>
                <c:pt idx="4">
                  <c:v>Myanmar</c:v>
                </c:pt>
              </c:strCache>
            </c:strRef>
          </c:cat>
          <c:val>
            <c:numRef>
              <c:f>'Figure 2 + 3'!$K$29:$K$33</c:f>
              <c:numCache>
                <c:formatCode>0</c:formatCode>
                <c:ptCount val="5"/>
                <c:pt idx="0">
                  <c:v>465.14150892246289</c:v>
                </c:pt>
                <c:pt idx="1">
                  <c:v>109.35077625427591</c:v>
                </c:pt>
                <c:pt idx="2">
                  <c:v>525.25355490307857</c:v>
                </c:pt>
                <c:pt idx="3">
                  <c:v>39.334544469783346</c:v>
                </c:pt>
                <c:pt idx="4">
                  <c:v>51.945610347776501</c:v>
                </c:pt>
              </c:numCache>
            </c:numRef>
          </c:val>
        </c:ser>
        <c:ser>
          <c:idx val="1"/>
          <c:order val="1"/>
          <c:tx>
            <c:strRef>
              <c:f>'Figure 2 + 3'!$L$28</c:f>
              <c:strCache>
                <c:ptCount val="1"/>
                <c:pt idx="0">
                  <c:v>2014/15</c:v>
                </c:pt>
              </c:strCache>
            </c:strRef>
          </c:tx>
          <c:invertIfNegative val="0"/>
          <c:cat>
            <c:strRef>
              <c:f>'Figure 2 + 3'!$J$29:$J$33</c:f>
              <c:strCache>
                <c:ptCount val="5"/>
                <c:pt idx="0">
                  <c:v>Papua New Guinea</c:v>
                </c:pt>
                <c:pt idx="1">
                  <c:v>Sub-Saharan Africa</c:v>
                </c:pt>
                <c:pt idx="2">
                  <c:v>Indonesia</c:v>
                </c:pt>
                <c:pt idx="3">
                  <c:v>Pakistan</c:v>
                </c:pt>
                <c:pt idx="4">
                  <c:v>Myanmar</c:v>
                </c:pt>
              </c:strCache>
            </c:strRef>
          </c:cat>
          <c:val>
            <c:numRef>
              <c:f>'Figure 2 + 3'!$L$29:$L$33</c:f>
              <c:numCache>
                <c:formatCode>0</c:formatCode>
                <c:ptCount val="5"/>
                <c:pt idx="0">
                  <c:v>560.2066100094429</c:v>
                </c:pt>
                <c:pt idx="1">
                  <c:v>181.42889518413597</c:v>
                </c:pt>
                <c:pt idx="2">
                  <c:v>587.5811142587346</c:v>
                </c:pt>
                <c:pt idx="3">
                  <c:v>76.687440982058547</c:v>
                </c:pt>
                <c:pt idx="4">
                  <c:v>87.365439093484412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54592"/>
        <c:axId val="97856128"/>
      </c:barChart>
      <c:catAx>
        <c:axId val="9785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7856128"/>
        <c:crosses val="autoZero"/>
        <c:auto val="1"/>
        <c:lblAlgn val="ctr"/>
        <c:lblOffset val="100"/>
        <c:noMultiLvlLbl val="0"/>
      </c:catAx>
      <c:valAx>
        <c:axId val="978561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 million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3.6013414989792977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7854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273844</xdr:colOff>
      <xdr:row>0</xdr:row>
      <xdr:rowOff>152400</xdr:rowOff>
    </xdr:from>
    <xdr:to>
      <xdr:col>14</xdr:col>
      <xdr:colOff>595313</xdr:colOff>
      <xdr:row>15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321469</xdr:colOff>
      <xdr:row>11</xdr:row>
      <xdr:rowOff>9526</xdr:rowOff>
    </xdr:from>
    <xdr:to>
      <xdr:col>15</xdr:col>
      <xdr:colOff>35719</xdr:colOff>
      <xdr:row>25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35</xdr:row>
      <xdr:rowOff>33339</xdr:rowOff>
    </xdr:from>
    <xdr:to>
      <xdr:col>14</xdr:col>
      <xdr:colOff>583406</xdr:colOff>
      <xdr:row>49</xdr:row>
      <xdr:rowOff>109539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72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6" sqref="A16"/>
    </sheetView>
  </sheetViews>
  <sheetFormatPr defaultRowHeight="15" x14ac:dyDescent="0.25"/>
  <cols>
    <col min="1" max="1" width="50.7109375" customWidth="1"/>
    <col min="2" max="2" width="14.85546875" bestFit="1" customWidth="1"/>
    <col min="3" max="3" width="15.28515625" bestFit="1" customWidth="1"/>
    <col min="4" max="8" width="15" bestFit="1" customWidth="1"/>
    <col min="9" max="9" width="15.42578125" bestFit="1" customWidth="1"/>
    <col min="10" max="10" width="14.85546875" bestFit="1" customWidth="1"/>
    <col min="11" max="11" width="18.140625" customWidth="1"/>
    <col min="12" max="12" width="15.85546875" customWidth="1"/>
    <col min="17" max="17" width="14.7109375" customWidth="1"/>
    <col min="18" max="18" width="12.85546875" bestFit="1" customWidth="1"/>
    <col min="22" max="22" width="14.85546875" bestFit="1" customWidth="1"/>
    <col min="24" max="24" width="12.28515625" bestFit="1" customWidth="1"/>
    <col min="28" max="28" width="13.7109375" customWidth="1"/>
    <col min="31" max="31" width="12.7109375" customWidth="1"/>
  </cols>
  <sheetData>
    <row r="1" spans="1:53" s="25" customFormat="1" x14ac:dyDescent="0.25">
      <c r="A1" s="26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/>
      <c r="N1"/>
      <c r="O1"/>
      <c r="P1"/>
      <c r="Q1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</row>
    <row r="2" spans="1:53" x14ac:dyDescent="0.25">
      <c r="A2" s="54" t="s">
        <v>11</v>
      </c>
      <c r="B2" s="55" t="s">
        <v>0</v>
      </c>
      <c r="C2" s="56" t="s">
        <v>1</v>
      </c>
      <c r="D2" s="56" t="s">
        <v>2</v>
      </c>
      <c r="E2" s="55" t="s">
        <v>3</v>
      </c>
      <c r="F2" s="56" t="s">
        <v>4</v>
      </c>
      <c r="G2" s="56" t="s">
        <v>5</v>
      </c>
      <c r="H2" s="55" t="s">
        <v>6</v>
      </c>
      <c r="I2" s="55" t="s">
        <v>7</v>
      </c>
      <c r="J2" s="57" t="s">
        <v>8</v>
      </c>
      <c r="K2" s="58" t="s">
        <v>9</v>
      </c>
      <c r="L2" s="58" t="s">
        <v>10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</row>
    <row r="3" spans="1:53" x14ac:dyDescent="0.25">
      <c r="A3" s="59" t="s">
        <v>12</v>
      </c>
      <c r="B3" s="6">
        <v>349727</v>
      </c>
      <c r="C3" s="6">
        <v>318985</v>
      </c>
      <c r="D3" s="6">
        <v>340636</v>
      </c>
      <c r="E3" s="6">
        <v>375807</v>
      </c>
      <c r="F3" s="6">
        <v>392026</v>
      </c>
      <c r="G3" s="6">
        <v>446333</v>
      </c>
      <c r="H3" s="6">
        <v>433203</v>
      </c>
      <c r="I3" s="6">
        <v>493474</v>
      </c>
      <c r="J3" s="7">
        <v>500700</v>
      </c>
      <c r="K3" s="8">
        <v>519400</v>
      </c>
      <c r="L3" s="8">
        <v>577100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</row>
    <row r="4" spans="1:53" x14ac:dyDescent="0.25">
      <c r="A4" s="59" t="s">
        <v>13</v>
      </c>
      <c r="B4" s="6">
        <v>179076</v>
      </c>
      <c r="C4" s="6">
        <v>218962</v>
      </c>
      <c r="D4" s="6">
        <v>235280</v>
      </c>
      <c r="E4" s="6">
        <v>237515</v>
      </c>
      <c r="F4" s="6">
        <v>216334</v>
      </c>
      <c r="G4" s="6">
        <v>258358</v>
      </c>
      <c r="H4" s="6">
        <v>237551</v>
      </c>
      <c r="I4" s="6">
        <v>235025</v>
      </c>
      <c r="J4" s="7">
        <v>196500</v>
      </c>
      <c r="K4" s="8">
        <v>164400</v>
      </c>
      <c r="L4" s="8">
        <v>168100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</row>
    <row r="5" spans="1:53" x14ac:dyDescent="0.25">
      <c r="A5" s="59" t="s">
        <v>14</v>
      </c>
      <c r="B5" s="6">
        <v>28146</v>
      </c>
      <c r="C5" s="6">
        <v>29082</v>
      </c>
      <c r="D5" s="6">
        <v>30721</v>
      </c>
      <c r="E5" s="6">
        <v>40302</v>
      </c>
      <c r="F5" s="6">
        <v>54962</v>
      </c>
      <c r="G5" s="6">
        <v>63501</v>
      </c>
      <c r="H5" s="6">
        <v>62768</v>
      </c>
      <c r="I5" s="6">
        <v>66757</v>
      </c>
      <c r="J5" s="7">
        <v>61400</v>
      </c>
      <c r="K5" s="8">
        <v>60100</v>
      </c>
      <c r="L5" s="8">
        <v>60400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</row>
    <row r="6" spans="1:53" x14ac:dyDescent="0.25">
      <c r="A6" s="59" t="s">
        <v>15</v>
      </c>
      <c r="B6" s="10">
        <v>19108</v>
      </c>
      <c r="C6" s="10">
        <v>21044</v>
      </c>
      <c r="D6" s="10">
        <v>18107</v>
      </c>
      <c r="E6" s="10">
        <v>18157</v>
      </c>
      <c r="F6" s="10">
        <v>29545</v>
      </c>
      <c r="G6" s="10">
        <v>46890</v>
      </c>
      <c r="H6" s="10">
        <v>36121</v>
      </c>
      <c r="I6" s="10">
        <v>40736</v>
      </c>
      <c r="J6" s="7">
        <v>43500</v>
      </c>
      <c r="K6" s="8">
        <v>36400</v>
      </c>
      <c r="L6" s="8">
        <v>37600</v>
      </c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x14ac:dyDescent="0.25">
      <c r="A7" s="59" t="s">
        <v>16</v>
      </c>
      <c r="B7" s="6">
        <v>29362</v>
      </c>
      <c r="C7" s="6">
        <v>28715</v>
      </c>
      <c r="D7" s="6">
        <v>28043</v>
      </c>
      <c r="E7" s="6">
        <v>33107</v>
      </c>
      <c r="F7" s="6">
        <v>31465</v>
      </c>
      <c r="G7" s="6">
        <v>42465</v>
      </c>
      <c r="H7" s="6">
        <v>33934</v>
      </c>
      <c r="I7" s="6">
        <v>46305</v>
      </c>
      <c r="J7" s="7">
        <v>49200</v>
      </c>
      <c r="K7" s="8">
        <v>59500</v>
      </c>
      <c r="L7" s="8">
        <v>61900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spans="1:53" x14ac:dyDescent="0.25">
      <c r="A8" s="59" t="s">
        <v>17</v>
      </c>
      <c r="B8" s="6">
        <v>13932</v>
      </c>
      <c r="C8" s="6">
        <v>13034</v>
      </c>
      <c r="D8" s="6">
        <v>13120</v>
      </c>
      <c r="E8" s="6">
        <v>17157</v>
      </c>
      <c r="F8" s="6">
        <v>20319</v>
      </c>
      <c r="G8" s="6">
        <v>25037</v>
      </c>
      <c r="H8" s="6">
        <v>30114</v>
      </c>
      <c r="I8" s="6">
        <v>32949</v>
      </c>
      <c r="J8" s="7">
        <v>31100</v>
      </c>
      <c r="K8" s="8">
        <v>29300</v>
      </c>
      <c r="L8" s="8">
        <v>30300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" x14ac:dyDescent="0.25">
      <c r="A9" s="59" t="s">
        <v>18</v>
      </c>
      <c r="B9" s="6">
        <v>16344</v>
      </c>
      <c r="C9" s="6">
        <v>21386</v>
      </c>
      <c r="D9" s="6">
        <v>25696</v>
      </c>
      <c r="E9" s="6">
        <v>28205</v>
      </c>
      <c r="F9" s="6">
        <v>26376</v>
      </c>
      <c r="G9" s="6">
        <v>25456</v>
      </c>
      <c r="H9" s="6">
        <v>28303</v>
      </c>
      <c r="I9" s="6">
        <v>28701</v>
      </c>
      <c r="J9" s="7">
        <v>34100</v>
      </c>
      <c r="K9" s="8">
        <v>29500</v>
      </c>
      <c r="L9" s="8">
        <v>27100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</row>
    <row r="10" spans="1:53" x14ac:dyDescent="0.25">
      <c r="A10" s="59" t="s">
        <v>19</v>
      </c>
      <c r="B10" s="6">
        <v>10738</v>
      </c>
      <c r="C10" s="6">
        <v>12064</v>
      </c>
      <c r="D10" s="6">
        <v>10589</v>
      </c>
      <c r="E10" s="6">
        <v>8443</v>
      </c>
      <c r="F10" s="6">
        <v>15133</v>
      </c>
      <c r="G10" s="6">
        <v>18024</v>
      </c>
      <c r="H10" s="6">
        <v>31173</v>
      </c>
      <c r="I10" s="6">
        <v>34988</v>
      </c>
      <c r="J10" s="7">
        <v>34200</v>
      </c>
      <c r="K10" s="8">
        <v>26300</v>
      </c>
      <c r="L10" s="8">
        <v>26900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</row>
    <row r="11" spans="1:53" x14ac:dyDescent="0.25">
      <c r="A11" s="59" t="s">
        <v>20</v>
      </c>
      <c r="B11" s="6">
        <v>4989</v>
      </c>
      <c r="C11" s="6">
        <v>5339</v>
      </c>
      <c r="D11" s="6">
        <v>4466</v>
      </c>
      <c r="E11" s="6">
        <v>6295</v>
      </c>
      <c r="F11" s="6">
        <v>6996</v>
      </c>
      <c r="G11" s="6">
        <v>8057</v>
      </c>
      <c r="H11" s="6">
        <v>9389</v>
      </c>
      <c r="I11" s="6">
        <v>12080</v>
      </c>
      <c r="J11" s="7">
        <v>13000</v>
      </c>
      <c r="K11" s="8">
        <v>10100</v>
      </c>
      <c r="L11" s="8">
        <v>10400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</row>
    <row r="12" spans="1:53" x14ac:dyDescent="0.25">
      <c r="A12" s="59" t="s">
        <v>21</v>
      </c>
      <c r="B12" s="6">
        <v>3134</v>
      </c>
      <c r="C12" s="6">
        <v>4837</v>
      </c>
      <c r="D12" s="6">
        <v>2582</v>
      </c>
      <c r="E12" s="6">
        <v>3811</v>
      </c>
      <c r="F12" s="6">
        <v>4347</v>
      </c>
      <c r="G12" s="6">
        <v>4583</v>
      </c>
      <c r="H12" s="6">
        <v>4098</v>
      </c>
      <c r="I12" s="6">
        <v>5340</v>
      </c>
      <c r="J12" s="7">
        <v>6800</v>
      </c>
      <c r="K12" s="8">
        <v>3700</v>
      </c>
      <c r="L12" s="8">
        <v>4000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</row>
    <row r="13" spans="1:53" x14ac:dyDescent="0.25">
      <c r="A13" s="59" t="s">
        <v>22</v>
      </c>
      <c r="B13" s="7">
        <v>3244</v>
      </c>
      <c r="C13" s="7">
        <v>7641</v>
      </c>
      <c r="D13" s="7">
        <v>2135</v>
      </c>
      <c r="E13" s="7">
        <v>2230</v>
      </c>
      <c r="F13" s="7">
        <v>2856</v>
      </c>
      <c r="G13" s="7">
        <v>3898</v>
      </c>
      <c r="H13" s="7">
        <v>5074</v>
      </c>
      <c r="I13" s="7">
        <v>7500</v>
      </c>
      <c r="J13" s="7">
        <v>7800</v>
      </c>
      <c r="K13" s="8">
        <v>5.5</v>
      </c>
      <c r="L13" s="8">
        <v>6300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</row>
    <row r="14" spans="1:53" x14ac:dyDescent="0.25">
      <c r="A14" s="59" t="s">
        <v>23</v>
      </c>
      <c r="B14" s="9"/>
      <c r="C14" s="9"/>
      <c r="D14" s="9"/>
      <c r="E14" s="9"/>
      <c r="F14" s="9"/>
      <c r="G14" s="9"/>
      <c r="H14" s="9">
        <v>20000</v>
      </c>
      <c r="I14" s="9">
        <v>9600</v>
      </c>
      <c r="J14" s="7">
        <v>18700</v>
      </c>
      <c r="K14" s="8">
        <v>12.9</v>
      </c>
      <c r="L14" s="8">
        <v>13500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3" x14ac:dyDescent="0.25">
      <c r="A15" s="60" t="s">
        <v>24</v>
      </c>
      <c r="B15" s="11">
        <v>50641</v>
      </c>
      <c r="C15" s="11">
        <v>48354</v>
      </c>
      <c r="D15" s="11">
        <v>69336</v>
      </c>
      <c r="E15" s="11">
        <v>96527</v>
      </c>
      <c r="F15" s="11">
        <v>153147</v>
      </c>
      <c r="G15" s="11">
        <v>140641</v>
      </c>
      <c r="H15" s="11">
        <v>171433</v>
      </c>
      <c r="I15" s="11">
        <v>141165</v>
      </c>
      <c r="J15" s="12">
        <v>106900</v>
      </c>
      <c r="K15" s="8">
        <v>105400</v>
      </c>
      <c r="L15" s="8">
        <v>129100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</row>
    <row r="16" spans="1:53" x14ac:dyDescent="0.25">
      <c r="A16" s="29" t="s">
        <v>150</v>
      </c>
      <c r="B16" s="13">
        <v>708441</v>
      </c>
      <c r="C16" s="13">
        <v>729443</v>
      </c>
      <c r="D16" s="13">
        <v>780709</v>
      </c>
      <c r="E16" s="13">
        <f>SUM(E3:E15)</f>
        <v>867556</v>
      </c>
      <c r="F16" s="13">
        <v>953505</v>
      </c>
      <c r="G16" s="13">
        <v>1083243</v>
      </c>
      <c r="H16" s="13">
        <v>1083160</v>
      </c>
      <c r="I16" s="13">
        <v>1145020</v>
      </c>
      <c r="J16" s="14">
        <v>1104000</v>
      </c>
      <c r="K16" s="15">
        <v>1062600</v>
      </c>
      <c r="L16" s="16">
        <v>1152700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3" x14ac:dyDescent="0.25">
      <c r="A17" s="61" t="s">
        <v>25</v>
      </c>
      <c r="B17" s="17">
        <v>230506</v>
      </c>
      <c r="C17" s="17">
        <v>275803</v>
      </c>
      <c r="D17" s="17">
        <v>337771</v>
      </c>
      <c r="E17" s="17">
        <v>424374</v>
      </c>
      <c r="F17" s="17">
        <v>441565</v>
      </c>
      <c r="G17" s="17">
        <v>457491</v>
      </c>
      <c r="H17" s="17">
        <v>406681</v>
      </c>
      <c r="I17" s="17">
        <v>514541</v>
      </c>
      <c r="J17" s="18">
        <v>541600</v>
      </c>
      <c r="K17" s="8">
        <v>601600</v>
      </c>
      <c r="L17" s="20">
        <v>605300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</row>
    <row r="18" spans="1:53" x14ac:dyDescent="0.25">
      <c r="A18" s="61" t="s">
        <v>26</v>
      </c>
      <c r="B18" s="17">
        <v>69273</v>
      </c>
      <c r="C18" s="17">
        <v>74583</v>
      </c>
      <c r="D18" s="17">
        <v>84444</v>
      </c>
      <c r="E18" s="17">
        <v>103216</v>
      </c>
      <c r="F18" s="17">
        <v>114092</v>
      </c>
      <c r="G18" s="17">
        <v>130980</v>
      </c>
      <c r="H18" s="17">
        <v>136789</v>
      </c>
      <c r="I18" s="17">
        <v>149099</v>
      </c>
      <c r="J18" s="18">
        <v>153100</v>
      </c>
      <c r="K18" s="8">
        <v>138900</v>
      </c>
      <c r="L18" s="20">
        <v>141300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3" x14ac:dyDescent="0.25">
      <c r="A19" s="61" t="s">
        <v>27</v>
      </c>
      <c r="B19" s="17">
        <v>54517</v>
      </c>
      <c r="C19" s="17">
        <v>63987</v>
      </c>
      <c r="D19" s="17">
        <v>70526</v>
      </c>
      <c r="E19" s="17">
        <v>102502</v>
      </c>
      <c r="F19" s="17">
        <v>127496</v>
      </c>
      <c r="G19" s="17">
        <v>130385</v>
      </c>
      <c r="H19" s="17">
        <v>126110</v>
      </c>
      <c r="I19" s="17">
        <v>132779</v>
      </c>
      <c r="J19" s="18">
        <v>136900</v>
      </c>
      <c r="K19" s="8">
        <v>175200</v>
      </c>
      <c r="L19" s="20">
        <v>143000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</row>
    <row r="20" spans="1:53" x14ac:dyDescent="0.25">
      <c r="A20" s="61" t="s">
        <v>28</v>
      </c>
      <c r="B20" s="17">
        <v>64997</v>
      </c>
      <c r="C20" s="17">
        <v>44058</v>
      </c>
      <c r="D20" s="17">
        <v>101976</v>
      </c>
      <c r="E20" s="17">
        <v>90036</v>
      </c>
      <c r="F20" s="17">
        <v>95423</v>
      </c>
      <c r="G20" s="17">
        <v>126939</v>
      </c>
      <c r="H20" s="17">
        <v>113587</v>
      </c>
      <c r="I20" s="17">
        <v>104633</v>
      </c>
      <c r="J20" s="18">
        <v>119500</v>
      </c>
      <c r="K20" s="8">
        <v>112300</v>
      </c>
      <c r="L20" s="20">
        <v>96600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</row>
    <row r="21" spans="1:53" x14ac:dyDescent="0.25">
      <c r="A21" s="61" t="s">
        <v>29</v>
      </c>
      <c r="B21" s="17">
        <v>36782</v>
      </c>
      <c r="C21" s="17">
        <v>40375</v>
      </c>
      <c r="D21" s="17">
        <v>44677</v>
      </c>
      <c r="E21" s="17">
        <v>54748</v>
      </c>
      <c r="F21" s="17">
        <v>84417</v>
      </c>
      <c r="G21" s="17">
        <v>74273</v>
      </c>
      <c r="H21" s="17">
        <v>76302</v>
      </c>
      <c r="I21" s="17">
        <v>94018</v>
      </c>
      <c r="J21" s="18">
        <v>84000</v>
      </c>
      <c r="K21" s="8">
        <v>77500</v>
      </c>
      <c r="L21" s="20">
        <v>79000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</row>
    <row r="22" spans="1:53" x14ac:dyDescent="0.25">
      <c r="A22" s="61" t="s">
        <v>30</v>
      </c>
      <c r="B22" s="17">
        <v>11779</v>
      </c>
      <c r="C22" s="17">
        <v>13407</v>
      </c>
      <c r="D22" s="17">
        <v>13133</v>
      </c>
      <c r="E22" s="17">
        <v>41969</v>
      </c>
      <c r="F22" s="17">
        <v>46277</v>
      </c>
      <c r="G22" s="17">
        <v>33072</v>
      </c>
      <c r="H22" s="17">
        <v>52448</v>
      </c>
      <c r="I22" s="17">
        <v>55906</v>
      </c>
      <c r="J22" s="18">
        <v>64200</v>
      </c>
      <c r="K22" s="8">
        <v>81400</v>
      </c>
      <c r="L22" s="20">
        <v>90000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</row>
    <row r="23" spans="1:53" x14ac:dyDescent="0.25">
      <c r="A23" s="61" t="s">
        <v>31</v>
      </c>
      <c r="B23" s="17">
        <v>17965</v>
      </c>
      <c r="C23" s="17">
        <v>20608</v>
      </c>
      <c r="D23" s="17">
        <v>26150</v>
      </c>
      <c r="E23" s="17">
        <v>38544</v>
      </c>
      <c r="F23" s="17">
        <v>34782</v>
      </c>
      <c r="G23" s="17">
        <v>46328</v>
      </c>
      <c r="H23" s="17">
        <v>56614</v>
      </c>
      <c r="I23" s="17">
        <v>50590</v>
      </c>
      <c r="J23" s="18">
        <v>55900</v>
      </c>
      <c r="K23" s="8">
        <v>56400</v>
      </c>
      <c r="L23" s="20">
        <v>55600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</row>
    <row r="24" spans="1:53" x14ac:dyDescent="0.25">
      <c r="A24" s="61" t="s">
        <v>32</v>
      </c>
      <c r="B24" s="17">
        <v>2833</v>
      </c>
      <c r="C24" s="17">
        <v>2760</v>
      </c>
      <c r="D24" s="17">
        <v>4142</v>
      </c>
      <c r="E24" s="17">
        <v>4367</v>
      </c>
      <c r="F24" s="17">
        <v>10707</v>
      </c>
      <c r="G24" s="17">
        <v>7595</v>
      </c>
      <c r="H24" s="17">
        <v>9196</v>
      </c>
      <c r="I24" s="17">
        <v>13324</v>
      </c>
      <c r="J24" s="18">
        <v>14600</v>
      </c>
      <c r="K24" s="8">
        <v>16700</v>
      </c>
      <c r="L24" s="20">
        <v>16300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x14ac:dyDescent="0.25">
      <c r="A25" s="62" t="s">
        <v>33</v>
      </c>
      <c r="B25" s="21">
        <v>73407</v>
      </c>
      <c r="C25" s="21">
        <v>59132</v>
      </c>
      <c r="D25" s="21">
        <v>60509</v>
      </c>
      <c r="E25" s="21">
        <v>62504</v>
      </c>
      <c r="F25" s="21">
        <v>54723</v>
      </c>
      <c r="G25" s="21">
        <v>56089</v>
      </c>
      <c r="H25" s="21">
        <v>54885</v>
      </c>
      <c r="I25" s="21">
        <v>58059</v>
      </c>
      <c r="J25" s="12">
        <v>111500</v>
      </c>
      <c r="K25" s="8">
        <v>81400</v>
      </c>
      <c r="L25" s="63">
        <v>100000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</row>
    <row r="26" spans="1:53" x14ac:dyDescent="0.25">
      <c r="A26" s="64" t="s">
        <v>34</v>
      </c>
      <c r="B26" s="14">
        <f t="shared" ref="B26:I26" si="0">SUM(B17:B25)</f>
        <v>562059</v>
      </c>
      <c r="C26" s="14">
        <f t="shared" si="0"/>
        <v>594713</v>
      </c>
      <c r="D26" s="14">
        <f t="shared" si="0"/>
        <v>743328</v>
      </c>
      <c r="E26" s="14">
        <f t="shared" si="0"/>
        <v>922260</v>
      </c>
      <c r="F26" s="14">
        <f t="shared" si="0"/>
        <v>1009482</v>
      </c>
      <c r="G26" s="14">
        <f t="shared" si="0"/>
        <v>1063152</v>
      </c>
      <c r="H26" s="14">
        <f t="shared" si="0"/>
        <v>1032612</v>
      </c>
      <c r="I26" s="14">
        <f t="shared" si="0"/>
        <v>1172949</v>
      </c>
      <c r="J26" s="14">
        <v>1281400</v>
      </c>
      <c r="K26" s="15">
        <v>1341400</v>
      </c>
      <c r="L26" s="16">
        <v>1327000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</row>
    <row r="27" spans="1:53" x14ac:dyDescent="0.25">
      <c r="A27" s="65" t="s">
        <v>35</v>
      </c>
      <c r="B27" s="7">
        <v>22794</v>
      </c>
      <c r="C27" s="7">
        <v>20683</v>
      </c>
      <c r="D27" s="7">
        <v>36637</v>
      </c>
      <c r="E27" s="7">
        <v>84712</v>
      </c>
      <c r="F27" s="7">
        <v>89564</v>
      </c>
      <c r="G27" s="7">
        <v>82130</v>
      </c>
      <c r="H27" s="7">
        <v>101418</v>
      </c>
      <c r="I27" s="7">
        <v>198394</v>
      </c>
      <c r="J27" s="18">
        <v>182800</v>
      </c>
      <c r="K27" s="8">
        <v>149300</v>
      </c>
      <c r="L27" s="20">
        <v>134200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</row>
    <row r="28" spans="1:53" x14ac:dyDescent="0.25">
      <c r="A28" s="65" t="s">
        <v>36</v>
      </c>
      <c r="B28" s="7">
        <v>4182</v>
      </c>
      <c r="C28" s="7">
        <v>48939</v>
      </c>
      <c r="D28" s="7">
        <v>18161</v>
      </c>
      <c r="E28" s="7">
        <v>31780</v>
      </c>
      <c r="F28" s="7">
        <v>57919</v>
      </c>
      <c r="G28" s="7">
        <v>97737</v>
      </c>
      <c r="H28" s="7">
        <v>116375</v>
      </c>
      <c r="I28" s="7">
        <v>95275</v>
      </c>
      <c r="J28" s="18">
        <v>85700</v>
      </c>
      <c r="K28" s="8">
        <v>78300</v>
      </c>
      <c r="L28" s="20">
        <v>79000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3" x14ac:dyDescent="0.25">
      <c r="A29" s="65" t="s">
        <v>37</v>
      </c>
      <c r="B29" s="7">
        <v>32213</v>
      </c>
      <c r="C29" s="7">
        <v>31472</v>
      </c>
      <c r="D29" s="7">
        <v>32033</v>
      </c>
      <c r="E29" s="7">
        <v>52352</v>
      </c>
      <c r="F29" s="7">
        <v>52464</v>
      </c>
      <c r="G29" s="7">
        <v>78957</v>
      </c>
      <c r="H29" s="7">
        <v>89315</v>
      </c>
      <c r="I29" s="7">
        <v>95105</v>
      </c>
      <c r="J29" s="18">
        <v>97300</v>
      </c>
      <c r="K29" s="8">
        <v>84400</v>
      </c>
      <c r="L29" s="20">
        <v>94200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</row>
    <row r="30" spans="1:53" x14ac:dyDescent="0.25">
      <c r="A30" s="65" t="s">
        <v>38</v>
      </c>
      <c r="B30" s="7">
        <v>43697</v>
      </c>
      <c r="C30" s="7">
        <v>25628</v>
      </c>
      <c r="D30" s="7">
        <v>29160</v>
      </c>
      <c r="E30" s="7">
        <v>28204</v>
      </c>
      <c r="F30" s="7">
        <v>43422</v>
      </c>
      <c r="G30" s="7">
        <v>81565</v>
      </c>
      <c r="H30" s="7">
        <v>51501</v>
      </c>
      <c r="I30" s="7">
        <v>50493</v>
      </c>
      <c r="J30" s="18">
        <v>42600</v>
      </c>
      <c r="K30" s="8">
        <v>40800</v>
      </c>
      <c r="L30" s="20">
        <v>42800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3" x14ac:dyDescent="0.25">
      <c r="A31" s="65" t="s">
        <v>39</v>
      </c>
      <c r="B31" s="7">
        <v>5656</v>
      </c>
      <c r="C31" s="7">
        <v>5316</v>
      </c>
      <c r="D31" s="7">
        <v>7056</v>
      </c>
      <c r="E31" s="7">
        <v>12498</v>
      </c>
      <c r="F31" s="7">
        <v>13073</v>
      </c>
      <c r="G31" s="7">
        <v>26795</v>
      </c>
      <c r="H31" s="7">
        <v>32771</v>
      </c>
      <c r="I31" s="7">
        <v>33912</v>
      </c>
      <c r="J31" s="18">
        <v>33500</v>
      </c>
      <c r="K31" s="8">
        <v>35300</v>
      </c>
      <c r="L31" s="20">
        <v>33900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</row>
    <row r="32" spans="1:53" x14ac:dyDescent="0.25">
      <c r="A32" s="65" t="s">
        <v>40</v>
      </c>
      <c r="B32" s="7">
        <v>1218</v>
      </c>
      <c r="C32" s="7">
        <v>1350</v>
      </c>
      <c r="D32" s="7">
        <v>2217</v>
      </c>
      <c r="E32" s="7">
        <v>4810</v>
      </c>
      <c r="F32" s="7">
        <v>4559</v>
      </c>
      <c r="G32" s="7">
        <v>6845</v>
      </c>
      <c r="H32" s="7">
        <v>9371</v>
      </c>
      <c r="I32" s="7">
        <v>12818</v>
      </c>
      <c r="J32" s="18">
        <v>14000</v>
      </c>
      <c r="K32" s="8">
        <v>13900</v>
      </c>
      <c r="L32" s="20">
        <v>14800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</row>
    <row r="33" spans="1:53" x14ac:dyDescent="0.25">
      <c r="A33" s="65" t="s">
        <v>41</v>
      </c>
      <c r="B33" s="7">
        <v>5022</v>
      </c>
      <c r="C33" s="7">
        <v>3831</v>
      </c>
      <c r="D33" s="7">
        <v>2944</v>
      </c>
      <c r="E33" s="7">
        <v>3872</v>
      </c>
      <c r="F33" s="7">
        <v>3550</v>
      </c>
      <c r="G33" s="7">
        <v>4771</v>
      </c>
      <c r="H33" s="7">
        <v>5210</v>
      </c>
      <c r="I33" s="7">
        <v>7938</v>
      </c>
      <c r="J33" s="18">
        <v>10000</v>
      </c>
      <c r="K33" s="8">
        <v>6400</v>
      </c>
      <c r="L33" s="20">
        <v>7000</v>
      </c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</row>
    <row r="34" spans="1:53" x14ac:dyDescent="0.25">
      <c r="A34" s="65" t="s">
        <v>42</v>
      </c>
      <c r="B34" s="7">
        <v>32619</v>
      </c>
      <c r="C34" s="7">
        <v>24755</v>
      </c>
      <c r="D34" s="7">
        <v>36540</v>
      </c>
      <c r="E34" s="7">
        <v>33652</v>
      </c>
      <c r="F34" s="7">
        <v>40828</v>
      </c>
      <c r="G34" s="7">
        <v>59731</v>
      </c>
      <c r="H34" s="7">
        <v>93030</v>
      </c>
      <c r="I34" s="7">
        <v>89288</v>
      </c>
      <c r="J34" s="18">
        <v>27400</v>
      </c>
      <c r="K34" s="8">
        <v>27700</v>
      </c>
      <c r="L34" s="20">
        <v>33100</v>
      </c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</row>
    <row r="35" spans="1:53" x14ac:dyDescent="0.25">
      <c r="A35" s="66" t="s">
        <v>43</v>
      </c>
      <c r="B35" s="14">
        <f t="shared" ref="B35:I35" si="1">SUM(B27:B34)</f>
        <v>147401</v>
      </c>
      <c r="C35" s="14">
        <f t="shared" si="1"/>
        <v>161974</v>
      </c>
      <c r="D35" s="14">
        <f t="shared" si="1"/>
        <v>164748</v>
      </c>
      <c r="E35" s="14">
        <f t="shared" si="1"/>
        <v>251880</v>
      </c>
      <c r="F35" s="14">
        <f t="shared" si="1"/>
        <v>305379</v>
      </c>
      <c r="G35" s="14">
        <f t="shared" si="1"/>
        <v>438531</v>
      </c>
      <c r="H35" s="14">
        <f t="shared" si="1"/>
        <v>498991</v>
      </c>
      <c r="I35" s="14">
        <f t="shared" si="1"/>
        <v>583223</v>
      </c>
      <c r="J35" s="14">
        <v>493300</v>
      </c>
      <c r="K35" s="15">
        <v>435900</v>
      </c>
      <c r="L35" s="16">
        <v>438800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</row>
    <row r="36" spans="1:53" x14ac:dyDescent="0.25">
      <c r="A36" s="67" t="s">
        <v>44</v>
      </c>
      <c r="B36" s="7">
        <v>24388</v>
      </c>
      <c r="C36" s="7">
        <v>352519</v>
      </c>
      <c r="D36" s="7">
        <v>386451</v>
      </c>
      <c r="E36" s="7">
        <v>22223</v>
      </c>
      <c r="F36" s="7">
        <v>366928</v>
      </c>
      <c r="G36" s="7">
        <v>46268</v>
      </c>
      <c r="H36" s="7">
        <v>44959</v>
      </c>
      <c r="I36" s="7">
        <v>34566</v>
      </c>
      <c r="J36" s="18">
        <v>26900</v>
      </c>
      <c r="K36" s="8">
        <v>4100</v>
      </c>
      <c r="L36" s="20">
        <v>300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1:53" x14ac:dyDescent="0.25">
      <c r="A37" s="67" t="s">
        <v>45</v>
      </c>
      <c r="B37" s="7">
        <v>10892</v>
      </c>
      <c r="C37" s="7">
        <v>11834</v>
      </c>
      <c r="D37" s="7">
        <v>15468</v>
      </c>
      <c r="E37" s="7">
        <v>40955</v>
      </c>
      <c r="F37" s="7">
        <v>40620</v>
      </c>
      <c r="G37" s="7">
        <v>44759</v>
      </c>
      <c r="H37" s="7">
        <v>45297</v>
      </c>
      <c r="I37" s="7">
        <v>48379</v>
      </c>
      <c r="J37" s="18">
        <v>55200</v>
      </c>
      <c r="K37" s="8">
        <v>54800</v>
      </c>
      <c r="L37" s="20">
        <v>56500</v>
      </c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</row>
    <row r="38" spans="1:53" x14ac:dyDescent="0.25">
      <c r="A38" s="67" t="s">
        <v>46</v>
      </c>
      <c r="B38" s="68">
        <v>11038</v>
      </c>
      <c r="C38" s="68">
        <v>15325</v>
      </c>
      <c r="D38" s="68">
        <v>36856</v>
      </c>
      <c r="E38" s="68">
        <v>12757</v>
      </c>
      <c r="F38" s="68">
        <v>12893</v>
      </c>
      <c r="G38" s="68">
        <v>13905</v>
      </c>
      <c r="H38" s="68">
        <v>49728</v>
      </c>
      <c r="I38" s="68">
        <v>49831</v>
      </c>
      <c r="J38" s="18">
        <v>59600</v>
      </c>
      <c r="K38" s="8">
        <v>42200</v>
      </c>
      <c r="L38" s="69">
        <v>8800</v>
      </c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3" x14ac:dyDescent="0.25">
      <c r="A39" s="67" t="s">
        <v>47</v>
      </c>
      <c r="B39" s="7">
        <v>82921</v>
      </c>
      <c r="C39" s="7">
        <v>76853</v>
      </c>
      <c r="D39" s="7">
        <v>65695</v>
      </c>
      <c r="E39" s="7">
        <v>88349</v>
      </c>
      <c r="F39" s="7">
        <v>174171</v>
      </c>
      <c r="G39" s="7">
        <v>140530</v>
      </c>
      <c r="H39" s="7">
        <v>264341</v>
      </c>
      <c r="I39" s="7">
        <v>436348</v>
      </c>
      <c r="J39" s="18">
        <v>385600</v>
      </c>
      <c r="K39" s="8">
        <v>243800</v>
      </c>
      <c r="L39" s="20">
        <v>186900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</row>
    <row r="40" spans="1:53" x14ac:dyDescent="0.25">
      <c r="A40" s="67" t="s">
        <v>48</v>
      </c>
      <c r="B40" s="7">
        <v>0</v>
      </c>
      <c r="C40" s="7">
        <v>85</v>
      </c>
      <c r="D40" s="7">
        <v>4323</v>
      </c>
      <c r="E40" s="7">
        <v>4214</v>
      </c>
      <c r="F40" s="7">
        <v>3160</v>
      </c>
      <c r="G40" s="7">
        <v>31332</v>
      </c>
      <c r="H40" s="7">
        <v>37041</v>
      </c>
      <c r="I40" s="7">
        <v>7498</v>
      </c>
      <c r="J40" s="7"/>
      <c r="K40" s="8"/>
      <c r="L40" s="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3" x14ac:dyDescent="0.25">
      <c r="A41" s="70" t="s">
        <v>49</v>
      </c>
      <c r="B41" s="14">
        <f t="shared" ref="B41:I41" si="2">SUM(B36:B40)</f>
        <v>129239</v>
      </c>
      <c r="C41" s="14">
        <f t="shared" si="2"/>
        <v>456616</v>
      </c>
      <c r="D41" s="14">
        <f t="shared" si="2"/>
        <v>508793</v>
      </c>
      <c r="E41" s="14">
        <f t="shared" si="2"/>
        <v>168498</v>
      </c>
      <c r="F41" s="14">
        <f t="shared" si="2"/>
        <v>597772</v>
      </c>
      <c r="G41" s="14">
        <f t="shared" si="2"/>
        <v>276794</v>
      </c>
      <c r="H41" s="14">
        <f t="shared" si="2"/>
        <v>441366</v>
      </c>
      <c r="I41" s="14">
        <f t="shared" si="2"/>
        <v>576622</v>
      </c>
      <c r="J41" s="14">
        <v>527300</v>
      </c>
      <c r="K41" s="15">
        <v>344800</v>
      </c>
      <c r="L41" s="16">
        <v>252400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</row>
    <row r="42" spans="1:53" x14ac:dyDescent="0.25">
      <c r="A42" s="71" t="s">
        <v>50</v>
      </c>
      <c r="B42" s="68">
        <v>7779</v>
      </c>
      <c r="C42" s="69">
        <v>2843</v>
      </c>
      <c r="D42" s="68">
        <v>2927</v>
      </c>
      <c r="E42" s="68">
        <v>2115</v>
      </c>
      <c r="F42" s="68">
        <v>1571</v>
      </c>
      <c r="G42" s="68">
        <v>11955</v>
      </c>
      <c r="H42" s="68">
        <v>11254</v>
      </c>
      <c r="I42" s="68">
        <v>21965</v>
      </c>
      <c r="J42" s="18">
        <v>32500</v>
      </c>
      <c r="K42" s="8">
        <v>19000</v>
      </c>
      <c r="L42" s="20">
        <v>16100</v>
      </c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1:53" x14ac:dyDescent="0.25">
      <c r="A43" s="71" t="s">
        <v>51</v>
      </c>
      <c r="B43" s="68">
        <v>0</v>
      </c>
      <c r="C43" s="69">
        <v>1766</v>
      </c>
      <c r="D43" s="68">
        <v>172</v>
      </c>
      <c r="E43" s="68">
        <v>335</v>
      </c>
      <c r="F43" s="68">
        <v>301</v>
      </c>
      <c r="G43" s="68">
        <v>23911</v>
      </c>
      <c r="H43" s="68">
        <v>16104</v>
      </c>
      <c r="I43" s="68">
        <v>4434</v>
      </c>
      <c r="J43" s="18">
        <v>14300</v>
      </c>
      <c r="K43" s="8">
        <v>10600</v>
      </c>
      <c r="L43" s="20">
        <v>5000</v>
      </c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</row>
    <row r="44" spans="1:53" x14ac:dyDescent="0.25">
      <c r="A44" s="72" t="s">
        <v>52</v>
      </c>
      <c r="B44" s="11">
        <v>771</v>
      </c>
      <c r="C44" s="63">
        <v>465</v>
      </c>
      <c r="D44" s="11">
        <v>21</v>
      </c>
      <c r="E44" s="11">
        <v>550</v>
      </c>
      <c r="F44" s="11">
        <v>1130</v>
      </c>
      <c r="G44" s="11">
        <v>3622</v>
      </c>
      <c r="H44" s="11">
        <v>14424</v>
      </c>
      <c r="I44" s="11">
        <v>27435</v>
      </c>
      <c r="J44" s="12"/>
      <c r="K44" s="8"/>
      <c r="L44" s="11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</row>
    <row r="45" spans="1:53" x14ac:dyDescent="0.25">
      <c r="A45" s="73" t="s">
        <v>53</v>
      </c>
      <c r="B45" s="74">
        <f t="shared" ref="B45:I45" si="3">SUM(B42:B44)</f>
        <v>8550</v>
      </c>
      <c r="C45" s="75">
        <f t="shared" si="3"/>
        <v>5074</v>
      </c>
      <c r="D45" s="74">
        <f t="shared" si="3"/>
        <v>3120</v>
      </c>
      <c r="E45" s="74">
        <f t="shared" si="3"/>
        <v>3000</v>
      </c>
      <c r="F45" s="74">
        <f t="shared" si="3"/>
        <v>3002</v>
      </c>
      <c r="G45" s="74">
        <f t="shared" si="3"/>
        <v>39488</v>
      </c>
      <c r="H45" s="74">
        <f t="shared" si="3"/>
        <v>41782</v>
      </c>
      <c r="I45" s="74">
        <f t="shared" si="3"/>
        <v>53834</v>
      </c>
      <c r="J45" s="76">
        <v>46800</v>
      </c>
      <c r="K45" s="15">
        <v>29600</v>
      </c>
      <c r="L45" s="75">
        <v>21100</v>
      </c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</row>
    <row r="46" spans="1:53" x14ac:dyDescent="0.25">
      <c r="A46" s="79" t="s">
        <v>54</v>
      </c>
      <c r="B46" s="77">
        <v>636581</v>
      </c>
      <c r="C46" s="77">
        <v>723711</v>
      </c>
      <c r="D46" s="77">
        <v>752191</v>
      </c>
      <c r="E46" s="77">
        <v>870739</v>
      </c>
      <c r="F46" s="77">
        <v>837526</v>
      </c>
      <c r="G46" s="77">
        <v>947331</v>
      </c>
      <c r="H46" s="77">
        <v>1187599</v>
      </c>
      <c r="I46" s="77">
        <v>1233090</v>
      </c>
      <c r="J46" s="78"/>
      <c r="K46" s="15"/>
      <c r="L46" s="77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</row>
    <row r="47" spans="1:53" x14ac:dyDescent="0.25">
      <c r="A47" s="80" t="s">
        <v>55</v>
      </c>
      <c r="B47" s="81"/>
      <c r="C47" s="81"/>
      <c r="D47" s="81"/>
      <c r="E47" s="81"/>
      <c r="F47" s="81"/>
      <c r="G47" s="81"/>
      <c r="H47" s="81"/>
      <c r="I47" s="81"/>
      <c r="J47" s="82"/>
      <c r="K47" s="82"/>
      <c r="L47" s="83">
        <v>1901600</v>
      </c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</row>
    <row r="48" spans="1:53" x14ac:dyDescent="0.25">
      <c r="A48" s="84" t="s">
        <v>56</v>
      </c>
      <c r="B48" s="9"/>
      <c r="C48" s="9"/>
      <c r="D48" s="9"/>
      <c r="E48" s="9"/>
      <c r="F48" s="9"/>
      <c r="G48" s="9"/>
      <c r="H48" s="9"/>
      <c r="I48" s="19"/>
      <c r="J48" s="19"/>
      <c r="K48" s="19"/>
      <c r="L48" s="9">
        <v>-61.8</v>
      </c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</row>
    <row r="49" spans="1:53" x14ac:dyDescent="0.25">
      <c r="A49" s="85" t="s">
        <v>57</v>
      </c>
      <c r="B49" s="11"/>
      <c r="C49" s="11"/>
      <c r="D49" s="11"/>
      <c r="E49" s="11"/>
      <c r="F49" s="11"/>
      <c r="G49" s="11"/>
      <c r="H49" s="11"/>
      <c r="I49" s="12"/>
      <c r="J49" s="11"/>
      <c r="K49" s="11"/>
      <c r="L49" s="8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</row>
    <row r="50" spans="1:53" ht="15.75" thickBot="1" x14ac:dyDescent="0.3">
      <c r="A50" s="87" t="s">
        <v>58</v>
      </c>
      <c r="B50" s="88">
        <f>SUM(B46,B45,B41,B35,B26,B16)</f>
        <v>2192271</v>
      </c>
      <c r="C50" s="88">
        <f>SUM(C46,C45,C41,C35,C26,C16)</f>
        <v>2671531</v>
      </c>
      <c r="D50" s="88">
        <f>SUM(D46,D45,D41,D35,D26,D16)</f>
        <v>2952889</v>
      </c>
      <c r="E50" s="88">
        <f>SUM(E46,E45,E41,E35,E26,E16)</f>
        <v>3083933</v>
      </c>
      <c r="F50" s="88">
        <f>SUM(F46,F45,F41,F35,F26,F16)</f>
        <v>3706666</v>
      </c>
      <c r="G50" s="88">
        <f>SUM(G46,G45,G41,G35,G26,G16)</f>
        <v>3848539</v>
      </c>
      <c r="H50" s="88">
        <f>SUM(H46,H45,H41,H35,H26,H16)</f>
        <v>4285510</v>
      </c>
      <c r="I50" s="88">
        <f>SUM(I46,I45,I41,I35,I26,I16)</f>
        <v>4764738</v>
      </c>
      <c r="J50" s="88">
        <v>5148600</v>
      </c>
      <c r="K50" s="89">
        <v>5031700</v>
      </c>
      <c r="L50" s="89">
        <v>5031900</v>
      </c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</row>
    <row r="51" spans="1:53" ht="15.75" thickTop="1" x14ac:dyDescent="0.25">
      <c r="L51" s="44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</row>
    <row r="52" spans="1:53" x14ac:dyDescent="0.25">
      <c r="A52" t="s">
        <v>61</v>
      </c>
      <c r="B52" s="49">
        <f>B16+B26+B35+B41+B45</f>
        <v>1555690</v>
      </c>
      <c r="C52" s="49">
        <f>C16+C26+C35+C41+C45</f>
        <v>1947820</v>
      </c>
      <c r="D52" s="49">
        <f>D16+D26+D35+D41+D45</f>
        <v>2200698</v>
      </c>
      <c r="E52" s="49">
        <f>E16+E26+E35+E41+E45</f>
        <v>2213194</v>
      </c>
      <c r="F52" s="49">
        <f>F16+F26+F35+F41+F45</f>
        <v>2869140</v>
      </c>
      <c r="G52" s="49">
        <f>G16+G26+G35+G41+G45</f>
        <v>2901208</v>
      </c>
      <c r="H52" s="49">
        <f>H16+H26+H35+H41+H45</f>
        <v>3097911</v>
      </c>
      <c r="I52" s="49">
        <f>I16+I26+I35+I41+I45</f>
        <v>3531648</v>
      </c>
      <c r="J52" s="49">
        <f>J16+J26+J35+J41+J45</f>
        <v>3452800</v>
      </c>
      <c r="K52" s="49">
        <f>K16+K26+K35+K41+K45</f>
        <v>3214300</v>
      </c>
      <c r="L52" s="49">
        <f>L16+L26+L35+L41+L45</f>
        <v>3192000</v>
      </c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</row>
    <row r="53" spans="1:53" x14ac:dyDescent="0.25">
      <c r="B53" s="44">
        <f>B46</f>
        <v>636581</v>
      </c>
      <c r="C53" s="44">
        <f t="shared" ref="C53:I53" si="4">C46</f>
        <v>723711</v>
      </c>
      <c r="D53" s="44">
        <f t="shared" si="4"/>
        <v>752191</v>
      </c>
      <c r="E53" s="44">
        <f t="shared" si="4"/>
        <v>870739</v>
      </c>
      <c r="F53" s="44">
        <f t="shared" si="4"/>
        <v>837526</v>
      </c>
      <c r="G53" s="44">
        <f t="shared" si="4"/>
        <v>947331</v>
      </c>
      <c r="H53" s="44">
        <f t="shared" si="4"/>
        <v>1187599</v>
      </c>
      <c r="I53" s="44">
        <f t="shared" si="4"/>
        <v>1233090</v>
      </c>
      <c r="J53" s="44">
        <f>J54-J52</f>
        <v>1695800</v>
      </c>
      <c r="K53" s="44">
        <f>K54-K52</f>
        <v>1817400</v>
      </c>
      <c r="L53" s="44">
        <f>L47</f>
        <v>1901600</v>
      </c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</row>
    <row r="54" spans="1:53" x14ac:dyDescent="0.25">
      <c r="B54" s="49">
        <f>B53+B52</f>
        <v>2192271</v>
      </c>
      <c r="C54" s="49">
        <f t="shared" ref="C54:L54" si="5">C53+C52</f>
        <v>2671531</v>
      </c>
      <c r="D54" s="49">
        <f t="shared" si="5"/>
        <v>2952889</v>
      </c>
      <c r="E54" s="49">
        <f t="shared" si="5"/>
        <v>3083933</v>
      </c>
      <c r="F54" s="49">
        <f t="shared" si="5"/>
        <v>3706666</v>
      </c>
      <c r="G54" s="49">
        <f t="shared" si="5"/>
        <v>3848539</v>
      </c>
      <c r="H54" s="49">
        <f t="shared" si="5"/>
        <v>4285510</v>
      </c>
      <c r="I54" s="49">
        <f t="shared" si="5"/>
        <v>4764738</v>
      </c>
      <c r="J54" s="49">
        <f>J50</f>
        <v>5148600</v>
      </c>
      <c r="K54" s="49">
        <f>K50</f>
        <v>5031700</v>
      </c>
      <c r="L54" s="49">
        <f t="shared" si="5"/>
        <v>5093600</v>
      </c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</row>
    <row r="55" spans="1:53" x14ac:dyDescent="0.25">
      <c r="B55" s="49">
        <f>B54-B50</f>
        <v>0</v>
      </c>
      <c r="C55" s="49">
        <f t="shared" ref="C55:L55" si="6">C54-C50</f>
        <v>0</v>
      </c>
      <c r="D55" s="49">
        <f t="shared" si="6"/>
        <v>0</v>
      </c>
      <c r="E55" s="49">
        <f t="shared" si="6"/>
        <v>0</v>
      </c>
      <c r="F55" s="49">
        <f t="shared" si="6"/>
        <v>0</v>
      </c>
      <c r="G55" s="49">
        <f t="shared" si="6"/>
        <v>0</v>
      </c>
      <c r="H55" s="49">
        <f t="shared" si="6"/>
        <v>0</v>
      </c>
      <c r="I55" s="49">
        <f t="shared" si="6"/>
        <v>0</v>
      </c>
      <c r="J55" s="49">
        <f t="shared" si="6"/>
        <v>0</v>
      </c>
      <c r="K55" s="49">
        <f t="shared" si="6"/>
        <v>0</v>
      </c>
      <c r="L55" s="49">
        <f t="shared" si="6"/>
        <v>61700</v>
      </c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</row>
    <row r="56" spans="1:53" x14ac:dyDescent="0.25"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</row>
    <row r="57" spans="1:53" x14ac:dyDescent="0.25">
      <c r="B57">
        <f>B53/B54</f>
        <v>0.29037514066463499</v>
      </c>
      <c r="C57">
        <f t="shared" ref="C57:L57" si="7">C53/C54</f>
        <v>0.27089747414497528</v>
      </c>
      <c r="D57">
        <f t="shared" si="7"/>
        <v>0.2547305367726318</v>
      </c>
      <c r="E57">
        <f t="shared" si="7"/>
        <v>0.28234692517639004</v>
      </c>
      <c r="F57">
        <f t="shared" si="7"/>
        <v>0.22595129963152871</v>
      </c>
      <c r="G57">
        <f t="shared" si="7"/>
        <v>0.24615341042405961</v>
      </c>
      <c r="H57">
        <f t="shared" si="7"/>
        <v>0.27711964270296885</v>
      </c>
      <c r="I57">
        <f t="shared" si="7"/>
        <v>0.25879492219719114</v>
      </c>
      <c r="J57">
        <f t="shared" si="7"/>
        <v>0.32937109117041524</v>
      </c>
      <c r="K57">
        <f t="shared" si="7"/>
        <v>0.36119005505097679</v>
      </c>
      <c r="L57">
        <f t="shared" si="7"/>
        <v>0.37333123920213601</v>
      </c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</row>
    <row r="58" spans="1:53" x14ac:dyDescent="0.25"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</row>
    <row r="59" spans="1:53" x14ac:dyDescent="0.25"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</row>
    <row r="60" spans="1:53" x14ac:dyDescent="0.25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</row>
    <row r="61" spans="1:53" x14ac:dyDescent="0.25"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</row>
    <row r="62" spans="1:53" x14ac:dyDescent="0.25"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</row>
    <row r="63" spans="1:53" x14ac:dyDescent="0.25"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</row>
    <row r="64" spans="1:53" x14ac:dyDescent="0.25"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</row>
    <row r="65" spans="17:53" x14ac:dyDescent="0.25"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</row>
    <row r="66" spans="17:53" x14ac:dyDescent="0.25"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</row>
    <row r="67" spans="17:53" x14ac:dyDescent="0.25"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</row>
    <row r="68" spans="17:53" x14ac:dyDescent="0.25"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</row>
    <row r="70" spans="17:53" x14ac:dyDescent="0.25">
      <c r="V70" s="48"/>
      <c r="W70" s="48"/>
    </row>
    <row r="71" spans="17:53" x14ac:dyDescent="0.25">
      <c r="V71" s="48"/>
      <c r="W71" s="48"/>
    </row>
    <row r="72" spans="17:53" x14ac:dyDescent="0.25">
      <c r="V72" s="48"/>
      <c r="W72" s="48"/>
    </row>
  </sheetData>
  <sortState ref="AD64:AH68">
    <sortCondition ref="AD64:AD68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58" sqref="F58"/>
    </sheetView>
  </sheetViews>
  <sheetFormatPr defaultRowHeight="15" x14ac:dyDescent="0.25"/>
  <cols>
    <col min="1" max="1" width="50.7109375" customWidth="1"/>
    <col min="2" max="10" width="13.85546875" bestFit="1" customWidth="1"/>
    <col min="11" max="11" width="14.7109375" bestFit="1" customWidth="1"/>
    <col min="12" max="12" width="14" bestFit="1" customWidth="1"/>
    <col min="13" max="13" width="14" customWidth="1"/>
    <col min="14" max="14" width="11.28515625" bestFit="1" customWidth="1"/>
    <col min="15" max="15" width="13.85546875" customWidth="1"/>
    <col min="18" max="18" width="14.7109375" customWidth="1"/>
  </cols>
  <sheetData>
    <row r="1" spans="1:16" x14ac:dyDescent="0.25">
      <c r="A1" s="42" t="s">
        <v>59</v>
      </c>
    </row>
    <row r="2" spans="1:16" s="5" customFormat="1" x14ac:dyDescent="0.25">
      <c r="A2" s="27" t="s">
        <v>11</v>
      </c>
      <c r="B2" s="1" t="s">
        <v>0</v>
      </c>
      <c r="C2" s="2" t="s">
        <v>1</v>
      </c>
      <c r="D2" s="2" t="s">
        <v>2</v>
      </c>
      <c r="E2" s="1" t="s">
        <v>3</v>
      </c>
      <c r="F2" s="2" t="s">
        <v>4</v>
      </c>
      <c r="G2" s="2" t="s">
        <v>5</v>
      </c>
      <c r="H2" s="1" t="s">
        <v>6</v>
      </c>
      <c r="I2" s="1" t="s">
        <v>7</v>
      </c>
      <c r="J2" s="3" t="s">
        <v>8</v>
      </c>
      <c r="K2" s="4" t="s">
        <v>9</v>
      </c>
      <c r="L2" s="4" t="s">
        <v>10</v>
      </c>
      <c r="M2" s="4"/>
      <c r="N2" s="4" t="s">
        <v>137</v>
      </c>
      <c r="O2" s="4" t="s">
        <v>140</v>
      </c>
      <c r="P2" s="4" t="s">
        <v>149</v>
      </c>
    </row>
    <row r="3" spans="1:16" x14ac:dyDescent="0.25">
      <c r="A3" s="28" t="s">
        <v>12</v>
      </c>
      <c r="B3" s="23">
        <f>'Table 1 Current'!B3*($K$55/B$55)</f>
        <v>446053.7915632755</v>
      </c>
      <c r="C3" s="23">
        <f>'Table 1 Current'!C3*($K$55/$C$55)</f>
        <v>396993.43825665861</v>
      </c>
      <c r="D3" s="23">
        <f>'Table 1 Current'!D3*($K$55/$D$55)</f>
        <v>407652.86146682187</v>
      </c>
      <c r="E3" s="23">
        <f>'Table 1 Current'!E3*(100/$E$55)</f>
        <v>465141.50892246288</v>
      </c>
      <c r="F3" s="23">
        <f>'Table 1 Current'!F3*($K$55/$F$55)</f>
        <v>439959.31004366814</v>
      </c>
      <c r="G3" s="23">
        <f>'Table 1 Current'!G3*($K$55/$G$55)</f>
        <v>493897.01184068888</v>
      </c>
      <c r="H3" s="23">
        <f>'Table 1 Current'!H3*($K$55/$H$55)</f>
        <v>464856.66388308979</v>
      </c>
      <c r="I3" s="23">
        <f>'Table 1 Current'!I3*($K$55/$I$55)</f>
        <v>511382.33064516133</v>
      </c>
      <c r="J3" s="23">
        <f>'Table 1 Current'!J3*($K$55/$J$55)</f>
        <v>512668.92430278886</v>
      </c>
      <c r="K3" s="23">
        <f>'Table 1 Current'!K3*($K$55/$K$55)</f>
        <v>519400</v>
      </c>
      <c r="L3" s="23">
        <f>'Table 1 Current'!L3*($K$55/$L$55)</f>
        <v>560206.6100094429</v>
      </c>
      <c r="M3" s="23"/>
      <c r="N3" s="52">
        <f>(L3-E3)/E3</f>
        <v>0.20437888097152596</v>
      </c>
      <c r="O3" s="44">
        <f>L3-E3</f>
        <v>95065.101086980023</v>
      </c>
      <c r="P3" s="52">
        <f>O3/L3</f>
        <v>0.16969650016335508</v>
      </c>
    </row>
    <row r="4" spans="1:16" x14ac:dyDescent="0.25">
      <c r="A4" s="28" t="s">
        <v>13</v>
      </c>
      <c r="B4" s="23">
        <f>'Table 1 Current'!B4*($K$55/$B$55)</f>
        <v>228399.66253101741</v>
      </c>
      <c r="C4" s="23">
        <f>'Table 1 Current'!C4*($K$55/$C$55)</f>
        <v>272509.60774818406</v>
      </c>
      <c r="D4" s="23">
        <f>'Table 1 Current'!D4*($K$55/$D$55)</f>
        <v>281569.08032596041</v>
      </c>
      <c r="E4" s="23">
        <v>168100</v>
      </c>
      <c r="F4" s="23">
        <f>'Table 1 Current'!F4*($K$55/$F$55)</f>
        <v>242785.31877729259</v>
      </c>
      <c r="G4" s="23">
        <f>'Table 1 Current'!G4*($K$55/$G$55)</f>
        <v>285890.23035522067</v>
      </c>
      <c r="H4" s="23">
        <f>'Table 1 Current'!H4*($K$55/$H$55)</f>
        <v>254908.58872651358</v>
      </c>
      <c r="I4" s="23">
        <f>'Table 1 Current'!I4*($K$55/$I$55)</f>
        <v>243554.13306451615</v>
      </c>
      <c r="J4" s="23">
        <f>'Table 1 Current'!J4*($K$55/$J$55)</f>
        <v>201197.21115537849</v>
      </c>
      <c r="K4" s="23">
        <f>'Table 1 Current'!K4*($K$55/$K$55)</f>
        <v>164400</v>
      </c>
      <c r="L4" s="23">
        <v>168100</v>
      </c>
      <c r="M4" s="23"/>
      <c r="N4" s="52">
        <f>(L4-E4)/E4</f>
        <v>0</v>
      </c>
      <c r="O4" s="44">
        <f>L4-E4</f>
        <v>0</v>
      </c>
      <c r="P4" s="52">
        <f>O4/L4</f>
        <v>0</v>
      </c>
    </row>
    <row r="5" spans="1:16" x14ac:dyDescent="0.25">
      <c r="A5" s="28" t="s">
        <v>14</v>
      </c>
      <c r="B5" s="23">
        <f>'Table 1 Current'!B5*($K$55/$B$55)</f>
        <v>35898.372208436733</v>
      </c>
      <c r="C5" s="23">
        <f>'Table 1 Current'!C5*($K$55/$C$55)</f>
        <v>36194.062953995162</v>
      </c>
      <c r="D5" s="23">
        <f>'Table 1 Current'!D5*($K$55/$D$55)</f>
        <v>36765.06169965076</v>
      </c>
      <c r="E5" s="23">
        <f>'Table 1 Current'!E5*(100/$E$55)</f>
        <v>49882.341448118575</v>
      </c>
      <c r="F5" s="23">
        <f>'Table 1 Current'!F5*($K$55/$F$55)</f>
        <v>61682.244541484717</v>
      </c>
      <c r="G5" s="23">
        <f>'Table 1 Current'!G5*($K$55/$G$55)</f>
        <v>70268.060279870828</v>
      </c>
      <c r="H5" s="23">
        <f>'Table 1 Current'!H5*($K$55/$H$55)</f>
        <v>67354.388308977039</v>
      </c>
      <c r="I5" s="23">
        <f>'Table 1 Current'!I5*($K$55/$I$55)</f>
        <v>69179.633064516136</v>
      </c>
      <c r="J5" s="23">
        <f>'Table 1 Current'!J5*($K$55/$J$55)</f>
        <v>62867.729083665334</v>
      </c>
      <c r="K5" s="23">
        <f>'Table 1 Current'!K5*($K$55/$K$55)</f>
        <v>60100</v>
      </c>
      <c r="L5" s="23">
        <f>'Table 1 Current'!L5*($K$55/$L$55)</f>
        <v>58631.916902738427</v>
      </c>
      <c r="M5" s="23"/>
      <c r="N5" s="52">
        <f>(L5-E5)/E5</f>
        <v>0.17540426532944678</v>
      </c>
      <c r="O5" s="44">
        <f>L5-E5</f>
        <v>8749.5754546198514</v>
      </c>
      <c r="P5" s="52">
        <f>O5/L5</f>
        <v>0.14922888277956334</v>
      </c>
    </row>
    <row r="6" spans="1:16" x14ac:dyDescent="0.25">
      <c r="A6" s="28" t="s">
        <v>15</v>
      </c>
      <c r="B6" s="23">
        <f>'Table 1 Current'!B6*($K$55/$B$55)</f>
        <v>24370.997518610428</v>
      </c>
      <c r="C6" s="23">
        <f>'Table 1 Current'!C6*($K$55/$C$55)</f>
        <v>26190.353510895886</v>
      </c>
      <c r="D6" s="23">
        <f>'Table 1 Current'!D6*($K$55/$D$55)</f>
        <v>21669.378346915018</v>
      </c>
      <c r="E6" s="23">
        <f>'Table 1 Current'!E6*(100/$E$55)</f>
        <v>22473.169412770807</v>
      </c>
      <c r="F6" s="23">
        <f>'Table 1 Current'!F6*($K$55/$F$55)</f>
        <v>33157.489082969434</v>
      </c>
      <c r="G6" s="23">
        <f>'Table 1 Current'!G6*($K$55/$G$55)</f>
        <v>51886.889128094721</v>
      </c>
      <c r="H6" s="23">
        <f>'Table 1 Current'!H6*($K$55/$H$55)</f>
        <v>38760.321503131527</v>
      </c>
      <c r="I6" s="23">
        <f>'Table 1 Current'!I6*($K$55/$I$55)</f>
        <v>42214.322580645166</v>
      </c>
      <c r="J6" s="23">
        <f>'Table 1 Current'!J6*($K$55/$J$55)</f>
        <v>44539.840637450201</v>
      </c>
      <c r="K6" s="23">
        <f>'Table 1 Current'!K6*($K$55/$K$55)</f>
        <v>36400</v>
      </c>
      <c r="L6" s="23">
        <f>'Table 1 Current'!L6*($K$55/$L$55)</f>
        <v>36499.338999055712</v>
      </c>
      <c r="M6" s="23"/>
      <c r="N6" s="52">
        <f>(L6-E6)/E6</f>
        <v>0.62412957107484213</v>
      </c>
      <c r="O6" s="44">
        <f>L6-E6</f>
        <v>14026.169586284905</v>
      </c>
      <c r="P6" s="52">
        <f>O6/L6</f>
        <v>0.38428557806616115</v>
      </c>
    </row>
    <row r="7" spans="1:16" x14ac:dyDescent="0.25">
      <c r="A7" s="28" t="s">
        <v>16</v>
      </c>
      <c r="B7" s="23">
        <f>'Table 1 Current'!B7*($K$55/$B$55)</f>
        <v>37449.300248138963</v>
      </c>
      <c r="C7" s="23">
        <f>'Table 1 Current'!C7*($K$55/$C$55)</f>
        <v>35737.312348668282</v>
      </c>
      <c r="D7" s="23">
        <f>'Table 1 Current'!D7*($K$55/$D$55)</f>
        <v>33560.190919674038</v>
      </c>
      <c r="E7" s="23">
        <f>'Table 1 Current'!E7*(100/$E$55)</f>
        <v>40976.990678449249</v>
      </c>
      <c r="F7" s="23">
        <f>'Table 1 Current'!F7*($K$55/$F$55)</f>
        <v>35312.248908296948</v>
      </c>
      <c r="G7" s="23">
        <f>'Table 1 Current'!G7*($K$55/$G$55)</f>
        <v>46990.333692142085</v>
      </c>
      <c r="H7" s="23">
        <f>'Table 1 Current'!H7*($K$55/$H$55)</f>
        <v>36413.519832985388</v>
      </c>
      <c r="I7" s="23">
        <f>'Table 1 Current'!I7*($K$55/$I$55)</f>
        <v>47985.42338709678</v>
      </c>
      <c r="J7" s="23">
        <f>'Table 1 Current'!J7*($K$55/$J$55)</f>
        <v>50376.095617529878</v>
      </c>
      <c r="K7" s="23">
        <f>'Table 1 Current'!K7*($K$55/$K$55)</f>
        <v>59500</v>
      </c>
      <c r="L7" s="23">
        <f>'Table 1 Current'!L7*($K$55/$L$55)</f>
        <v>60088.007554296506</v>
      </c>
      <c r="M7" s="23"/>
      <c r="N7" s="52">
        <f>(L7-E7)/E7</f>
        <v>0.46638409896454852</v>
      </c>
      <c r="O7" s="44">
        <f>L7-E7</f>
        <v>19111.016875847257</v>
      </c>
      <c r="P7" s="52">
        <f>O7/L7</f>
        <v>0.31805043391692145</v>
      </c>
    </row>
    <row r="8" spans="1:16" x14ac:dyDescent="0.25">
      <c r="A8" s="28" t="s">
        <v>17</v>
      </c>
      <c r="B8" s="23">
        <f>'Table 1 Current'!B8*($K$55/$B$55)</f>
        <v>17769.349875930526</v>
      </c>
      <c r="C8" s="23">
        <f>'Table 1 Current'!C8*($K$55/$C$55)</f>
        <v>16221.491525423729</v>
      </c>
      <c r="D8" s="23">
        <f>'Table 1 Current'!D8*($K$55/$D$55)</f>
        <v>15701.233993015134</v>
      </c>
      <c r="E8" s="23">
        <f>'Table 1 Current'!E8*(100/$E$55)</f>
        <v>21235.455615735456</v>
      </c>
      <c r="F8" s="23">
        <f>'Table 1 Current'!F8*($K$55/$F$55)</f>
        <v>22803.419213973801</v>
      </c>
      <c r="G8" s="23">
        <f>'Table 1 Current'!G8*($K$55/$G$55)</f>
        <v>27705.097954790093</v>
      </c>
      <c r="H8" s="23">
        <f>'Table 1 Current'!H8*($K$55/$H$55)</f>
        <v>32314.396659707727</v>
      </c>
      <c r="I8" s="23">
        <f>'Table 1 Current'!I8*($K$55/$I$55)</f>
        <v>34144.729838709682</v>
      </c>
      <c r="J8" s="23">
        <f>'Table 1 Current'!J8*($K$55/$J$55)</f>
        <v>31843.426294820718</v>
      </c>
      <c r="K8" s="23">
        <f>'Table 1 Current'!K8*($K$55/$K$55)</f>
        <v>29300</v>
      </c>
      <c r="L8" s="23">
        <f>'Table 1 Current'!L8*($K$55/$L$55)</f>
        <v>29413.031161473085</v>
      </c>
      <c r="M8" s="23"/>
      <c r="N8" s="52">
        <f>(L8-E8)/E8</f>
        <v>0.38509065657522562</v>
      </c>
      <c r="O8" s="44">
        <f>L8-E8</f>
        <v>8177.575545737629</v>
      </c>
      <c r="P8" s="52">
        <f>O8/L8</f>
        <v>0.27802559691464568</v>
      </c>
    </row>
    <row r="9" spans="1:16" x14ac:dyDescent="0.25">
      <c r="A9" s="28" t="s">
        <v>18</v>
      </c>
      <c r="B9" s="23">
        <f>'Table 1 Current'!B9*($K$55/$B$55)</f>
        <v>20845.697270471468</v>
      </c>
      <c r="C9" s="23">
        <f>'Table 1 Current'!C9*($K$55/$C$55)</f>
        <v>26615.990314769977</v>
      </c>
      <c r="D9" s="23">
        <f>'Table 1 Current'!D9*($K$55/$D$55)</f>
        <v>30751.441210710127</v>
      </c>
      <c r="E9" s="23">
        <f>'Table 1 Current'!E9*(100/$E$55)</f>
        <v>34909.717645381977</v>
      </c>
      <c r="F9" s="23">
        <f>'Table 1 Current'!F9*($K$55/$F$55)</f>
        <v>29601.013100436681</v>
      </c>
      <c r="G9" s="23">
        <f>'Table 1 Current'!G9*($K$55/$G$55)</f>
        <v>28168.749192680298</v>
      </c>
      <c r="H9" s="23">
        <f>'Table 1 Current'!H9*($K$55/$H$55)</f>
        <v>30371.068893528187</v>
      </c>
      <c r="I9" s="23">
        <f>'Table 1 Current'!I9*($K$55/$I$55)</f>
        <v>29742.568548387098</v>
      </c>
      <c r="J9" s="23">
        <f>'Table 1 Current'!J9*($K$55/$J$55)</f>
        <v>34915.139442231077</v>
      </c>
      <c r="K9" s="23">
        <f>'Table 1 Current'!K9*($K$55/$K$55)</f>
        <v>29500</v>
      </c>
      <c r="L9" s="23">
        <f>'Table 1 Current'!L9*($K$55/$L$55)</f>
        <v>26306.704438149198</v>
      </c>
      <c r="M9" s="23"/>
      <c r="N9" s="52">
        <f>(L9-E9)/E9</f>
        <v>-0.24643605813783565</v>
      </c>
      <c r="O9" s="44">
        <f>L9-E9</f>
        <v>-8603.0132072327797</v>
      </c>
      <c r="P9" s="52">
        <f>O9/L9</f>
        <v>-0.32702740198642849</v>
      </c>
    </row>
    <row r="10" spans="1:16" x14ac:dyDescent="0.25">
      <c r="A10" s="28" t="s">
        <v>19</v>
      </c>
      <c r="B10" s="23">
        <f>'Table 1 Current'!B10*($K$55/$B$55)</f>
        <v>13695.612903225809</v>
      </c>
      <c r="C10" s="23">
        <f>'Table 1 Current'!C10*($K$55/$C$55)</f>
        <v>15014.276029055691</v>
      </c>
      <c r="D10" s="23">
        <f>'Table 1 Current'!D10*($K$55/$D$55)</f>
        <v>12672.284051222352</v>
      </c>
      <c r="E10" s="23">
        <f>'Table 1 Current'!E10*(100/$E$55)</f>
        <v>10450.017588369439</v>
      </c>
      <c r="F10" s="23">
        <f>'Table 1 Current'!F10*($K$55/$F$55)</f>
        <v>16983.323144104805</v>
      </c>
      <c r="G10" s="23">
        <f>'Table 1 Current'!G10*($K$55/$G$55)</f>
        <v>19944.749192680301</v>
      </c>
      <c r="H10" s="23">
        <f>'Table 1 Current'!H10*($K$55/$H$55)</f>
        <v>33450.77661795407</v>
      </c>
      <c r="I10" s="23">
        <f>'Table 1 Current'!I10*($K$55/$I$55)</f>
        <v>36257.725806451614</v>
      </c>
      <c r="J10" s="23">
        <f>'Table 1 Current'!J10*($K$55/$J$55)</f>
        <v>35017.52988047809</v>
      </c>
      <c r="K10" s="23">
        <f>'Table 1 Current'!K10*($K$55/$K$55)</f>
        <v>26300</v>
      </c>
      <c r="L10" s="23">
        <f>'Table 1 Current'!L10*($K$55/$L$55)</f>
        <v>26112.559017941454</v>
      </c>
      <c r="M10" s="23"/>
      <c r="N10" s="52">
        <f>(L10-E10)/E10</f>
        <v>1.4988052696680587</v>
      </c>
      <c r="O10" s="44">
        <f>L10-E10</f>
        <v>15662.541429572015</v>
      </c>
      <c r="P10" s="52">
        <f>O10/L10</f>
        <v>0.59980875175085568</v>
      </c>
    </row>
    <row r="11" spans="1:16" x14ac:dyDescent="0.25">
      <c r="A11" s="28" t="s">
        <v>20</v>
      </c>
      <c r="B11" s="23">
        <f>'Table 1 Current'!B11*($K$55/$B$55)</f>
        <v>6363.1414392059569</v>
      </c>
      <c r="C11" s="23">
        <f>'Table 1 Current'!C11*($K$55/$C$55)</f>
        <v>6644.663438256659</v>
      </c>
      <c r="D11" s="23">
        <f>'Table 1 Current'!D11*($K$55/$D$55)</f>
        <v>5344.6426076833523</v>
      </c>
      <c r="E11" s="23">
        <f>'Table 1 Current'!E11*(100/$E$55)</f>
        <v>7791.408352337513</v>
      </c>
      <c r="F11" s="23">
        <f>'Table 1 Current'!F11*($K$55/$F$55)</f>
        <v>7851.4061135371185</v>
      </c>
      <c r="G11" s="23">
        <f>'Table 1 Current'!G11*($K$55/$G$55)</f>
        <v>8915.6038751345532</v>
      </c>
      <c r="H11" s="23">
        <f>'Table 1 Current'!H11*($K$55/$H$55)</f>
        <v>10075.043841336117</v>
      </c>
      <c r="I11" s="23">
        <f>'Table 1 Current'!I11*($K$55/$I$55)</f>
        <v>12518.387096774195</v>
      </c>
      <c r="J11" s="23">
        <f>'Table 1 Current'!J11*($K$55/$J$55)</f>
        <v>13310.756972111554</v>
      </c>
      <c r="K11" s="23">
        <f>'Table 1 Current'!K11*($K$55/$K$55)</f>
        <v>10100</v>
      </c>
      <c r="L11" s="23">
        <f>'Table 1 Current'!L11*($K$55/$L$55)</f>
        <v>10095.561850802644</v>
      </c>
      <c r="M11" s="23"/>
      <c r="N11" s="52">
        <f>(L11-E11)/E11</f>
        <v>0.29573003932900754</v>
      </c>
      <c r="O11" s="44">
        <f>L11-E11</f>
        <v>2304.1534984651307</v>
      </c>
      <c r="P11" s="52">
        <f>O11/L11</f>
        <v>0.22823430062804675</v>
      </c>
    </row>
    <row r="12" spans="1:16" x14ac:dyDescent="0.25">
      <c r="A12" s="28" t="s">
        <v>21</v>
      </c>
      <c r="B12" s="23">
        <f>'Table 1 Current'!B12*($K$55/$B$55)</f>
        <v>3997.2109181141445</v>
      </c>
      <c r="C12" s="23">
        <f>'Table 1 Current'!C12*($K$55/$C$55)</f>
        <v>6019.8983050847464</v>
      </c>
      <c r="D12" s="23">
        <f>'Table 1 Current'!D12*($K$55/$D$55)</f>
        <v>3089.9837019790452</v>
      </c>
      <c r="E12" s="23">
        <f>'Table 1 Current'!E12*(100/$E$55)</f>
        <v>4716.9272805017099</v>
      </c>
      <c r="F12" s="23">
        <f>'Table 1 Current'!F12*($K$55/$F$55)</f>
        <v>4878.5109170305677</v>
      </c>
      <c r="G12" s="23">
        <f>'Table 1 Current'!G12*($K$55/$G$55)</f>
        <v>5071.3928955866522</v>
      </c>
      <c r="H12" s="23">
        <f>'Table 1 Current'!H12*($K$55/$H$55)</f>
        <v>4397.4363256784973</v>
      </c>
      <c r="I12" s="23">
        <f>'Table 1 Current'!I12*($K$55/$I$55)</f>
        <v>5533.7903225806458</v>
      </c>
      <c r="J12" s="23">
        <f>'Table 1 Current'!J12*($K$55/$J$55)</f>
        <v>6962.5498007968126</v>
      </c>
      <c r="K12" s="23">
        <f>'Table 1 Current'!K12*($K$55/$K$55)</f>
        <v>3700</v>
      </c>
      <c r="L12" s="23">
        <f>'Table 1 Current'!L12*($K$55/$L$55)</f>
        <v>3882.9084041548631</v>
      </c>
      <c r="M12" s="23"/>
      <c r="N12" s="52">
        <f>(L12-E12)/E12</f>
        <v>-0.17681402038874286</v>
      </c>
      <c r="O12" s="44">
        <f>L12-E12</f>
        <v>-834.01887634684681</v>
      </c>
      <c r="P12" s="52">
        <f>O12/L12</f>
        <v>-0.21479231275566896</v>
      </c>
    </row>
    <row r="13" spans="1:16" x14ac:dyDescent="0.25">
      <c r="A13" s="28" t="s">
        <v>22</v>
      </c>
      <c r="B13" s="23">
        <f>'Table 1 Current'!B13*($K$55/$B$55)</f>
        <v>4137.5086848635246</v>
      </c>
      <c r="C13" s="23">
        <f>'Table 1 Current'!C13*($K$55/$C$55)</f>
        <v>9509.6222760290566</v>
      </c>
      <c r="D13" s="23">
        <f>'Table 1 Current'!D13*($K$55/$D$55)</f>
        <v>2555.0407450523867</v>
      </c>
      <c r="E13" s="23">
        <f>'Table 1 Current'!E13*(100/$E$55)</f>
        <v>2760.101767388825</v>
      </c>
      <c r="F13" s="23">
        <f>'Table 1 Current'!F13*($K$55/$F$55)</f>
        <v>3205.2052401746728</v>
      </c>
      <c r="G13" s="23">
        <f>'Table 1 Current'!G13*($K$55/$G$55)</f>
        <v>4313.3950484391817</v>
      </c>
      <c r="H13" s="23">
        <f>'Table 1 Current'!H13*($K$55/$H$55)</f>
        <v>5444.7515657620042</v>
      </c>
      <c r="I13" s="23">
        <f>'Table 1 Current'!I13*($K$55/$I$55)</f>
        <v>7772.177419354839</v>
      </c>
      <c r="J13" s="23">
        <f>'Table 1 Current'!J13*($K$55/$J$55)</f>
        <v>7986.454183266932</v>
      </c>
      <c r="K13" s="23">
        <f>'Table 1 Current'!K13*($K$55/$K$55)</f>
        <v>5.5</v>
      </c>
      <c r="L13" s="23">
        <f>'Table 1 Current'!L13*($K$55/$L$55)</f>
        <v>6115.5807365439096</v>
      </c>
      <c r="M13" s="23"/>
      <c r="N13" s="52">
        <f>(L13-E13)/E13</f>
        <v>1.2157084237982689</v>
      </c>
      <c r="O13" s="44">
        <f>L13-E13</f>
        <v>3355.4789691550845</v>
      </c>
      <c r="P13" s="52">
        <f>O13/L13</f>
        <v>0.54867707805806221</v>
      </c>
    </row>
    <row r="14" spans="1:16" x14ac:dyDescent="0.25">
      <c r="A14" s="28" t="s">
        <v>23</v>
      </c>
      <c r="B14" s="23">
        <f>'Table 1 Current'!B14*($K$55/$B$55)</f>
        <v>0</v>
      </c>
      <c r="C14" s="23">
        <f>'Table 1 Current'!C14*($K$55/$C$55)</f>
        <v>0</v>
      </c>
      <c r="D14" s="23">
        <f>'Table 1 Current'!D14*($K$55/$D$55)</f>
        <v>0</v>
      </c>
      <c r="E14" s="23">
        <f>'Table 1 Current'!E14*(100/$E$55)</f>
        <v>0</v>
      </c>
      <c r="F14" s="23">
        <f>'Table 1 Current'!F14*($K$55/$F$55)</f>
        <v>0</v>
      </c>
      <c r="G14" s="23">
        <f>'Table 1 Current'!G14*($K$55/$G$55)</f>
        <v>0</v>
      </c>
      <c r="H14" s="23">
        <f>'Table 1 Current'!H14*($K$55/$H$55)</f>
        <v>21461.377870563676</v>
      </c>
      <c r="I14" s="23">
        <f>'Table 1 Current'!I14*($K$55/$I$55)</f>
        <v>9948.387096774195</v>
      </c>
      <c r="J14" s="23">
        <f>'Table 1 Current'!J14*($K$55/$J$55)</f>
        <v>19147.011952191235</v>
      </c>
      <c r="K14" s="23">
        <f>'Table 1 Current'!K14*($K$55/$K$55)</f>
        <v>12.9</v>
      </c>
      <c r="L14" s="23">
        <f>'Table 1 Current'!L14*($K$55/$L$55)</f>
        <v>13104.815864022663</v>
      </c>
      <c r="M14" s="23"/>
      <c r="N14" s="52"/>
      <c r="O14" s="44">
        <f>L14-E14</f>
        <v>13104.815864022663</v>
      </c>
      <c r="P14" s="52">
        <f>O14/L14</f>
        <v>1</v>
      </c>
    </row>
    <row r="15" spans="1:16" x14ac:dyDescent="0.25">
      <c r="A15" s="28" t="s">
        <v>24</v>
      </c>
      <c r="B15" s="23">
        <f>'Table 1 Current'!B15*($K$55/$B$55)</f>
        <v>64589.265508684875</v>
      </c>
      <c r="C15" s="23">
        <f>'Table 1 Current'!C15*($K$55/$C$55)</f>
        <v>60179.070217917681</v>
      </c>
      <c r="D15" s="23">
        <f>'Table 1 Current'!D15*($K$55/$D$55)</f>
        <v>82977.192083818387</v>
      </c>
      <c r="E15" s="23">
        <f>'Table 1 Current'!E15*(100/$E$55)</f>
        <v>119472.799686431</v>
      </c>
      <c r="F15" s="23">
        <f>'Table 1 Current'!F15*($K$55/$F$55)</f>
        <v>171872.39737991267</v>
      </c>
      <c r="G15" s="23">
        <f>'Table 1 Current'!G15*($K$55/$G$55)</f>
        <v>155628.57696447792</v>
      </c>
      <c r="H15" s="23">
        <f>'Table 1 Current'!H15*($K$55/$H$55)</f>
        <v>183959.41962421715</v>
      </c>
      <c r="I15" s="23">
        <f>'Table 1 Current'!I15*($K$55/$I$55)</f>
        <v>146287.92338709679</v>
      </c>
      <c r="J15" s="23">
        <f>'Table 1 Current'!J15*($K$55/$J$55)</f>
        <v>109455.37848605578</v>
      </c>
      <c r="K15" s="23">
        <f>'Table 1 Current'!K15*($K$55/$K$55)</f>
        <v>105400</v>
      </c>
      <c r="L15" s="23">
        <f>'Table 1 Current'!L15*($K$55/$L$55)</f>
        <v>125320.8687440982</v>
      </c>
      <c r="M15" s="23"/>
      <c r="N15" s="52">
        <f>(L15-E15)/E15</f>
        <v>4.8948958030749105E-2</v>
      </c>
      <c r="O15" s="44">
        <f>L15-E15</f>
        <v>5848.0690576672059</v>
      </c>
      <c r="P15" s="52">
        <f>O15/L15</f>
        <v>4.6664766341580378E-2</v>
      </c>
    </row>
    <row r="16" spans="1:16" s="4" customFormat="1" x14ac:dyDescent="0.25">
      <c r="A16" s="29" t="s">
        <v>150</v>
      </c>
      <c r="B16" s="43">
        <f>'Table 1 Current'!B16*($K$55/$B$55)</f>
        <v>903569.91066997533</v>
      </c>
      <c r="C16" s="43">
        <f>'Table 1 Current'!C16*($K$55/$C$55)</f>
        <v>907829.7869249396</v>
      </c>
      <c r="D16" s="43">
        <f>'Table 1 Current'!D16*($K$55/$D$55)</f>
        <v>934305.99767171126</v>
      </c>
      <c r="E16" s="43">
        <f>SUM(E3:E15)</f>
        <v>947910.43839794735</v>
      </c>
      <c r="F16" s="43">
        <f>'Table 1 Current'!F16*($K$55/$F$55)</f>
        <v>1070090.7641921397</v>
      </c>
      <c r="G16" s="43">
        <f>'Table 1 Current'!G16*($K$55/$G$55)</f>
        <v>1198680.0904198061</v>
      </c>
      <c r="H16" s="43">
        <f>'Table 1 Current'!H16*($K$55/$H$55)</f>
        <v>1162305.3027139877</v>
      </c>
      <c r="I16" s="43">
        <f>'Table 1 Current'!I16*($K$55/$I$55)</f>
        <v>1186573.1451612904</v>
      </c>
      <c r="J16" s="43">
        <f>'Table 1 Current'!J16*($K$55/$J$55)</f>
        <v>1130390.438247012</v>
      </c>
      <c r="K16" s="43">
        <f>'Table 1 Current'!K16*($K$55/$K$55)</f>
        <v>1062600</v>
      </c>
      <c r="L16" s="43">
        <f>'Table 1 Current'!L16*($K$55/$L$55)</f>
        <v>1118957.1293673276</v>
      </c>
      <c r="M16" s="43"/>
      <c r="N16" s="103">
        <f>(L16-E16)/E16</f>
        <v>0.18044604642023382</v>
      </c>
      <c r="O16" s="46">
        <f>L16-E16</f>
        <v>171046.6909693802</v>
      </c>
      <c r="P16" s="103">
        <f>O16/L16</f>
        <v>0.15286259542945327</v>
      </c>
    </row>
    <row r="17" spans="1:16" x14ac:dyDescent="0.25">
      <c r="A17" s="30" t="s">
        <v>25</v>
      </c>
      <c r="B17" s="23">
        <f>'Table 1 Current'!B17*($K$55/$B$55)</f>
        <v>293995.24565756827</v>
      </c>
      <c r="C17" s="23">
        <f>'Table 1 Current'!C17*($K$55/$C$55)</f>
        <v>343251.19128329301</v>
      </c>
      <c r="D17" s="23">
        <f>'Table 1 Current'!D17*($K$55/$D$55)</f>
        <v>404224.20023282885</v>
      </c>
      <c r="E17" s="23">
        <f>'Table 1 Current'!E17*(100/$E$55)</f>
        <v>525253.55490307859</v>
      </c>
      <c r="F17" s="23">
        <f>'Table 1 Current'!F17*($K$55/$F$55)</f>
        <v>495555.48034934502</v>
      </c>
      <c r="G17" s="23">
        <f>'Table 1 Current'!G17*($K$55/$G$55)</f>
        <v>506244.07750269101</v>
      </c>
      <c r="H17" s="23">
        <f>'Table 1 Current'!H17*($K$55/$H$55)</f>
        <v>436396.73068893532</v>
      </c>
      <c r="I17" s="23">
        <f>'Table 1 Current'!I17*($K$55/$I$55)</f>
        <v>533213.85887096776</v>
      </c>
      <c r="J17" s="23">
        <f>'Table 1 Current'!J17*($K$55/$J$55)</f>
        <v>554546.61354581674</v>
      </c>
      <c r="K17" s="23">
        <f>'Table 1 Current'!K17*($K$55/$K$55)</f>
        <v>601600</v>
      </c>
      <c r="L17" s="23">
        <f>'Table 1 Current'!L17*($K$55/$L$55)</f>
        <v>587581.11425873463</v>
      </c>
      <c r="M17" s="23"/>
      <c r="N17" s="52">
        <f>(L17-E17)/E17</f>
        <v>0.1186618515455015</v>
      </c>
      <c r="O17" s="44">
        <f>L17-E17</f>
        <v>62327.559355656034</v>
      </c>
      <c r="P17" s="52">
        <f>O17/L17</f>
        <v>0.10607481731996377</v>
      </c>
    </row>
    <row r="18" spans="1:16" x14ac:dyDescent="0.25">
      <c r="A18" s="30" t="s">
        <v>26</v>
      </c>
      <c r="B18" s="23">
        <f>'Table 1 Current'!B18*($K$55/$B$55)</f>
        <v>88353.156327543446</v>
      </c>
      <c r="C18" s="23">
        <f>'Table 1 Current'!C18*($K$55/$C$55)</f>
        <v>92822.426150121071</v>
      </c>
      <c r="D18" s="23">
        <f>'Table 1 Current'!D18*($K$55/$D$55)</f>
        <v>101057.54598370197</v>
      </c>
      <c r="E18" s="23">
        <f>'Table 1 Current'!E18*(100/$E$55)</f>
        <v>127751.86727480043</v>
      </c>
      <c r="F18" s="23">
        <f>'Table 1 Current'!F18*($K$55/$F$55)</f>
        <v>128042.11353711791</v>
      </c>
      <c r="G18" s="23">
        <f>'Table 1 Current'!G18*($K$55/$G$55)</f>
        <v>144938.04090419805</v>
      </c>
      <c r="H18" s="23">
        <f>'Table 1 Current'!H18*($K$55/$H$55)</f>
        <v>146784.02087682675</v>
      </c>
      <c r="I18" s="23">
        <f>'Table 1 Current'!I18*($K$55/$I$55)</f>
        <v>154509.85080645164</v>
      </c>
      <c r="J18" s="23">
        <f>'Table 1 Current'!J18*($K$55/$J$55)</f>
        <v>156759.76095617531</v>
      </c>
      <c r="K18" s="23">
        <f>'Table 1 Current'!K18*($K$55/$K$55)</f>
        <v>138900</v>
      </c>
      <c r="L18" s="23">
        <f>'Table 1 Current'!L18*($K$55/$L$55)</f>
        <v>137163.73937677054</v>
      </c>
      <c r="M18" s="23"/>
      <c r="N18" s="52">
        <f>(L18-E18)/E18</f>
        <v>7.3673068760120058E-2</v>
      </c>
      <c r="O18" s="44">
        <f>L18-E18</f>
        <v>9411.8721019701043</v>
      </c>
      <c r="P18" s="52">
        <f>O18/L18</f>
        <v>6.8617785901250075E-2</v>
      </c>
    </row>
    <row r="19" spans="1:16" x14ac:dyDescent="0.25">
      <c r="A19" s="30" t="s">
        <v>27</v>
      </c>
      <c r="B19" s="23">
        <f>'Table 1 Current'!B19*($K$55/$B$55)</f>
        <v>69532.848635235743</v>
      </c>
      <c r="C19" s="23">
        <f>'Table 1 Current'!C19*($K$55/$C$55)</f>
        <v>79635.152542372889</v>
      </c>
      <c r="D19" s="23">
        <f>'Table 1 Current'!D19*($K$55/$D$55)</f>
        <v>84401.313154831194</v>
      </c>
      <c r="E19" s="23">
        <f>'Table 1 Current'!E19*(100/$E$55)</f>
        <v>126868.1396237172</v>
      </c>
      <c r="F19" s="23">
        <f>'Table 1 Current'!F19*($K$55/$F$55)</f>
        <v>143085.03056768561</v>
      </c>
      <c r="G19" s="23">
        <f>'Table 1 Current'!G19*($K$55/$G$55)</f>
        <v>144279.63401506995</v>
      </c>
      <c r="H19" s="23">
        <f>'Table 1 Current'!H19*($K$55/$H$55)</f>
        <v>135324.71816283927</v>
      </c>
      <c r="I19" s="23">
        <f>'Table 1 Current'!I19*($K$55/$I$55)</f>
        <v>137597.59274193548</v>
      </c>
      <c r="J19" s="23">
        <f>'Table 1 Current'!J19*($K$55/$J$55)</f>
        <v>140172.50996015937</v>
      </c>
      <c r="K19" s="23">
        <f>'Table 1 Current'!K19*($K$55/$K$55)</f>
        <v>175200</v>
      </c>
      <c r="L19" s="23">
        <f>'Table 1 Current'!L19*($K$55/$L$55)</f>
        <v>138813.97544853634</v>
      </c>
      <c r="M19" s="23"/>
      <c r="N19" s="52">
        <f>(L19-E19)/E19</f>
        <v>9.4159462417039624E-2</v>
      </c>
      <c r="O19" s="44">
        <f>L19-E19</f>
        <v>11945.835824819136</v>
      </c>
      <c r="P19" s="52">
        <f>O19/L19</f>
        <v>8.6056434780573773E-2</v>
      </c>
    </row>
    <row r="20" spans="1:16" x14ac:dyDescent="0.25">
      <c r="A20" s="30" t="s">
        <v>28</v>
      </c>
      <c r="B20" s="23">
        <f>'Table 1 Current'!B20*($K$55/$B$55)</f>
        <v>82899.399503722103</v>
      </c>
      <c r="C20" s="23">
        <f>'Table 1 Current'!C20*($K$55/$C$55)</f>
        <v>54832.47457627119</v>
      </c>
      <c r="D20" s="23">
        <f>'Table 1 Current'!D20*($K$55/$D$55)</f>
        <v>122038.79860302678</v>
      </c>
      <c r="E20" s="23">
        <f>'Table 1 Current'!E20*(100/$E$55)</f>
        <v>111438.79942987455</v>
      </c>
      <c r="F20" s="23">
        <f>'Table 1 Current'!F20*($K$55/$F$55)</f>
        <v>107090.44104803495</v>
      </c>
      <c r="G20" s="23">
        <f>'Table 1 Current'!G20*($K$55/$G$55)</f>
        <v>140466.40688912809</v>
      </c>
      <c r="H20" s="23">
        <f>'Table 1 Current'!H20*($K$55/$H$55)</f>
        <v>121886.67640918581</v>
      </c>
      <c r="I20" s="23">
        <f>'Table 1 Current'!I20*($K$55/$I$55)</f>
        <v>108430.16532258065</v>
      </c>
      <c r="J20" s="23">
        <f>'Table 1 Current'!J20*($K$55/$J$55)</f>
        <v>122356.57370517928</v>
      </c>
      <c r="K20" s="23">
        <f>'Table 1 Current'!K20*($K$55/$K$55)</f>
        <v>112300</v>
      </c>
      <c r="L20" s="23">
        <f>'Table 1 Current'!L20*($K$55/$L$55)</f>
        <v>93772.237960339946</v>
      </c>
      <c r="M20" s="23"/>
      <c r="N20" s="52">
        <f>(L20-E20)/E20</f>
        <v>-0.15853151290140824</v>
      </c>
      <c r="O20" s="44">
        <f>L20-E20</f>
        <v>-17666.561469534601</v>
      </c>
      <c r="P20" s="52">
        <f>O20/L20</f>
        <v>-0.1883986332608005</v>
      </c>
    </row>
    <row r="21" spans="1:16" x14ac:dyDescent="0.25">
      <c r="A21" s="30" t="s">
        <v>29</v>
      </c>
      <c r="B21" s="23">
        <f>'Table 1 Current'!B21*($K$55/$B$55)</f>
        <v>46913.022332506211</v>
      </c>
      <c r="C21" s="23">
        <f>'Table 1 Current'!C21*($K$55/$C$55)</f>
        <v>50248.78934624698</v>
      </c>
      <c r="D21" s="23">
        <f>'Table 1 Current'!D21*($K$55/$D$55)</f>
        <v>53466.770663562282</v>
      </c>
      <c r="E21" s="23">
        <f>'Table 1 Current'!E21*(100/$E$55)</f>
        <v>67762.354960091208</v>
      </c>
      <c r="F21" s="23">
        <f>'Table 1 Current'!F21*($K$55/$F$55)</f>
        <v>94738.729257641928</v>
      </c>
      <c r="G21" s="23">
        <f>'Table 1 Current'!G21*($K$55/$G$55)</f>
        <v>82187.991388589871</v>
      </c>
      <c r="H21" s="23">
        <f>'Table 1 Current'!H21*($K$55/$H$55)</f>
        <v>81877.302713987476</v>
      </c>
      <c r="I21" s="23">
        <f>'Table 1 Current'!I21*($K$55/$I$55)</f>
        <v>97429.943548387106</v>
      </c>
      <c r="J21" s="23">
        <f>'Table 1 Current'!J21*($K$55/$J$55)</f>
        <v>86007.968127490036</v>
      </c>
      <c r="K21" s="23">
        <f>'Table 1 Current'!K21*($K$55/$K$55)</f>
        <v>77500</v>
      </c>
      <c r="L21" s="23">
        <f>'Table 1 Current'!L21*($K$55/$L$55)</f>
        <v>76687.440982058542</v>
      </c>
      <c r="M21" s="23"/>
      <c r="N21" s="52">
        <f>(L21-E21)/E21</f>
        <v>0.13171156798230793</v>
      </c>
      <c r="O21" s="44">
        <f>L21-E21</f>
        <v>8925.0860219673341</v>
      </c>
      <c r="P21" s="52">
        <f>O21/L21</f>
        <v>0.11638262938067535</v>
      </c>
    </row>
    <row r="22" spans="1:16" x14ac:dyDescent="0.25">
      <c r="A22" s="30" t="s">
        <v>30</v>
      </c>
      <c r="B22" s="23">
        <f>'Table 1 Current'!B22*($K$55/$B$55)</f>
        <v>15023.339950372212</v>
      </c>
      <c r="C22" s="23">
        <f>'Table 1 Current'!C22*($K$55/$C$55)</f>
        <v>16685.709443099277</v>
      </c>
      <c r="D22" s="23">
        <f>'Table 1 Current'!D22*($K$55/$D$55)</f>
        <v>15716.791618160652</v>
      </c>
      <c r="E22" s="23">
        <f>'Table 1 Current'!E22*(100/$E$55)</f>
        <v>51945.610347776499</v>
      </c>
      <c r="F22" s="23">
        <f>'Table 1 Current'!F22*($K$55/$F$55)</f>
        <v>51935.323144104805</v>
      </c>
      <c r="G22" s="23">
        <f>'Table 1 Current'!G22*($K$55/$G$55)</f>
        <v>36596.35737351991</v>
      </c>
      <c r="H22" s="23">
        <f>'Table 1 Current'!H22*($K$55/$H$55)</f>
        <v>56280.317327766184</v>
      </c>
      <c r="I22" s="23">
        <f>'Table 1 Current'!I22*($K$55/$I$55)</f>
        <v>57934.846774193553</v>
      </c>
      <c r="J22" s="23">
        <f>'Table 1 Current'!J22*($K$55/$J$55)</f>
        <v>65734.661354581665</v>
      </c>
      <c r="K22" s="23">
        <f>'Table 1 Current'!K22*($K$55/$K$55)</f>
        <v>81400</v>
      </c>
      <c r="L22" s="23">
        <f>'Table 1 Current'!L22*($K$55/$L$55)</f>
        <v>87365.439093484412</v>
      </c>
      <c r="M22" s="23"/>
      <c r="N22" s="52">
        <f>(L22-E22)/E22</f>
        <v>0.68186375150030432</v>
      </c>
      <c r="O22" s="44">
        <f>L22-E22</f>
        <v>35419.828745707913</v>
      </c>
      <c r="P22" s="52">
        <f>O22/L22</f>
        <v>0.40542151579879682</v>
      </c>
    </row>
    <row r="23" spans="1:16" x14ac:dyDescent="0.25">
      <c r="A23" s="30" t="s">
        <v>31</v>
      </c>
      <c r="B23" s="23">
        <f>'Table 1 Current'!B23*($K$55/$B$55)</f>
        <v>22913.176178660055</v>
      </c>
      <c r="C23" s="23">
        <f>'Table 1 Current'!C23*($K$55/$C$55)</f>
        <v>25647.728813559323</v>
      </c>
      <c r="D23" s="23">
        <f>'Table 1 Current'!D23*($K$55/$D$55)</f>
        <v>31294.761350407451</v>
      </c>
      <c r="E23" s="23">
        <f>'Table 1 Current'!E23*(100/$E$55)</f>
        <v>47706.440592930434</v>
      </c>
      <c r="F23" s="23">
        <f>'Table 1 Current'!F23*($K$55/$F$55)</f>
        <v>39034.820960698693</v>
      </c>
      <c r="G23" s="23">
        <f>'Table 1 Current'!G23*($K$55/$G$55)</f>
        <v>51264.99892357373</v>
      </c>
      <c r="H23" s="23">
        <f>'Table 1 Current'!H23*($K$55/$H$55)</f>
        <v>60750.7223382046</v>
      </c>
      <c r="I23" s="23">
        <f>'Table 1 Current'!I23*($K$55/$I$55)</f>
        <v>52425.927419354841</v>
      </c>
      <c r="J23" s="23">
        <f>'Table 1 Current'!J23*($K$55/$J$55)</f>
        <v>57236.254980079677</v>
      </c>
      <c r="K23" s="23">
        <f>'Table 1 Current'!K23*($K$55/$K$55)</f>
        <v>56400</v>
      </c>
      <c r="L23" s="23">
        <f>'Table 1 Current'!L23*($K$55/$L$55)</f>
        <v>53972.426817752596</v>
      </c>
      <c r="M23" s="23"/>
      <c r="N23" s="52">
        <f>(L23-E23)/E23</f>
        <v>0.13134466011179866</v>
      </c>
      <c r="O23" s="44">
        <f>L23-E23</f>
        <v>6265.9862248221616</v>
      </c>
      <c r="P23" s="52">
        <f>O23/L23</f>
        <v>0.11609606227232226</v>
      </c>
    </row>
    <row r="24" spans="1:16" x14ac:dyDescent="0.25">
      <c r="A24" s="30" t="s">
        <v>32</v>
      </c>
      <c r="B24" s="23">
        <f>'Table 1 Current'!B24*($K$55/$B$55)</f>
        <v>3613.3052109181149</v>
      </c>
      <c r="C24" s="23">
        <f>'Table 1 Current'!C24*($K$55/$C$55)</f>
        <v>3434.9636803874096</v>
      </c>
      <c r="D24" s="23">
        <f>'Table 1 Current'!D24*($K$55/$D$55)</f>
        <v>4956.8987194412102</v>
      </c>
      <c r="E24" s="23">
        <f>'Table 1 Current'!E24*(100/$E$55)</f>
        <v>5405.0961516533625</v>
      </c>
      <c r="F24" s="23">
        <f>'Table 1 Current'!F24*($K$55/$F$55)</f>
        <v>12016.152838427948</v>
      </c>
      <c r="G24" s="23">
        <f>'Table 1 Current'!G24*($K$55/$G$55)</f>
        <v>8404.3702906350918</v>
      </c>
      <c r="H24" s="23">
        <f>'Table 1 Current'!H24*($K$55/$H$55)</f>
        <v>9867.9415448851778</v>
      </c>
      <c r="I24" s="23">
        <f>'Table 1 Current'!I24*($K$55/$I$55)</f>
        <v>13807.532258064517</v>
      </c>
      <c r="J24" s="23">
        <f>'Table 1 Current'!J24*($K$55/$J$55)</f>
        <v>14949.003984063746</v>
      </c>
      <c r="K24" s="23">
        <f>'Table 1 Current'!K24*($K$55/$K$55)</f>
        <v>16700</v>
      </c>
      <c r="L24" s="23">
        <f>'Table 1 Current'!L24*($K$55/$L$55)</f>
        <v>15822.851746931066</v>
      </c>
      <c r="M24" s="23"/>
      <c r="N24" s="52">
        <f>(L24-E24)/E24</f>
        <v>1.9273950551445826</v>
      </c>
      <c r="O24" s="44">
        <f>L24-E24</f>
        <v>10417.755595277704</v>
      </c>
      <c r="P24" s="52">
        <f>O24/L24</f>
        <v>0.6583993683248841</v>
      </c>
    </row>
    <row r="25" spans="1:16" x14ac:dyDescent="0.25">
      <c r="A25" s="30" t="s">
        <v>33</v>
      </c>
      <c r="B25" s="23">
        <f>'Table 1 Current'!B25*($K$55/$B$55)</f>
        <v>93625.801488833764</v>
      </c>
      <c r="C25" s="23">
        <f>'Table 1 Current'!C25*($K$55/$C$55)</f>
        <v>73592.852300242143</v>
      </c>
      <c r="D25" s="23">
        <f>'Table 1 Current'!D25*($K$55/$D$55)</f>
        <v>72413.564610011643</v>
      </c>
      <c r="E25" s="23">
        <f>'Table 1 Current'!E25*(100/$E$55)</f>
        <v>77362.063169897359</v>
      </c>
      <c r="F25" s="23">
        <f>'Table 1 Current'!F25*($K$55/$F$55)</f>
        <v>61414.021834061139</v>
      </c>
      <c r="G25" s="23">
        <f>'Table 1 Current'!G25*($K$55/$G$55)</f>
        <v>62066.19160387513</v>
      </c>
      <c r="H25" s="23">
        <f>'Table 1 Current'!H25*($K$55/$H$55)</f>
        <v>58895.386221294371</v>
      </c>
      <c r="I25" s="23">
        <f>'Table 1 Current'!I25*($K$55/$I$55)</f>
        <v>60165.979838709682</v>
      </c>
      <c r="J25" s="23">
        <f>'Table 1 Current'!J25*($K$55/$J$55)</f>
        <v>114165.33864541832</v>
      </c>
      <c r="K25" s="23">
        <f>'Table 1 Current'!K25*($K$55/$K$55)</f>
        <v>81400</v>
      </c>
      <c r="L25" s="23">
        <f>'Table 1 Current'!L25*($K$55/$L$55)</f>
        <v>97072.710103871577</v>
      </c>
      <c r="M25" s="23"/>
      <c r="N25" s="52">
        <f>(L25-E25)/E25</f>
        <v>0.25478440111772899</v>
      </c>
      <c r="O25" s="44">
        <f>L25-E25</f>
        <v>19710.646933974218</v>
      </c>
      <c r="P25" s="52">
        <f>O25/L25</f>
        <v>0.20305034146963713</v>
      </c>
    </row>
    <row r="26" spans="1:16" s="4" customFormat="1" x14ac:dyDescent="0.25">
      <c r="A26" s="31" t="s">
        <v>34</v>
      </c>
      <c r="B26" s="43">
        <f>'Table 1 Current'!B26*($K$55/$B$55)</f>
        <v>716869.29528535996</v>
      </c>
      <c r="C26" s="43">
        <f>'Table 1 Current'!C26*($K$55/$C$55)</f>
        <v>740151.28813559329</v>
      </c>
      <c r="D26" s="43">
        <f>'Table 1 Current'!D26*($K$55/$D$55)</f>
        <v>889570.64493597206</v>
      </c>
      <c r="E26" s="43">
        <f>'Table 1 Current'!E26*(100/$E$55)</f>
        <v>1141493.9264538197</v>
      </c>
      <c r="F26" s="43">
        <f>'Table 1 Current'!F26*($K$55/$F$55)</f>
        <v>1132912.1135371181</v>
      </c>
      <c r="G26" s="43">
        <f>'Table 1 Current'!G26*($K$55/$G$55)</f>
        <v>1176448.0688912808</v>
      </c>
      <c r="H26" s="43">
        <f>'Table 1 Current'!H26*($K$55/$H$55)</f>
        <v>1108063.816283925</v>
      </c>
      <c r="I26" s="43">
        <f>'Table 1 Current'!I26*($K$55/$I$55)</f>
        <v>1215515.6975806453</v>
      </c>
      <c r="J26" s="43">
        <f>'Table 1 Current'!J26*($K$55/$J$55)</f>
        <v>1312031.0756972111</v>
      </c>
      <c r="K26" s="43">
        <f>'Table 1 Current'!K26*($K$55/$K$55)</f>
        <v>1341400</v>
      </c>
      <c r="L26" s="43">
        <f>'Table 1 Current'!L26*($K$55/$L$55)</f>
        <v>1288154.8630783758</v>
      </c>
      <c r="M26" s="43"/>
      <c r="N26" s="103">
        <f>(L26-E26)/E26</f>
        <v>0.12848157421229117</v>
      </c>
      <c r="O26" s="46">
        <f>L26-E26</f>
        <v>146660.93662455608</v>
      </c>
      <c r="P26" s="103">
        <f>O26/L26</f>
        <v>0.11385349760980774</v>
      </c>
    </row>
    <row r="27" spans="1:16" x14ac:dyDescent="0.25">
      <c r="A27" s="32" t="s">
        <v>35</v>
      </c>
      <c r="B27" s="23">
        <f>'Table 1 Current'!B27*($K$55/$B$55)</f>
        <v>29072.248138957824</v>
      </c>
      <c r="C27" s="23">
        <f>'Table 1 Current'!C27*($K$55/$C$55)</f>
        <v>25741.070217917677</v>
      </c>
      <c r="D27" s="23">
        <f>'Table 1 Current'!D27*($K$55/$D$55)</f>
        <v>43844.977881257277</v>
      </c>
      <c r="E27" s="23">
        <f>'Table 1 Current'!E27*(100/$E$55)</f>
        <v>104849.21117445837</v>
      </c>
      <c r="F27" s="23">
        <f>'Table 1 Current'!F27*($K$55/$F$55)</f>
        <v>100515.05676855896</v>
      </c>
      <c r="G27" s="23">
        <f>'Table 1 Current'!G27*($K$55/$G$55)</f>
        <v>90882.282023681371</v>
      </c>
      <c r="H27" s="23">
        <f>'Table 1 Current'!H27*($K$55/$H$55)</f>
        <v>108828.50104384134</v>
      </c>
      <c r="I27" s="23">
        <f>'Table 1 Current'!I27*($K$55/$I$55)</f>
        <v>205593.78225806454</v>
      </c>
      <c r="J27" s="23">
        <f>'Table 1 Current'!J27*($K$55/$J$55)</f>
        <v>187169.72111553783</v>
      </c>
      <c r="K27" s="23">
        <f>'Table 1 Current'!K27*($K$55/$K$55)</f>
        <v>149300</v>
      </c>
      <c r="L27" s="23">
        <f>'Table 1 Current'!L27*($K$55/$L$55)</f>
        <v>130271.57695939565</v>
      </c>
      <c r="M27" s="23"/>
      <c r="N27" s="52">
        <f>(L27-E27)/E27</f>
        <v>0.24246597089449787</v>
      </c>
      <c r="O27" s="44">
        <f>L27-E27</f>
        <v>25422.365784937283</v>
      </c>
      <c r="P27" s="52">
        <f>O27/L27</f>
        <v>0.19514898321113577</v>
      </c>
    </row>
    <row r="28" spans="1:16" x14ac:dyDescent="0.25">
      <c r="A28" s="32" t="s">
        <v>36</v>
      </c>
      <c r="B28" s="23">
        <f>'Table 1 Current'!B28*($K$55/$B$55)</f>
        <v>5333.8660049627806</v>
      </c>
      <c r="C28" s="23">
        <f>'Table 1 Current'!C28*($K$55/$C$55)</f>
        <v>60907.133171912836</v>
      </c>
      <c r="D28" s="23">
        <f>'Table 1 Current'!D28*($K$55/$D$55)</f>
        <v>21734.002328288709</v>
      </c>
      <c r="E28" s="23">
        <f>'Table 1 Current'!E28*(100/$E$55)</f>
        <v>39334.544469783345</v>
      </c>
      <c r="F28" s="23">
        <f>'Table 1 Current'!F28*($K$55/$F$55)</f>
        <v>65000.799126637561</v>
      </c>
      <c r="G28" s="23">
        <f>'Table 1 Current'!G28*($K$55/$G$55)</f>
        <v>108152.46071044133</v>
      </c>
      <c r="H28" s="23">
        <f>'Table 1 Current'!H28*($K$55/$H$55)</f>
        <v>124878.39248434239</v>
      </c>
      <c r="I28" s="23">
        <f>'Table 1 Current'!I28*($K$55/$I$55)</f>
        <v>98732.56048387097</v>
      </c>
      <c r="J28" s="23">
        <f>'Table 1 Current'!J28*($K$55/$J$55)</f>
        <v>87748.605577689246</v>
      </c>
      <c r="K28" s="23">
        <f>'Table 1 Current'!K28*($K$55/$K$55)</f>
        <v>78300</v>
      </c>
      <c r="L28" s="23">
        <f>'Table 1 Current'!L28*($K$55/$L$55)</f>
        <v>76687.440982058542</v>
      </c>
      <c r="M28" s="23"/>
      <c r="N28" s="52">
        <f>(L28-E28)/E28</f>
        <v>0.94962067098475134</v>
      </c>
      <c r="O28" s="44">
        <f>L28-E28</f>
        <v>37352.896512275198</v>
      </c>
      <c r="P28" s="52">
        <f>O28/L28</f>
        <v>0.4870797099751199</v>
      </c>
    </row>
    <row r="29" spans="1:16" x14ac:dyDescent="0.25">
      <c r="A29" s="32" t="s">
        <v>37</v>
      </c>
      <c r="B29" s="23">
        <f>'Table 1 Current'!B29*($K$55/$B$55)</f>
        <v>41085.563275434251</v>
      </c>
      <c r="C29" s="23">
        <f>'Table 1 Current'!C29*($K$55/$C$55)</f>
        <v>39168.542372881362</v>
      </c>
      <c r="D29" s="23">
        <f>'Table 1 Current'!D29*($K$55/$D$55)</f>
        <v>38335.185098952272</v>
      </c>
      <c r="E29" s="23">
        <f>'Table 1 Current'!E29*(100/$E$55)</f>
        <v>64796.792702394516</v>
      </c>
      <c r="F29" s="23">
        <f>'Table 1 Current'!F29*($K$55/$F$55)</f>
        <v>58878.812227074239</v>
      </c>
      <c r="G29" s="23">
        <f>'Table 1 Current'!G29*($K$55/$G$55)</f>
        <v>87371.147470398268</v>
      </c>
      <c r="H29" s="23">
        <f>'Table 1 Current'!H29*($K$55/$H$55)</f>
        <v>95841.148225469733</v>
      </c>
      <c r="I29" s="23">
        <f>'Table 1 Current'!I29*($K$55/$I$55)</f>
        <v>98556.391129032272</v>
      </c>
      <c r="J29" s="23">
        <f>'Table 1 Current'!J29*($K$55/$J$55)</f>
        <v>99625.896414342627</v>
      </c>
      <c r="K29" s="23">
        <f>'Table 1 Current'!K29*($K$55/$K$55)</f>
        <v>84400</v>
      </c>
      <c r="L29" s="23">
        <f>'Table 1 Current'!L29*($K$55/$L$55)</f>
        <v>91442.492917847019</v>
      </c>
      <c r="M29" s="23"/>
      <c r="N29" s="52">
        <f>(L29-E29)/E29</f>
        <v>0.41121943084179585</v>
      </c>
      <c r="O29" s="44">
        <f>L29-E29</f>
        <v>26645.700215452503</v>
      </c>
      <c r="P29" s="52">
        <f>O29/L29</f>
        <v>0.29139297677931097</v>
      </c>
    </row>
    <row r="30" spans="1:16" x14ac:dyDescent="0.25">
      <c r="A30" s="32" t="s">
        <v>38</v>
      </c>
      <c r="B30" s="23">
        <f>'Table 1 Current'!B30*($K$55/$B$55)</f>
        <v>55732.650124069492</v>
      </c>
      <c r="C30" s="23">
        <f>'Table 1 Current'!C30*($K$55/$C$55)</f>
        <v>31895.380145278454</v>
      </c>
      <c r="D30" s="23">
        <f>'Table 1 Current'!D30*($K$55/$D$55)</f>
        <v>34896.94994179278</v>
      </c>
      <c r="E30" s="23">
        <f>'Table 1 Current'!E30*(100/$E$55)</f>
        <v>34908.479931584945</v>
      </c>
      <c r="F30" s="23">
        <f>'Table 1 Current'!F30*($K$55/$F$55)</f>
        <v>48731.240174672494</v>
      </c>
      <c r="G30" s="23">
        <f>'Table 1 Current'!G30*($K$55/$G$55)</f>
        <v>90257.072120559737</v>
      </c>
      <c r="H30" s="23">
        <f>'Table 1 Current'!H30*($K$55/$H$55)</f>
        <v>55264.12108559499</v>
      </c>
      <c r="I30" s="23">
        <f>'Table 1 Current'!I30*($K$55/$I$55)</f>
        <v>52325.407258064522</v>
      </c>
      <c r="J30" s="23">
        <f>'Table 1 Current'!J30*($K$55/$J$55)</f>
        <v>43618.326693227093</v>
      </c>
      <c r="K30" s="23">
        <f>'Table 1 Current'!K30*($K$55/$K$55)</f>
        <v>40800</v>
      </c>
      <c r="L30" s="23">
        <f>'Table 1 Current'!L30*($K$55/$L$55)</f>
        <v>41547.119924457031</v>
      </c>
      <c r="M30" s="23"/>
      <c r="N30" s="52">
        <f>(L30-E30)/E30</f>
        <v>0.19017270319082244</v>
      </c>
      <c r="O30" s="44">
        <f>L30-E30</f>
        <v>6638.6399928720857</v>
      </c>
      <c r="P30" s="52">
        <f>O30/L30</f>
        <v>0.15978580476679924</v>
      </c>
    </row>
    <row r="31" spans="1:16" x14ac:dyDescent="0.25">
      <c r="A31" s="32" t="s">
        <v>39</v>
      </c>
      <c r="B31" s="23">
        <f>'Table 1 Current'!B31*($K$55/$B$55)</f>
        <v>7213.8560794044679</v>
      </c>
      <c r="C31" s="23">
        <f>'Table 1 Current'!C31*($K$55/$C$55)</f>
        <v>6616.0387409200976</v>
      </c>
      <c r="D31" s="23">
        <f>'Table 1 Current'!D31*($K$55/$D$55)</f>
        <v>8444.2002328288709</v>
      </c>
      <c r="E31" s="23">
        <f>'Table 1 Current'!E31*(100/$E$55)</f>
        <v>15468.947035347774</v>
      </c>
      <c r="F31" s="23">
        <f>'Table 1 Current'!F31*($K$55/$F$55)</f>
        <v>14671.445414847163</v>
      </c>
      <c r="G31" s="23">
        <f>'Table 1 Current'!G31*($K$55/$G$55)</f>
        <v>29650.441334768566</v>
      </c>
      <c r="H31" s="23">
        <f>'Table 1 Current'!H31*($K$55/$H$55)</f>
        <v>35165.540709812114</v>
      </c>
      <c r="I31" s="23">
        <f>'Table 1 Current'!I31*($K$55/$I$55)</f>
        <v>35142.677419354841</v>
      </c>
      <c r="J31" s="23">
        <f>'Table 1 Current'!J31*($K$55/$J$55)</f>
        <v>34300.796812749002</v>
      </c>
      <c r="K31" s="23">
        <f>'Table 1 Current'!K31*($K$55/$K$55)</f>
        <v>35300</v>
      </c>
      <c r="L31" s="23">
        <f>'Table 1 Current'!L31*($K$55/$L$55)</f>
        <v>32907.648725212464</v>
      </c>
      <c r="M31" s="23"/>
      <c r="N31" s="52">
        <f>(L31-E31)/E31</f>
        <v>1.1273360526748117</v>
      </c>
      <c r="O31" s="44">
        <f>L31-E31</f>
        <v>17438.701689864691</v>
      </c>
      <c r="P31" s="52">
        <f>O31/L31</f>
        <v>0.52992852316743877</v>
      </c>
    </row>
    <row r="32" spans="1:16" x14ac:dyDescent="0.25">
      <c r="A32" s="32" t="s">
        <v>40</v>
      </c>
      <c r="B32" s="23">
        <f>'Table 1 Current'!B32*($K$55/$B$55)</f>
        <v>1553.478908188586</v>
      </c>
      <c r="C32" s="23">
        <f>'Table 1 Current'!C32*($K$55/$C$55)</f>
        <v>1680.1452784503633</v>
      </c>
      <c r="D32" s="23">
        <f>'Table 1 Current'!D32*($K$55/$D$55)</f>
        <v>2653.1734575087312</v>
      </c>
      <c r="E32" s="23">
        <f>'Table 1 Current'!E32*(100/$E$55)</f>
        <v>5953.4033637400216</v>
      </c>
      <c r="F32" s="23">
        <f>'Table 1 Current'!F32*($K$55/$F$55)</f>
        <v>5116.432314410481</v>
      </c>
      <c r="G32" s="23">
        <f>'Table 1 Current'!G32*($K$55/$G$55)</f>
        <v>7574.4456404736275</v>
      </c>
      <c r="H32" s="23">
        <f>'Table 1 Current'!H32*($K$55/$H$55)</f>
        <v>10055.728601252611</v>
      </c>
      <c r="I32" s="23">
        <f>'Table 1 Current'!I32*($K$55/$I$55)</f>
        <v>13283.16935483871</v>
      </c>
      <c r="J32" s="23">
        <f>'Table 1 Current'!J32*($K$55/$J$55)</f>
        <v>14334.661354581673</v>
      </c>
      <c r="K32" s="23">
        <f>'Table 1 Current'!K32*($K$55/$K$55)</f>
        <v>13900</v>
      </c>
      <c r="L32" s="23">
        <f>'Table 1 Current'!L32*($K$55/$L$55)</f>
        <v>14366.761095372993</v>
      </c>
      <c r="M32" s="23"/>
      <c r="N32" s="52">
        <f>(L32-E32)/E32</f>
        <v>1.4132013602296163</v>
      </c>
      <c r="O32" s="44">
        <f>L32-E32</f>
        <v>8413.357731632972</v>
      </c>
      <c r="P32" s="52">
        <f>O32/L32</f>
        <v>0.58561269835151686</v>
      </c>
    </row>
    <row r="33" spans="1:16" x14ac:dyDescent="0.25">
      <c r="A33" s="32" t="s">
        <v>41</v>
      </c>
      <c r="B33" s="23">
        <f>'Table 1 Current'!B33*($K$55/$B$55)</f>
        <v>6405.2307692307704</v>
      </c>
      <c r="C33" s="23">
        <f>'Table 1 Current'!C33*($K$55/$C$55)</f>
        <v>4767.8789346246976</v>
      </c>
      <c r="D33" s="23">
        <f>'Table 1 Current'!D33*($K$55/$D$55)</f>
        <v>3523.2037252619325</v>
      </c>
      <c r="E33" s="23">
        <f>'Table 1 Current'!E33*(100/$E$55)</f>
        <v>4792.427822120866</v>
      </c>
      <c r="F33" s="23">
        <f>'Table 1 Current'!F33*($K$55/$F$55)</f>
        <v>3984.0611353711793</v>
      </c>
      <c r="G33" s="23">
        <f>'Table 1 Current'!G33*($K$55/$G$55)</f>
        <v>5279.4273412271259</v>
      </c>
      <c r="H33" s="23">
        <f>'Table 1 Current'!H33*($K$55/$H$55)</f>
        <v>5590.688935281838</v>
      </c>
      <c r="I33" s="23">
        <f>'Table 1 Current'!I33*($K$55/$I$55)</f>
        <v>8226.0725806451628</v>
      </c>
      <c r="J33" s="23">
        <f>'Table 1 Current'!J33*($K$55/$J$55)</f>
        <v>10239.043824701195</v>
      </c>
      <c r="K33" s="23">
        <f>'Table 1 Current'!K33*($K$55/$K$55)</f>
        <v>6400</v>
      </c>
      <c r="L33" s="23">
        <f>'Table 1 Current'!L33*($K$55/$L$55)</f>
        <v>6795.0897072710104</v>
      </c>
      <c r="M33" s="23"/>
      <c r="N33" s="52">
        <f>(L33-E33)/E33</f>
        <v>0.41788044796548984</v>
      </c>
      <c r="O33" s="44">
        <f>L33-E33</f>
        <v>2002.6618851501444</v>
      </c>
      <c r="P33" s="52">
        <f>O33/L33</f>
        <v>0.29472192000750458</v>
      </c>
    </row>
    <row r="34" spans="1:16" x14ac:dyDescent="0.25">
      <c r="A34" s="33" t="s">
        <v>42</v>
      </c>
      <c r="B34" s="23">
        <f>'Table 1 Current'!B34*($K$55/$B$55)</f>
        <v>41603.389578163784</v>
      </c>
      <c r="C34" s="23">
        <f>'Table 1 Current'!C34*($K$55/$C$55)</f>
        <v>30808.886198547218</v>
      </c>
      <c r="D34" s="23">
        <f>'Table 1 Current'!D34*($K$55/$D$55)</f>
        <v>43728.894062863794</v>
      </c>
      <c r="E34" s="23">
        <f>'Table 1 Current'!E34*(100/$E$55)</f>
        <v>41651.544697833517</v>
      </c>
      <c r="F34" s="23">
        <f>'Table 1 Current'!F34*($K$55/$F$55)</f>
        <v>45820.069868995633</v>
      </c>
      <c r="G34" s="23">
        <f>'Table 1 Current'!G34*($K$55/$G$55)</f>
        <v>66096.305705059203</v>
      </c>
      <c r="H34" s="23">
        <f>'Table 1 Current'!H34*($K$55/$H$55)</f>
        <v>99827.599164926942</v>
      </c>
      <c r="I34" s="23">
        <f>'Table 1 Current'!I34*($K$55/$I$55)</f>
        <v>92528.290322580651</v>
      </c>
      <c r="J34" s="23">
        <f>'Table 1 Current'!J34*($K$55/$J$55)</f>
        <v>28054.980079681274</v>
      </c>
      <c r="K34" s="23">
        <f>'Table 1 Current'!K34*($K$55/$K$55)</f>
        <v>27700</v>
      </c>
      <c r="L34" s="23">
        <f>'Table 1 Current'!L34*($K$55/$L$55)</f>
        <v>32131.067044381492</v>
      </c>
      <c r="M34" s="23"/>
      <c r="N34" s="52">
        <f>(L34-E34)/E34</f>
        <v>-0.22857441956881919</v>
      </c>
      <c r="O34" s="44">
        <f>L34-E34</f>
        <v>-9520.4776534520242</v>
      </c>
      <c r="P34" s="52">
        <f>O34/L34</f>
        <v>-0.29630132234020518</v>
      </c>
    </row>
    <row r="35" spans="1:16" s="4" customFormat="1" x14ac:dyDescent="0.25">
      <c r="A35" s="34" t="s">
        <v>43</v>
      </c>
      <c r="B35" s="43">
        <f>'Table 1 Current'!B35*($K$55/$B$55)</f>
        <v>188000.28287841196</v>
      </c>
      <c r="C35" s="43">
        <f>'Table 1 Current'!C35*($K$55/$C$55)</f>
        <v>201585.07506053272</v>
      </c>
      <c r="D35" s="43">
        <f>'Table 1 Current'!D35*($K$55/$D$55)</f>
        <v>197160.58672875437</v>
      </c>
      <c r="E35" s="43">
        <f>'Table 1 Current'!E35*(100/$E$55)</f>
        <v>311755.35119726334</v>
      </c>
      <c r="F35" s="43">
        <f>'Table 1 Current'!F35*($K$55/$F$55)</f>
        <v>342717.91703056771</v>
      </c>
      <c r="G35" s="43">
        <f>'Table 1 Current'!G35*($K$55/$G$55)</f>
        <v>485263.58234660921</v>
      </c>
      <c r="H35" s="43">
        <f>'Table 1 Current'!H35*($K$55/$H$55)</f>
        <v>535451.72025052202</v>
      </c>
      <c r="I35" s="43">
        <f>'Table 1 Current'!I35*($K$55/$I$55)</f>
        <v>604388.35080645164</v>
      </c>
      <c r="J35" s="43">
        <f>'Table 1 Current'!J35*($K$55/$J$55)</f>
        <v>505092.03187250998</v>
      </c>
      <c r="K35" s="43">
        <f>'Table 1 Current'!K35*($K$55/$K$55)</f>
        <v>435900</v>
      </c>
      <c r="L35" s="43">
        <f>'Table 1 Current'!L35*($K$55/$L$55)</f>
        <v>425955.05193578848</v>
      </c>
      <c r="M35" s="43"/>
      <c r="N35" s="103">
        <f>(L35-E35)/E35</f>
        <v>0.36631191830373816</v>
      </c>
      <c r="O35" s="46">
        <f>L35-E35</f>
        <v>114199.70073852513</v>
      </c>
      <c r="P35" s="103">
        <f>O35/L35</f>
        <v>0.26810270290147992</v>
      </c>
    </row>
    <row r="36" spans="1:16" x14ac:dyDescent="0.25">
      <c r="A36" s="35" t="s">
        <v>44</v>
      </c>
      <c r="B36" s="23">
        <f>'Table 1 Current'!B36*($K$55/$B$55)</f>
        <v>31105.290322580651</v>
      </c>
      <c r="C36" s="23">
        <f>'Table 1 Current'!C36*($K$55/$C$55)</f>
        <v>438728.24697336566</v>
      </c>
      <c r="D36" s="23">
        <f>'Table 1 Current'!D36*($K$55/$D$55)</f>
        <v>462481.52270081488</v>
      </c>
      <c r="E36" s="23">
        <f>'Table 1 Current'!E36*(100/$E$55)</f>
        <v>27505.713711516528</v>
      </c>
      <c r="F36" s="23">
        <f>'Table 1 Current'!F36*($K$55/$F$55)</f>
        <v>411792.55895196507</v>
      </c>
      <c r="G36" s="23">
        <f>'Table 1 Current'!G36*($K$55/$G$55)</f>
        <v>51198.604951560817</v>
      </c>
      <c r="H36" s="23">
        <f>'Table 1 Current'!H36*($K$55/$H$55)</f>
        <v>48244.104384133614</v>
      </c>
      <c r="I36" s="23">
        <f>'Table 1 Current'!I36*($K$55/$I$55)</f>
        <v>35820.411290322583</v>
      </c>
      <c r="J36" s="23">
        <f>'Table 1 Current'!J36*($K$55/$J$55)</f>
        <v>27543.027888446213</v>
      </c>
      <c r="K36" s="23">
        <f>'Table 1 Current'!K36*($K$55/$K$55)</f>
        <v>4100</v>
      </c>
      <c r="L36" s="23">
        <f>'Table 1 Current'!L36*($K$55/$L$55)</f>
        <v>291.21813031161474</v>
      </c>
      <c r="M36" s="23"/>
      <c r="N36" s="52">
        <f>(L36-E36)/E36</f>
        <v>-0.98941244959625663</v>
      </c>
      <c r="O36" s="44">
        <f>L36-E36</f>
        <v>-27214.495581204912</v>
      </c>
      <c r="P36" s="52">
        <f>O36/L36</f>
        <v>-93.450553892658888</v>
      </c>
    </row>
    <row r="37" spans="1:16" x14ac:dyDescent="0.25">
      <c r="A37" s="35" t="s">
        <v>45</v>
      </c>
      <c r="B37" s="23">
        <f>'Table 1 Current'!B37*($K$55/$B$55)</f>
        <v>13892.029776674941</v>
      </c>
      <c r="C37" s="23">
        <f>'Table 1 Current'!C37*($K$55/$C$55)</f>
        <v>14728.029055690075</v>
      </c>
      <c r="D37" s="23">
        <f>'Table 1 Current'!D37*($K$55/$D$55)</f>
        <v>18511.180442374854</v>
      </c>
      <c r="E37" s="23">
        <f>'Table 1 Current'!E37*(100/$E$55)</f>
        <v>50690.568557582657</v>
      </c>
      <c r="F37" s="23">
        <f>'Table 1 Current'!F37*($K$55/$F$55)</f>
        <v>45586.637554585155</v>
      </c>
      <c r="G37" s="23">
        <f>'Table 1 Current'!G37*($K$55/$G$55)</f>
        <v>49528.796555435947</v>
      </c>
      <c r="H37" s="23">
        <f>'Table 1 Current'!H37*($K$55/$H$55)</f>
        <v>48606.801670146138</v>
      </c>
      <c r="I37" s="23">
        <f>'Table 1 Current'!I37*($K$55/$I$55)</f>
        <v>50134.689516129038</v>
      </c>
      <c r="J37" s="23">
        <f>'Table 1 Current'!J37*($K$55/$J$55)</f>
        <v>56519.521912350596</v>
      </c>
      <c r="K37" s="23">
        <f>'Table 1 Current'!K37*($K$55/$K$55)</f>
        <v>54800</v>
      </c>
      <c r="L37" s="23">
        <f>'Table 1 Current'!L37*($K$55/$L$55)</f>
        <v>54846.081208687436</v>
      </c>
      <c r="M37" s="23"/>
      <c r="N37" s="52">
        <f>(L37-E37)/E37</f>
        <v>8.1978024104903569E-2</v>
      </c>
      <c r="O37" s="44">
        <f>L37-E37</f>
        <v>4155.5126511047783</v>
      </c>
      <c r="P37" s="52">
        <f>O37/L37</f>
        <v>7.5766810673185511E-2</v>
      </c>
    </row>
    <row r="38" spans="1:16" x14ac:dyDescent="0.25">
      <c r="A38" s="35" t="s">
        <v>46</v>
      </c>
      <c r="B38" s="23">
        <f>'Table 1 Current'!B38*($K$55/$B$55)</f>
        <v>14078.243176178663</v>
      </c>
      <c r="C38" s="23">
        <f>'Table 1 Current'!C38*($K$55/$C$55)</f>
        <v>19072.760290556904</v>
      </c>
      <c r="D38" s="23">
        <f>'Table 1 Current'!D38*($K$55/$D$55)</f>
        <v>44107.064027939465</v>
      </c>
      <c r="E38" s="23">
        <f>'Table 1 Current'!E38*(100/$E$55)</f>
        <v>15789.514908779929</v>
      </c>
      <c r="F38" s="23">
        <f>'Table 1 Current'!F38*($K$55/$F$55)</f>
        <v>14469.436681222709</v>
      </c>
      <c r="G38" s="23">
        <f>'Table 1 Current'!G38*($K$55/$G$55)</f>
        <v>15386.80301399354</v>
      </c>
      <c r="H38" s="23">
        <f>'Table 1 Current'!H38*($K$55/$H$55)</f>
        <v>53361.569937369524</v>
      </c>
      <c r="I38" s="23">
        <f>'Table 1 Current'!I38*($K$55/$I$55)</f>
        <v>51639.383064516136</v>
      </c>
      <c r="J38" s="23">
        <f>'Table 1 Current'!J38*($K$55/$J$55)</f>
        <v>61024.701195219124</v>
      </c>
      <c r="K38" s="23">
        <f>'Table 1 Current'!K38*($K$55/$K$55)</f>
        <v>42200</v>
      </c>
      <c r="L38" s="23">
        <f>'Table 1 Current'!L38*($K$55/$L$55)</f>
        <v>8542.3984891406981</v>
      </c>
      <c r="M38" s="23"/>
      <c r="N38" s="52">
        <f>(L38-E38)/E38</f>
        <v>-0.45898284155705088</v>
      </c>
      <c r="O38" s="44">
        <f>L38-E38</f>
        <v>-7247.116419639231</v>
      </c>
      <c r="P38" s="52">
        <f>O38/L38</f>
        <v>-0.84837021228311216</v>
      </c>
    </row>
    <row r="39" spans="1:16" x14ac:dyDescent="0.25">
      <c r="A39" s="35" t="s">
        <v>47</v>
      </c>
      <c r="B39" s="23">
        <f>'Table 1 Current'!B39*($K$55/$B$55)</f>
        <v>105760.28287841193</v>
      </c>
      <c r="C39" s="23">
        <f>'Table 1 Current'!C39*($K$55/$C$55)</f>
        <v>95647.559322033907</v>
      </c>
      <c r="D39" s="23">
        <f>'Table 1 Current'!D39*($K$55/$D$55)</f>
        <v>78619.860302677538</v>
      </c>
      <c r="E39" s="23">
        <f>'Table 1 Current'!E39*(100/$E$55)</f>
        <v>109350.77625427592</v>
      </c>
      <c r="F39" s="23">
        <f>'Table 1 Current'!F39*($K$55/$F$55)</f>
        <v>195467.01746724892</v>
      </c>
      <c r="G39" s="23">
        <f>'Table 1 Current'!G39*($K$55/$G$55)</f>
        <v>155505.74811625402</v>
      </c>
      <c r="H39" s="23">
        <f>'Table 1 Current'!H39*($K$55/$H$55)</f>
        <v>283656.10438413365</v>
      </c>
      <c r="I39" s="23">
        <f>'Table 1 Current'!I39*($K$55/$I$55)</f>
        <v>452183.20967741939</v>
      </c>
      <c r="J39" s="23">
        <f>'Table 1 Current'!J39*($K$55/$J$55)</f>
        <v>394817.52988047811</v>
      </c>
      <c r="K39" s="23">
        <f>'Table 1 Current'!K39*($K$55/$K$55)</f>
        <v>243800</v>
      </c>
      <c r="L39" s="23">
        <f>'Table 1 Current'!L39*($K$55/$L$55)</f>
        <v>181428.89518413597</v>
      </c>
      <c r="M39" s="23"/>
      <c r="N39" s="52">
        <f>(L39-E39)/E39</f>
        <v>0.65914592834947161</v>
      </c>
      <c r="O39" s="44">
        <f>L39-E39</f>
        <v>72078.118929860051</v>
      </c>
      <c r="P39" s="52">
        <f>O39/L39</f>
        <v>0.39728026154106527</v>
      </c>
    </row>
    <row r="40" spans="1:16" x14ac:dyDescent="0.25">
      <c r="A40" s="35" t="s">
        <v>48</v>
      </c>
      <c r="B40" s="23">
        <f>'Table 1 Current'!B40*($K$55/$B$55)</f>
        <v>0</v>
      </c>
      <c r="C40" s="23">
        <f>'Table 1 Current'!C40*($K$55/$C$55)</f>
        <v>105.78692493946733</v>
      </c>
      <c r="D40" s="23">
        <f>'Table 1 Current'!D40*($K$55/$D$55)</f>
        <v>5173.5087310826539</v>
      </c>
      <c r="E40" s="23">
        <f>'Table 1 Current'!E40*(100/$E$55)</f>
        <v>5215.725940706955</v>
      </c>
      <c r="F40" s="23">
        <f>'Table 1 Current'!F40*($K$55/$F$55)</f>
        <v>3546.3755458515284</v>
      </c>
      <c r="G40" s="23">
        <f>'Table 1 Current'!G40*($K$55/$G$55)</f>
        <v>34670.932185145313</v>
      </c>
      <c r="H40" s="23">
        <f>'Table 1 Current'!H40*($K$55/$H$55)</f>
        <v>39747.544885177456</v>
      </c>
      <c r="I40" s="23">
        <f>'Table 1 Current'!I40*($K$55/$I$55)</f>
        <v>7770.104838709678</v>
      </c>
      <c r="J40" s="23">
        <f>'Table 1 Current'!J40*($K$55/$J$55)</f>
        <v>0</v>
      </c>
      <c r="K40" s="23">
        <f>'Table 1 Current'!K40*($K$55/$K$55)</f>
        <v>0</v>
      </c>
      <c r="L40" s="23">
        <f>'Table 1 Current'!L40*($K$55/$L$55)</f>
        <v>0</v>
      </c>
      <c r="M40" s="23"/>
      <c r="N40" s="52">
        <f>(L40-E40)/E40</f>
        <v>-1</v>
      </c>
      <c r="O40" s="44">
        <f>L40-E40</f>
        <v>-5215.725940706955</v>
      </c>
      <c r="P40" s="52"/>
    </row>
    <row r="41" spans="1:16" s="4" customFormat="1" x14ac:dyDescent="0.25">
      <c r="A41" s="36" t="s">
        <v>49</v>
      </c>
      <c r="B41" s="43">
        <f>'Table 1 Current'!B41*($K$55/$B$55)</f>
        <v>164835.84615384619</v>
      </c>
      <c r="C41" s="43">
        <f>'Table 1 Current'!C41*($K$55/$C$55)</f>
        <v>568282.38256658602</v>
      </c>
      <c r="D41" s="43">
        <f>'Table 1 Current'!D41*($K$55/$D$55)</f>
        <v>608893.13620488939</v>
      </c>
      <c r="E41" s="43">
        <f>'Table 1 Current'!E41*(100/$E$55)</f>
        <v>208552.29937286201</v>
      </c>
      <c r="F41" s="43">
        <f>'Table 1 Current'!F41*($K$55/$F$55)</f>
        <v>670862.02620087343</v>
      </c>
      <c r="G41" s="43">
        <f>'Table 1 Current'!G41*($K$55/$G$55)</f>
        <v>306290.88482238963</v>
      </c>
      <c r="H41" s="43">
        <f>'Table 1 Current'!H41*($K$55/$H$55)</f>
        <v>473616.12526096037</v>
      </c>
      <c r="I41" s="43">
        <f>'Table 1 Current'!I41*($K$55/$I$55)</f>
        <v>597547.79838709685</v>
      </c>
      <c r="J41" s="43">
        <f>'Table 1 Current'!J41*($K$55/$J$55)</f>
        <v>539904.78087649401</v>
      </c>
      <c r="K41" s="43">
        <f>'Table 1 Current'!K41*($K$55/$K$55)</f>
        <v>344800</v>
      </c>
      <c r="L41" s="43">
        <f>'Table 1 Current'!L41*($K$55/$L$55)</f>
        <v>245011.52030217185</v>
      </c>
      <c r="M41" s="43"/>
      <c r="N41" s="103">
        <f>(L41-E41)/E41</f>
        <v>0.17482051763009293</v>
      </c>
      <c r="O41" s="46">
        <f>L41-E41</f>
        <v>36459.220929309842</v>
      </c>
      <c r="P41" s="103">
        <f>O41/L41</f>
        <v>0.14880614954082491</v>
      </c>
    </row>
    <row r="42" spans="1:16" x14ac:dyDescent="0.25">
      <c r="A42" s="37" t="s">
        <v>50</v>
      </c>
      <c r="B42" s="23">
        <f>'Table 1 Current'!B42*($K$55/$B$55)</f>
        <v>9921.602977667495</v>
      </c>
      <c r="C42" s="23">
        <f>'Table 1 Current'!C42*($K$55/$C$55)</f>
        <v>3538.2615012106539</v>
      </c>
      <c r="D42" s="23">
        <f>'Table 1 Current'!D42*($K$55/$D$55)</f>
        <v>3502.8591385331779</v>
      </c>
      <c r="E42" s="23">
        <f>'Table 1 Current'!E42*(100/$E$55)</f>
        <v>2617.7646807297601</v>
      </c>
      <c r="F42" s="23">
        <f>'Table 1 Current'!F42*($K$55/$F$55)</f>
        <v>1763.0873362445416</v>
      </c>
      <c r="G42" s="23">
        <f>'Table 1 Current'!G42*($K$55/$G$55)</f>
        <v>13228.998923573734</v>
      </c>
      <c r="H42" s="23">
        <f>'Table 1 Current'!H42*($K$55/$H$55)</f>
        <v>12076.317327766181</v>
      </c>
      <c r="I42" s="23">
        <f>'Table 1 Current'!I42*($K$55/$I$55)</f>
        <v>22762.116935483871</v>
      </c>
      <c r="J42" s="23">
        <f>'Table 1 Current'!J42*($K$55/$J$55)</f>
        <v>33276.892430278887</v>
      </c>
      <c r="K42" s="23">
        <f>'Table 1 Current'!K42*($K$55/$K$55)</f>
        <v>19000</v>
      </c>
      <c r="L42" s="23">
        <f>'Table 1 Current'!L42*($K$55/$L$55)</f>
        <v>15628.706326723322</v>
      </c>
      <c r="M42" s="23"/>
      <c r="N42" s="52">
        <f>(L42-E42)/E42</f>
        <v>4.9702487552725607</v>
      </c>
      <c r="O42" s="44">
        <f>L42-E42</f>
        <v>13010.941645993562</v>
      </c>
      <c r="P42" s="52">
        <f>O42/L42</f>
        <v>0.83250279159358964</v>
      </c>
    </row>
    <row r="43" spans="1:16" x14ac:dyDescent="0.25">
      <c r="A43" s="37" t="s">
        <v>51</v>
      </c>
      <c r="B43" s="23">
        <f>'Table 1 Current'!B43*($K$55/$B$55)</f>
        <v>0</v>
      </c>
      <c r="C43" s="23">
        <f>'Table 1 Current'!C43*($K$55/$C$55)</f>
        <v>2197.8789346246976</v>
      </c>
      <c r="D43" s="23">
        <f>'Table 1 Current'!D43*($K$55/$D$55)</f>
        <v>205.83934807916182</v>
      </c>
      <c r="E43" s="23">
        <f>'Table 1 Current'!E43*(100/$E$55)</f>
        <v>414.63412200684144</v>
      </c>
      <c r="F43" s="23">
        <f>'Table 1 Current'!F43*($K$55/$F$55)</f>
        <v>337.80349344978168</v>
      </c>
      <c r="G43" s="23">
        <f>'Table 1 Current'!G43*($K$55/$G$55)</f>
        <v>26459.104413347683</v>
      </c>
      <c r="H43" s="23">
        <f>'Table 1 Current'!H43*($K$55/$H$55)</f>
        <v>17280.70146137787</v>
      </c>
      <c r="I43" s="23">
        <f>'Table 1 Current'!I43*($K$55/$I$55)</f>
        <v>4594.9112903225814</v>
      </c>
      <c r="J43" s="23">
        <f>'Table 1 Current'!J43*($K$55/$J$55)</f>
        <v>14641.832669322708</v>
      </c>
      <c r="K43" s="23">
        <f>'Table 1 Current'!K43*($K$55/$K$55)</f>
        <v>10600</v>
      </c>
      <c r="L43" s="23">
        <f>'Table 1 Current'!L43*($K$55/$L$55)</f>
        <v>4853.6355051935789</v>
      </c>
      <c r="M43" s="23"/>
      <c r="N43" s="52">
        <f>(L43-E43)/E43</f>
        <v>10.705827493651123</v>
      </c>
      <c r="O43" s="44">
        <f>L43-E43</f>
        <v>4439.0013831867373</v>
      </c>
      <c r="P43" s="52">
        <f>O43/L43</f>
        <v>0.91457246396785108</v>
      </c>
    </row>
    <row r="44" spans="1:16" x14ac:dyDescent="0.25">
      <c r="A44" s="37" t="s">
        <v>52</v>
      </c>
      <c r="B44" s="23">
        <f>'Table 1 Current'!B44*($K$55/$B$55)</f>
        <v>983.35980148883391</v>
      </c>
      <c r="C44" s="23">
        <f>'Table 1 Current'!C44*($K$55/$C$55)</f>
        <v>578.71670702179176</v>
      </c>
      <c r="D44" s="23">
        <f>'Table 1 Current'!D44*($K$55/$D$55)</f>
        <v>25.131548311990688</v>
      </c>
      <c r="E44" s="23">
        <f>'Table 1 Current'!E44*(100/$E$55)</f>
        <v>680.74258836944114</v>
      </c>
      <c r="F44" s="23">
        <f>'Table 1 Current'!F44*($K$55/$F$55)</f>
        <v>1268.165938864629</v>
      </c>
      <c r="G44" s="23">
        <f>'Table 1 Current'!G44*($K$55/$G$55)</f>
        <v>4007.9827771797627</v>
      </c>
      <c r="H44" s="23">
        <f>'Table 1 Current'!H44*($K$55/$H$55)</f>
        <v>15477.945720250524</v>
      </c>
      <c r="I44" s="23">
        <f>'Table 1 Current'!I44*($K$55/$I$55)</f>
        <v>28430.625000000004</v>
      </c>
      <c r="J44" s="23">
        <f>'Table 1 Current'!J44*($K$55/$J$55)</f>
        <v>0</v>
      </c>
      <c r="K44" s="23">
        <f>'Table 1 Current'!K44*($K$55/$K$55)</f>
        <v>0</v>
      </c>
      <c r="L44" s="23">
        <f>'Table 1 Current'!L44*($K$55/$L$55)</f>
        <v>0</v>
      </c>
      <c r="M44" s="23"/>
      <c r="N44" s="52">
        <f>(L44-E44)/E44</f>
        <v>-1</v>
      </c>
      <c r="O44" s="44">
        <f>L44-E44</f>
        <v>-680.74258836944114</v>
      </c>
      <c r="P44" s="52"/>
    </row>
    <row r="45" spans="1:16" s="4" customFormat="1" x14ac:dyDescent="0.25">
      <c r="A45" s="41" t="s">
        <v>53</v>
      </c>
      <c r="B45" s="43">
        <f>'Table 1 Current'!B45*($K$55/$B$55)</f>
        <v>10904.962779156331</v>
      </c>
      <c r="C45" s="43">
        <f>'Table 1 Current'!C45*($K$55/$C$55)</f>
        <v>6314.8571428571431</v>
      </c>
      <c r="D45" s="43">
        <f>'Table 1 Current'!D45*($K$55/$D$55)</f>
        <v>3733.8300349243304</v>
      </c>
      <c r="E45" s="43">
        <f>'Table 1 Current'!E45*(100/$E$55)</f>
        <v>3713.1413911060426</v>
      </c>
      <c r="F45" s="43">
        <f>'Table 1 Current'!F45*($K$55/$F$55)</f>
        <v>3369.0567685589522</v>
      </c>
      <c r="G45" s="43">
        <f>'Table 1 Current'!G45*($K$55/$G$55)</f>
        <v>43696.086114101185</v>
      </c>
      <c r="H45" s="43">
        <f>'Table 1 Current'!H45*($K$55/$H$55)</f>
        <v>44834.964509394573</v>
      </c>
      <c r="I45" s="43">
        <f>'Table 1 Current'!I45*($K$55/$I$55)</f>
        <v>55787.653225806454</v>
      </c>
      <c r="J45" s="43">
        <f>'Table 1 Current'!J45*($K$55/$J$55)</f>
        <v>47918.725099601594</v>
      </c>
      <c r="K45" s="43">
        <f>'Table 1 Current'!K45*($K$55/$K$55)</f>
        <v>29600</v>
      </c>
      <c r="L45" s="43">
        <f>'Table 1 Current'!L45*($K$55/$L$55)</f>
        <v>20482.341831916903</v>
      </c>
      <c r="M45" s="43"/>
      <c r="N45" s="103">
        <f>(L45-E45)/E45</f>
        <v>4.5161761092581987</v>
      </c>
      <c r="O45" s="46">
        <f>L45-E45</f>
        <v>16769.200440810862</v>
      </c>
      <c r="P45" s="103">
        <f>O45/L45</f>
        <v>0.81871499745600451</v>
      </c>
    </row>
    <row r="46" spans="1:16" s="4" customFormat="1" x14ac:dyDescent="0.25">
      <c r="A46" s="40" t="s">
        <v>54</v>
      </c>
      <c r="B46" s="43">
        <f>'Table 1 Current'!B46*($K$55/$B$55)</f>
        <v>811917.20595533517</v>
      </c>
      <c r="C46" s="43">
        <f>'Table 1 Current'!C46*($K$55/$C$55)</f>
        <v>900696.01452784508</v>
      </c>
      <c r="D46" s="43">
        <f>'Table 1 Current'!D46*($K$55/$D$55)</f>
        <v>900177.35506402794</v>
      </c>
      <c r="E46" s="43">
        <f>'Table 1 Current'!E46*(100/$E$55)</f>
        <v>1077725.6739167615</v>
      </c>
      <c r="F46" s="43">
        <f>'Table 1 Current'!F46*($K$55/$F$55)</f>
        <v>939930.92576419224</v>
      </c>
      <c r="G46" s="43">
        <f>'Table 1 Current'!G46*($K$55/$G$55)</f>
        <v>1048284.4650161463</v>
      </c>
      <c r="H46" s="43">
        <f>'Table 1 Current'!H46*($K$55/$H$55)</f>
        <v>1274375.5448851776</v>
      </c>
      <c r="I46" s="43">
        <f>'Table 1 Current'!I46*($K$55/$I$55)</f>
        <v>1277839.2338709678</v>
      </c>
      <c r="J46" s="43">
        <f>'Table 1 Current'!J46*($K$55/$J$55)</f>
        <v>0</v>
      </c>
      <c r="K46" s="43">
        <f>'Table 1 Current'!K46*($K$55/$K$55)</f>
        <v>0</v>
      </c>
      <c r="L46" s="43">
        <f>'Table 1 Current'!L46*($K$55/$L$55)</f>
        <v>0</v>
      </c>
      <c r="M46" s="43"/>
      <c r="N46" s="103">
        <f>(L46-E46)/E46</f>
        <v>-1</v>
      </c>
      <c r="O46" s="46">
        <f>L46-E46</f>
        <v>-1077725.6739167615</v>
      </c>
      <c r="P46" s="103"/>
    </row>
    <row r="47" spans="1:16" x14ac:dyDescent="0.25">
      <c r="A47" s="38" t="s">
        <v>55</v>
      </c>
      <c r="B47" s="23">
        <f>'Table 1 Current'!B47*($K$55/$B$55)</f>
        <v>0</v>
      </c>
      <c r="C47" s="23">
        <f>'Table 1 Current'!C47*($K$55/$C$55)</f>
        <v>0</v>
      </c>
      <c r="D47" s="23">
        <f>'Table 1 Current'!D47*($K$55/$D$55)</f>
        <v>0</v>
      </c>
      <c r="E47" s="23">
        <f>'Table 1 Current'!E47*(100/$E$55)</f>
        <v>0</v>
      </c>
      <c r="F47" s="23">
        <f>'Table 1 Current'!F47*($K$55/$F$55)</f>
        <v>0</v>
      </c>
      <c r="G47" s="23">
        <f>'Table 1 Current'!G47*($K$55/$G$55)</f>
        <v>0</v>
      </c>
      <c r="H47" s="23">
        <f>'Table 1 Current'!H47*($K$55/$H$55)</f>
        <v>0</v>
      </c>
      <c r="I47" s="23">
        <f>'Table 1 Current'!I47*($K$55/$I$55)</f>
        <v>0</v>
      </c>
      <c r="J47" s="23">
        <f>'Table 1 Current'!J47*($K$55/$J$55)</f>
        <v>0</v>
      </c>
      <c r="K47" s="23">
        <f>'Table 1 Current'!K47*($K$55/$K$55)</f>
        <v>0</v>
      </c>
      <c r="L47" s="23">
        <f>'Table 1 Current'!L47*($K$55/$L$55)</f>
        <v>1845934.6553352219</v>
      </c>
      <c r="M47" s="23"/>
      <c r="N47" s="52"/>
      <c r="O47" s="44">
        <f>L47-E47</f>
        <v>1845934.6553352219</v>
      </c>
      <c r="P47" s="52">
        <f>O47/L47</f>
        <v>1</v>
      </c>
    </row>
    <row r="48" spans="1:16" x14ac:dyDescent="0.25">
      <c r="A48" s="38" t="s">
        <v>56</v>
      </c>
      <c r="B48" s="23">
        <f>'Table 1 Current'!B48*($K$55/$B$55)</f>
        <v>0</v>
      </c>
      <c r="C48" s="23">
        <f>'Table 1 Current'!C48*($K$55/$C$55)</f>
        <v>0</v>
      </c>
      <c r="D48" s="23">
        <f>'Table 1 Current'!D48*($K$55/$D$55)</f>
        <v>0</v>
      </c>
      <c r="E48" s="23">
        <f>'Table 1 Current'!E48*(100/$E$55)</f>
        <v>0</v>
      </c>
      <c r="F48" s="23">
        <f>'Table 1 Current'!F48*($K$55/$F$55)</f>
        <v>0</v>
      </c>
      <c r="G48" s="23">
        <f>'Table 1 Current'!G48*($K$55/$G$55)</f>
        <v>0</v>
      </c>
      <c r="H48" s="23">
        <f>'Table 1 Current'!H48*($K$55/$H$55)</f>
        <v>0</v>
      </c>
      <c r="I48" s="23">
        <f>'Table 1 Current'!I48*($K$55/$I$55)</f>
        <v>0</v>
      </c>
      <c r="J48" s="23">
        <f>'Table 1 Current'!J48*($K$55/$J$55)</f>
        <v>0</v>
      </c>
      <c r="K48" s="23">
        <f>'Table 1 Current'!K48*($K$55/$K$55)</f>
        <v>0</v>
      </c>
      <c r="L48" s="23">
        <f>'Table 1 Current'!L48*($K$55/$L$55)</f>
        <v>-59.99093484419263</v>
      </c>
      <c r="M48" s="23"/>
      <c r="N48" s="52"/>
      <c r="O48" s="44">
        <f>L48-E48</f>
        <v>-59.99093484419263</v>
      </c>
      <c r="P48" s="52">
        <f>O48/L48</f>
        <v>1</v>
      </c>
    </row>
    <row r="49" spans="1:16" x14ac:dyDescent="0.25">
      <c r="A49" s="38" t="s">
        <v>57</v>
      </c>
      <c r="B49" s="23">
        <f>'Table 1 Current'!B49*($K$55/$B$55)</f>
        <v>0</v>
      </c>
      <c r="C49" s="23">
        <f>'Table 1 Current'!C49*($K$55/$C$55)</f>
        <v>0</v>
      </c>
      <c r="D49" s="23">
        <f>'Table 1 Current'!D49*($K$55/$D$55)</f>
        <v>0</v>
      </c>
      <c r="E49" s="23">
        <f>'Table 1 Current'!E49*(100/$E$55)</f>
        <v>0</v>
      </c>
      <c r="F49" s="23">
        <f>'Table 1 Current'!F49*($K$55/$F$55)</f>
        <v>0</v>
      </c>
      <c r="G49" s="23">
        <f>'Table 1 Current'!G49*($K$55/$G$55)</f>
        <v>0</v>
      </c>
      <c r="H49" s="23">
        <f>'Table 1 Current'!H49*($K$55/$H$55)</f>
        <v>0</v>
      </c>
      <c r="I49" s="23">
        <f>'Table 1 Current'!I49*($K$55/$I$55)</f>
        <v>0</v>
      </c>
      <c r="J49" s="23">
        <f>'Table 1 Current'!J49*($K$55/$J$55)</f>
        <v>0</v>
      </c>
      <c r="K49" s="23">
        <f>'Table 1 Current'!K49*($K$55/$K$55)</f>
        <v>0</v>
      </c>
      <c r="L49" s="23">
        <f>'Table 1 Current'!L49*($K$55/$L$55)</f>
        <v>0</v>
      </c>
      <c r="M49" s="23"/>
      <c r="N49" s="44"/>
      <c r="O49" s="44">
        <f>L49-E49</f>
        <v>0</v>
      </c>
      <c r="P49" s="52"/>
    </row>
    <row r="50" spans="1:16" s="4" customFormat="1" x14ac:dyDescent="0.25">
      <c r="A50" s="39" t="s">
        <v>58</v>
      </c>
      <c r="B50" s="43">
        <f>'Table 1 Current'!B50*($K$55/$B$55)</f>
        <v>2796097.5037220852</v>
      </c>
      <c r="C50" s="43">
        <f>'Table 1 Current'!C50*($K$55/$C$55)</f>
        <v>3324859.4043583539</v>
      </c>
      <c r="D50" s="43">
        <f>'Table 1 Current'!D50*($K$55/$D$55)</f>
        <v>3533841.5506402794</v>
      </c>
      <c r="E50" s="43">
        <f>E46+E45+E41+E35+E26+E16</f>
        <v>3691150.8307297598</v>
      </c>
      <c r="F50" s="43">
        <f>'Table 1 Current'!F50*($K$55/$F$55)</f>
        <v>4159882.8034934499</v>
      </c>
      <c r="G50" s="43">
        <f>'Table 1 Current'!G50*($K$55/$G$55)</f>
        <v>4258663.1776103331</v>
      </c>
      <c r="H50" s="43">
        <f>'Table 1 Current'!H50*($K$55/$H$55)</f>
        <v>4598647.4739039671</v>
      </c>
      <c r="I50" s="43">
        <f>'Table 1 Current'!I50*($K$55/$I$55)</f>
        <v>4937651.8790322589</v>
      </c>
      <c r="J50" s="43">
        <f>'Table 1 Current'!J50*($K$55/$J$55)</f>
        <v>5271674.1035856577</v>
      </c>
      <c r="K50" s="43">
        <f>'Table 1 Current'!K50*($K$55/$K$55)</f>
        <v>5031700</v>
      </c>
      <c r="L50" s="43">
        <f>'Table 1 Current'!L50*($K$55/$L$55)</f>
        <v>4884601.6997167133</v>
      </c>
      <c r="M50" s="43"/>
      <c r="N50" s="103">
        <f>(L50-E50)/E50</f>
        <v>0.323327580940658</v>
      </c>
      <c r="O50" s="46">
        <f>L50-E50</f>
        <v>1193450.8689869535</v>
      </c>
      <c r="P50" s="103">
        <f>O50/L50</f>
        <v>0.24432920888025911</v>
      </c>
    </row>
    <row r="51" spans="1:16" x14ac:dyDescent="0.25">
      <c r="O51" s="44"/>
      <c r="P51" s="105"/>
    </row>
    <row r="52" spans="1:16" x14ac:dyDescent="0.25">
      <c r="A52" t="s">
        <v>151</v>
      </c>
      <c r="B52" s="44">
        <f>B35+B41+B45</f>
        <v>363741.09181141452</v>
      </c>
      <c r="C52" s="44">
        <f t="shared" ref="C52:L52" si="0">C35+C41+C45</f>
        <v>776182.31476997596</v>
      </c>
      <c r="D52" s="44">
        <f t="shared" si="0"/>
        <v>809787.55296856805</v>
      </c>
      <c r="E52" s="44">
        <f t="shared" si="0"/>
        <v>524020.79196123139</v>
      </c>
      <c r="F52" s="44">
        <f t="shared" si="0"/>
        <v>1016949</v>
      </c>
      <c r="G52" s="44">
        <f t="shared" si="0"/>
        <v>835250.55328310013</v>
      </c>
      <c r="H52" s="44">
        <f t="shared" si="0"/>
        <v>1053902.8100208768</v>
      </c>
      <c r="I52" s="44">
        <f t="shared" si="0"/>
        <v>1257723.8024193551</v>
      </c>
      <c r="J52" s="44">
        <f t="shared" si="0"/>
        <v>1092915.5378486055</v>
      </c>
      <c r="K52" s="44">
        <f t="shared" si="0"/>
        <v>810300</v>
      </c>
      <c r="L52" s="44">
        <f t="shared" si="0"/>
        <v>691448.91406987724</v>
      </c>
      <c r="N52" s="52">
        <f>(L52-E52)/E52</f>
        <v>0.31950663919654676</v>
      </c>
      <c r="O52" s="44">
        <f>L52-E52</f>
        <v>167428.12210864585</v>
      </c>
      <c r="P52" s="52">
        <f>O52/L52</f>
        <v>0.24214098641526785</v>
      </c>
    </row>
    <row r="53" spans="1:16" x14ac:dyDescent="0.25">
      <c r="A53" t="s">
        <v>152</v>
      </c>
      <c r="B53" s="44">
        <f>B16+B26+B35+B41+B45</f>
        <v>1984180.29776675</v>
      </c>
      <c r="C53" s="44">
        <f t="shared" ref="C53:L53" si="1">C16+C26+C35+C41+C45</f>
        <v>2424163.3898305087</v>
      </c>
      <c r="D53" s="44">
        <f t="shared" si="1"/>
        <v>2633664.1955762515</v>
      </c>
      <c r="E53" s="44">
        <f t="shared" si="1"/>
        <v>2613425.1568129985</v>
      </c>
      <c r="F53" s="44">
        <f t="shared" si="1"/>
        <v>3219951.8777292576</v>
      </c>
      <c r="G53" s="44">
        <f t="shared" si="1"/>
        <v>3210378.7125941869</v>
      </c>
      <c r="H53" s="44">
        <f t="shared" si="1"/>
        <v>3324271.9290187894</v>
      </c>
      <c r="I53" s="44">
        <f t="shared" si="1"/>
        <v>3659812.6451612902</v>
      </c>
      <c r="J53" s="44">
        <f t="shared" si="1"/>
        <v>3535337.0517928288</v>
      </c>
      <c r="K53" s="44">
        <f t="shared" si="1"/>
        <v>3214300</v>
      </c>
      <c r="L53" s="44">
        <f t="shared" si="1"/>
        <v>3098560.9065155806</v>
      </c>
      <c r="N53" s="52">
        <f>(L53-E53)/E53</f>
        <v>0.18563215726223134</v>
      </c>
      <c r="O53" s="44">
        <f>L53-E53</f>
        <v>485135.74970258214</v>
      </c>
      <c r="P53" s="52">
        <f>O53/L53</f>
        <v>0.1565680857466607</v>
      </c>
    </row>
    <row r="54" spans="1:16" x14ac:dyDescent="0.25">
      <c r="M54" s="45"/>
      <c r="N54" s="52"/>
      <c r="O54" s="105"/>
    </row>
    <row r="55" spans="1:16" x14ac:dyDescent="0.25">
      <c r="A55" t="s">
        <v>135</v>
      </c>
      <c r="B55" s="45">
        <f>'CPI calcs'!F280</f>
        <v>74.253207121306332</v>
      </c>
      <c r="C55" s="45">
        <f>'CPI calcs'!G280</f>
        <v>76.095718464266795</v>
      </c>
      <c r="D55" s="45">
        <f>'CPI calcs'!H280</f>
        <v>79.135862180151548</v>
      </c>
      <c r="E55" s="45">
        <f>'CPI calcs'!I280</f>
        <v>80.794122388815964</v>
      </c>
      <c r="F55" s="45">
        <f>'CPI calcs'!J280</f>
        <v>84.387019507588846</v>
      </c>
      <c r="G55" s="45">
        <f>'CPI calcs'!K280</f>
        <v>85.58465188051315</v>
      </c>
      <c r="H55" s="45">
        <f>'CPI calcs'!L280</f>
        <v>88.256293327805793</v>
      </c>
      <c r="I55" s="45">
        <f>'CPI calcs'!M280</f>
        <v>91.388562610838576</v>
      </c>
      <c r="J55" s="45">
        <f>'CPI calcs'!N280</f>
        <v>92.494069416614849</v>
      </c>
      <c r="K55" s="45">
        <f>'CPI calcs'!O280</f>
        <v>94.705083028167394</v>
      </c>
      <c r="L55" s="45">
        <f>'CPI calcs'!P280</f>
        <v>97.560975609756099</v>
      </c>
      <c r="M55" s="102"/>
    </row>
    <row r="56" spans="1:16" x14ac:dyDescent="0.25">
      <c r="B56" s="102">
        <f>B55/100</f>
        <v>0.7425320712130633</v>
      </c>
      <c r="C56" s="102">
        <f t="shared" ref="C56:L56" si="2">C55/100</f>
        <v>0.76095718464266793</v>
      </c>
      <c r="D56" s="102">
        <f t="shared" si="2"/>
        <v>0.7913586218015155</v>
      </c>
      <c r="E56" s="102">
        <f t="shared" si="2"/>
        <v>0.80794122388815959</v>
      </c>
      <c r="F56" s="102">
        <f t="shared" si="2"/>
        <v>0.84387019507588845</v>
      </c>
      <c r="G56" s="102">
        <f t="shared" si="2"/>
        <v>0.85584651880513152</v>
      </c>
      <c r="H56" s="102">
        <f t="shared" si="2"/>
        <v>0.8825629332780579</v>
      </c>
      <c r="I56" s="102">
        <f t="shared" si="2"/>
        <v>0.91388562610838575</v>
      </c>
      <c r="J56" s="102">
        <f t="shared" si="2"/>
        <v>0.92494069416614844</v>
      </c>
      <c r="K56" s="102">
        <f t="shared" si="2"/>
        <v>0.94705083028167392</v>
      </c>
      <c r="L56" s="102">
        <f t="shared" si="2"/>
        <v>0.97560975609756095</v>
      </c>
    </row>
    <row r="57" spans="1:16" x14ac:dyDescent="0.25">
      <c r="E57" s="105"/>
    </row>
    <row r="58" spans="1:16" x14ac:dyDescent="0.25">
      <c r="F58" s="102"/>
    </row>
    <row r="59" spans="1:16" x14ac:dyDescent="0.25">
      <c r="F59" s="102"/>
    </row>
    <row r="60" spans="1:16" x14ac:dyDescent="0.25">
      <c r="F60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7.7109375" customWidth="1"/>
    <col min="2" max="2" width="16.42578125" bestFit="1" customWidth="1"/>
    <col min="3" max="3" width="10.140625" bestFit="1" customWidth="1"/>
    <col min="4" max="4" width="10.28515625" customWidth="1"/>
    <col min="5" max="5" width="17.7109375" customWidth="1"/>
  </cols>
  <sheetData>
    <row r="1" spans="1:7" x14ac:dyDescent="0.25">
      <c r="A1" s="47" t="s">
        <v>136</v>
      </c>
    </row>
    <row r="2" spans="1:7" x14ac:dyDescent="0.25">
      <c r="A2" s="47"/>
    </row>
    <row r="3" spans="1:7" x14ac:dyDescent="0.25">
      <c r="B3" t="s">
        <v>60</v>
      </c>
      <c r="C3" t="s">
        <v>64</v>
      </c>
      <c r="F3" t="str">
        <f>B3</f>
        <v>2014-15</v>
      </c>
      <c r="G3" t="str">
        <f>C3</f>
        <v>2007-08*</v>
      </c>
    </row>
    <row r="4" spans="1:7" x14ac:dyDescent="0.25">
      <c r="A4" t="s">
        <v>62</v>
      </c>
      <c r="B4" s="48">
        <f>'Table 1 Constant 2014-15'!L16</f>
        <v>1118957.1293673276</v>
      </c>
      <c r="C4" s="48">
        <f>'Table 1 Constant 2014-15'!E16</f>
        <v>947910.43839794735</v>
      </c>
      <c r="E4" t="str">
        <f>A4</f>
        <v>Pacific and PNG</v>
      </c>
      <c r="F4" s="48">
        <f>B4/1000</f>
        <v>1118.9571293673275</v>
      </c>
      <c r="G4" s="48">
        <f>C4/1000</f>
        <v>947.91043839794736</v>
      </c>
    </row>
    <row r="5" spans="1:7" x14ac:dyDescent="0.25">
      <c r="A5" t="s">
        <v>34</v>
      </c>
      <c r="B5" s="48">
        <f>'Table 1 Constant 2014-15'!L26</f>
        <v>1288154.8630783758</v>
      </c>
      <c r="C5" s="48">
        <f>'Table 1 Constant 2014-15'!E26</f>
        <v>1141493.9264538197</v>
      </c>
      <c r="E5" t="str">
        <f>A5</f>
        <v>East Asia</v>
      </c>
      <c r="F5" s="48">
        <f>B5/1000</f>
        <v>1288.1548630783759</v>
      </c>
      <c r="G5" s="48">
        <f>C5/1000</f>
        <v>1141.4939264538198</v>
      </c>
    </row>
    <row r="6" spans="1:7" x14ac:dyDescent="0.25">
      <c r="A6" t="s">
        <v>63</v>
      </c>
      <c r="B6" s="48">
        <f>'Table 1 Constant 2014-15'!L35+'Table 1 Constant 2014-15'!L41+'Table 1 Constant 2014-15'!L45</f>
        <v>691448.91406987724</v>
      </c>
      <c r="C6" s="48">
        <f>'Table 1 Constant 2014-15'!E35+'Table 1 Constant 2014-15'!E41+'Table 1 Constant 2014-15'!E45</f>
        <v>524020.79196123139</v>
      </c>
      <c r="E6" t="str">
        <f>A6</f>
        <v>Other regions</v>
      </c>
      <c r="F6" s="48">
        <f>B6/1000</f>
        <v>691.44891406987722</v>
      </c>
      <c r="G6" s="48">
        <f>C6/1000</f>
        <v>524.02079196123134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13" zoomScale="80" zoomScaleNormal="80" workbookViewId="0">
      <selection activeCell="F34" sqref="F34"/>
    </sheetView>
  </sheetViews>
  <sheetFormatPr defaultRowHeight="15" x14ac:dyDescent="0.25"/>
  <cols>
    <col min="1" max="1" width="51.85546875" customWidth="1"/>
    <col min="2" max="2" width="23.140625" customWidth="1"/>
    <col min="3" max="3" width="22.140625" customWidth="1"/>
    <col min="4" max="4" width="13.42578125" customWidth="1"/>
    <col min="5" max="5" width="12.5703125" customWidth="1"/>
    <col min="6" max="6" width="14.28515625" customWidth="1"/>
  </cols>
  <sheetData>
    <row r="1" spans="1:14" x14ac:dyDescent="0.25">
      <c r="A1" s="47" t="s">
        <v>146</v>
      </c>
    </row>
    <row r="2" spans="1:14" x14ac:dyDescent="0.25">
      <c r="J2" s="53" t="s">
        <v>147</v>
      </c>
      <c r="K2" s="53"/>
      <c r="L2" s="53"/>
      <c r="M2" s="53"/>
      <c r="N2" s="53"/>
    </row>
    <row r="3" spans="1:14" x14ac:dyDescent="0.25">
      <c r="A3" s="4" t="str">
        <f>'Table 1 Constant 2014-15'!A2</f>
        <v>Country/Regional Programs</v>
      </c>
      <c r="B3" s="4" t="s">
        <v>138</v>
      </c>
      <c r="C3" s="4" t="s">
        <v>139</v>
      </c>
      <c r="D3" s="4" t="s">
        <v>140</v>
      </c>
      <c r="E3" s="4" t="s">
        <v>141</v>
      </c>
      <c r="F3" s="4" t="s">
        <v>142</v>
      </c>
      <c r="G3" s="4" t="s">
        <v>143</v>
      </c>
      <c r="K3" s="47" t="s">
        <v>138</v>
      </c>
      <c r="L3" s="47" t="s">
        <v>139</v>
      </c>
      <c r="M3" s="47" t="s">
        <v>144</v>
      </c>
      <c r="N3" s="47" t="s">
        <v>145</v>
      </c>
    </row>
    <row r="4" spans="1:14" x14ac:dyDescent="0.25">
      <c r="A4" t="str">
        <f>'Table 1 Constant 2014-15'!A3</f>
        <v>Papua New Guinea</v>
      </c>
      <c r="B4" s="23">
        <f>'Table 1 Constant 2014-15'!E3/1000</f>
        <v>465.14150892246289</v>
      </c>
      <c r="C4" s="23">
        <f>'Table 1 Constant 2014-15'!L3/1000</f>
        <v>560.2066100094429</v>
      </c>
      <c r="D4" s="44">
        <f>C4-B4</f>
        <v>95.065101086980007</v>
      </c>
      <c r="E4" s="52">
        <f>D4/C4</f>
        <v>0.16969650016335505</v>
      </c>
      <c r="F4">
        <f>RANK(E4,$E$4:$E$46)</f>
        <v>19</v>
      </c>
      <c r="G4">
        <f>RANK(D4,$D$4:$D$46)</f>
        <v>1</v>
      </c>
      <c r="J4" t="s">
        <v>23</v>
      </c>
      <c r="K4" s="51">
        <v>0</v>
      </c>
      <c r="L4" s="51">
        <v>13.104815864022664</v>
      </c>
      <c r="M4" s="52">
        <v>1</v>
      </c>
      <c r="N4">
        <v>1</v>
      </c>
    </row>
    <row r="5" spans="1:14" x14ac:dyDescent="0.25">
      <c r="A5" t="str">
        <f>'Table 1 Constant 2014-15'!A4</f>
        <v>Solomon Islands</v>
      </c>
      <c r="B5" s="23">
        <f>'Table 1 Constant 2014-15'!E4/1000</f>
        <v>168.1</v>
      </c>
      <c r="C5" s="23">
        <f>'Table 1 Constant 2014-15'!L4/1000</f>
        <v>168.1</v>
      </c>
      <c r="D5" s="44">
        <f t="shared" ref="D5:D51" si="0">C5-B5</f>
        <v>0</v>
      </c>
      <c r="E5" s="52">
        <f t="shared" ref="E5:E51" si="1">D5/C5</f>
        <v>0</v>
      </c>
      <c r="F5">
        <f t="shared" ref="F5:F46" si="2">RANK(E5,$E$4:$E$46)</f>
        <v>29</v>
      </c>
      <c r="G5">
        <f t="shared" ref="G5:G46" si="3">RANK(D5,$D$4:$D$46)</f>
        <v>29</v>
      </c>
      <c r="J5" t="s">
        <v>53</v>
      </c>
      <c r="K5" s="51">
        <v>3.7131413911060425</v>
      </c>
      <c r="L5" s="51">
        <v>20.482341831916901</v>
      </c>
      <c r="M5" s="52">
        <v>0.8187149974560044</v>
      </c>
      <c r="N5">
        <v>2</v>
      </c>
    </row>
    <row r="6" spans="1:14" x14ac:dyDescent="0.25">
      <c r="A6" t="str">
        <f>'Table 1 Constant 2014-15'!A5</f>
        <v>Vanuatu</v>
      </c>
      <c r="B6" s="23">
        <f>'Table 1 Constant 2014-15'!E5/1000</f>
        <v>49.882341448118574</v>
      </c>
      <c r="C6" s="23">
        <f>'Table 1 Constant 2014-15'!L5/1000</f>
        <v>58.631916902738425</v>
      </c>
      <c r="D6" s="44">
        <f t="shared" si="0"/>
        <v>8.7495754546198512</v>
      </c>
      <c r="E6" s="52">
        <f t="shared" si="1"/>
        <v>0.14922888277956334</v>
      </c>
      <c r="F6">
        <f t="shared" si="2"/>
        <v>21</v>
      </c>
      <c r="G6">
        <f t="shared" si="3"/>
        <v>19</v>
      </c>
      <c r="J6" t="s">
        <v>32</v>
      </c>
      <c r="K6" s="51">
        <v>5.4050961516533622</v>
      </c>
      <c r="L6" s="51">
        <v>15.822851746931066</v>
      </c>
      <c r="M6" s="52">
        <v>0.65839936832488422</v>
      </c>
      <c r="N6">
        <v>3</v>
      </c>
    </row>
    <row r="7" spans="1:14" x14ac:dyDescent="0.25">
      <c r="A7" t="str">
        <f>'Table 1 Constant 2014-15'!A6</f>
        <v>Samoa</v>
      </c>
      <c r="B7" s="23">
        <f>'Table 1 Constant 2014-15'!E6/1000</f>
        <v>22.473169412770808</v>
      </c>
      <c r="C7" s="23">
        <f>'Table 1 Constant 2014-15'!L6/1000</f>
        <v>36.499338999055709</v>
      </c>
      <c r="D7" s="44">
        <f t="shared" si="0"/>
        <v>14.026169586284901</v>
      </c>
      <c r="E7" s="52">
        <f t="shared" si="1"/>
        <v>0.38428557806616109</v>
      </c>
      <c r="F7">
        <f t="shared" si="2"/>
        <v>11</v>
      </c>
      <c r="G7">
        <f t="shared" si="3"/>
        <v>13</v>
      </c>
      <c r="J7" t="s">
        <v>19</v>
      </c>
      <c r="K7" s="51">
        <v>10.450017588369439</v>
      </c>
      <c r="L7" s="51">
        <v>26.112559017941454</v>
      </c>
      <c r="M7" s="52">
        <v>0.59980875175085568</v>
      </c>
      <c r="N7">
        <v>4</v>
      </c>
    </row>
    <row r="8" spans="1:14" x14ac:dyDescent="0.25">
      <c r="A8" t="str">
        <f>'Table 1 Constant 2014-15'!A7</f>
        <v>Fiji</v>
      </c>
      <c r="B8" s="23">
        <f>'Table 1 Constant 2014-15'!E7/1000</f>
        <v>40.976990678449248</v>
      </c>
      <c r="C8" s="23">
        <f>'Table 1 Constant 2014-15'!L7/1000</f>
        <v>60.088007554296503</v>
      </c>
      <c r="D8" s="44">
        <f t="shared" si="0"/>
        <v>19.111016875847255</v>
      </c>
      <c r="E8" s="52">
        <f t="shared" si="1"/>
        <v>0.31805043391692145</v>
      </c>
      <c r="F8">
        <f t="shared" si="2"/>
        <v>12</v>
      </c>
      <c r="G8">
        <f t="shared" si="3"/>
        <v>9</v>
      </c>
      <c r="J8" t="s">
        <v>40</v>
      </c>
      <c r="K8" s="51">
        <v>5.9534033637400219</v>
      </c>
      <c r="L8" s="51">
        <v>14.366761095372993</v>
      </c>
      <c r="M8" s="52">
        <v>0.58561269835151675</v>
      </c>
      <c r="N8">
        <v>5</v>
      </c>
    </row>
    <row r="9" spans="1:14" x14ac:dyDescent="0.25">
      <c r="A9" t="str">
        <f>'Table 1 Constant 2014-15'!A8</f>
        <v>Tonga</v>
      </c>
      <c r="B9" s="23">
        <f>'Table 1 Constant 2014-15'!E8/1000</f>
        <v>21.235455615735457</v>
      </c>
      <c r="C9" s="23">
        <f>'Table 1 Constant 2014-15'!L8/1000</f>
        <v>29.413031161473086</v>
      </c>
      <c r="D9" s="44">
        <f t="shared" si="0"/>
        <v>8.1775755457376285</v>
      </c>
      <c r="E9" s="52">
        <f t="shared" si="1"/>
        <v>0.27802559691464568</v>
      </c>
      <c r="F9">
        <f t="shared" si="2"/>
        <v>15</v>
      </c>
      <c r="G9">
        <f t="shared" si="3"/>
        <v>21</v>
      </c>
      <c r="J9" s="47" t="s">
        <v>153</v>
      </c>
      <c r="K9" s="51">
        <f>SUM(K4:K8)</f>
        <v>25.521658494868866</v>
      </c>
      <c r="L9" s="51">
        <f>SUM(L4:L8)</f>
        <v>89.889329556185075</v>
      </c>
      <c r="M9" s="52"/>
    </row>
    <row r="10" spans="1:14" x14ac:dyDescent="0.25">
      <c r="A10" t="str">
        <f>'Table 1 Constant 2014-15'!A9</f>
        <v>Nauru</v>
      </c>
      <c r="B10" s="23">
        <f>'Table 1 Constant 2014-15'!E9/1000</f>
        <v>34.909717645381974</v>
      </c>
      <c r="C10" s="23">
        <f>'Table 1 Constant 2014-15'!L9/1000</f>
        <v>26.306704438149197</v>
      </c>
      <c r="D10" s="44">
        <f t="shared" si="0"/>
        <v>-8.6030132072327774</v>
      </c>
      <c r="E10" s="52">
        <f t="shared" si="1"/>
        <v>-0.32702740198642838</v>
      </c>
      <c r="F10">
        <f t="shared" si="2"/>
        <v>33</v>
      </c>
      <c r="G10">
        <f t="shared" si="3"/>
        <v>34</v>
      </c>
      <c r="J10" s="47" t="s">
        <v>154</v>
      </c>
      <c r="K10" s="51">
        <f>L9-K9</f>
        <v>64.367671061316202</v>
      </c>
      <c r="L10" s="51"/>
      <c r="M10" s="52"/>
    </row>
    <row r="11" spans="1:14" x14ac:dyDescent="0.25">
      <c r="A11" t="str">
        <f>'Table 1 Constant 2014-15'!A10</f>
        <v>Kiribati</v>
      </c>
      <c r="B11" s="23">
        <f>'Table 1 Constant 2014-15'!E10/1000</f>
        <v>10.450017588369439</v>
      </c>
      <c r="C11" s="23">
        <f>'Table 1 Constant 2014-15'!L10/1000</f>
        <v>26.112559017941454</v>
      </c>
      <c r="D11" s="44">
        <f t="shared" si="0"/>
        <v>15.662541429572014</v>
      </c>
      <c r="E11" s="52">
        <f t="shared" si="1"/>
        <v>0.59980875175085568</v>
      </c>
      <c r="F11">
        <f t="shared" si="2"/>
        <v>4</v>
      </c>
      <c r="G11">
        <f t="shared" si="3"/>
        <v>12</v>
      </c>
      <c r="K11" s="51"/>
      <c r="L11" s="51"/>
      <c r="M11" s="52"/>
    </row>
    <row r="12" spans="1:14" x14ac:dyDescent="0.25">
      <c r="A12" t="str">
        <f>'Table 1 Constant 2014-15'!A11</f>
        <v>Tuvalu</v>
      </c>
      <c r="B12" s="23">
        <f>'Table 1 Constant 2014-15'!E11/1000</f>
        <v>7.7914083523375126</v>
      </c>
      <c r="C12" s="23">
        <f>'Table 1 Constant 2014-15'!L11/1000</f>
        <v>10.095561850802644</v>
      </c>
      <c r="D12" s="44">
        <f t="shared" si="0"/>
        <v>2.3041534984651317</v>
      </c>
      <c r="E12" s="52">
        <f t="shared" si="1"/>
        <v>0.22823430062804684</v>
      </c>
      <c r="F12">
        <f t="shared" si="2"/>
        <v>16</v>
      </c>
      <c r="G12">
        <f t="shared" si="3"/>
        <v>27</v>
      </c>
      <c r="K12" s="51"/>
      <c r="L12" s="51"/>
      <c r="M12" s="52"/>
    </row>
    <row r="13" spans="1:14" x14ac:dyDescent="0.25">
      <c r="A13" t="str">
        <f>'Table 1 Constant 2014-15'!A12</f>
        <v>Cook Islands</v>
      </c>
      <c r="B13" s="23">
        <f>'Table 1 Constant 2014-15'!E12/1000</f>
        <v>4.71692728050171</v>
      </c>
      <c r="C13" s="23">
        <f>'Table 1 Constant 2014-15'!L12/1000</f>
        <v>3.8829084041548629</v>
      </c>
      <c r="D13" s="44">
        <f t="shared" si="0"/>
        <v>-0.83401887634684702</v>
      </c>
      <c r="E13" s="52">
        <f t="shared" si="1"/>
        <v>-0.21479231275566901</v>
      </c>
      <c r="F13">
        <f t="shared" si="2"/>
        <v>31</v>
      </c>
      <c r="G13">
        <f t="shared" si="3"/>
        <v>31</v>
      </c>
      <c r="K13" s="51"/>
      <c r="L13" s="51"/>
      <c r="M13" s="52"/>
    </row>
    <row r="14" spans="1:14" x14ac:dyDescent="0.25">
      <c r="A14" t="str">
        <f>'Table 1 Constant 2014-15'!A13</f>
        <v>Niue and Tokelau</v>
      </c>
      <c r="B14" s="23">
        <f>'Table 1 Constant 2014-15'!E13/1000</f>
        <v>2.7601017673888251</v>
      </c>
      <c r="C14" s="23">
        <f>'Table 1 Constant 2014-15'!L13/1000</f>
        <v>6.1155807365439099</v>
      </c>
      <c r="D14" s="44">
        <f t="shared" si="0"/>
        <v>3.3554789691550848</v>
      </c>
      <c r="E14" s="52">
        <f t="shared" si="1"/>
        <v>0.54867707805806232</v>
      </c>
      <c r="F14">
        <f t="shared" si="2"/>
        <v>6</v>
      </c>
      <c r="G14">
        <f t="shared" si="3"/>
        <v>26</v>
      </c>
      <c r="K14" s="51"/>
      <c r="L14" s="51"/>
      <c r="M14" s="52"/>
    </row>
    <row r="15" spans="1:14" x14ac:dyDescent="0.25">
      <c r="A15" t="str">
        <f>'Table 1 Constant 2014-15'!A14</f>
        <v>North Pacific</v>
      </c>
      <c r="B15" s="23">
        <f>'Table 1 Constant 2014-15'!E14/1000</f>
        <v>0</v>
      </c>
      <c r="C15" s="23">
        <f>'Table 1 Constant 2014-15'!L14/1000</f>
        <v>13.104815864022664</v>
      </c>
      <c r="D15" s="44">
        <f t="shared" si="0"/>
        <v>13.104815864022664</v>
      </c>
      <c r="E15" s="52">
        <f t="shared" si="1"/>
        <v>1</v>
      </c>
      <c r="F15">
        <f t="shared" si="2"/>
        <v>1</v>
      </c>
      <c r="G15">
        <f t="shared" si="3"/>
        <v>14</v>
      </c>
      <c r="K15" s="51"/>
      <c r="L15" s="51"/>
      <c r="M15" s="52"/>
    </row>
    <row r="16" spans="1:14" x14ac:dyDescent="0.25">
      <c r="A16" t="str">
        <f>'Table 1 Constant 2014-15'!A15</f>
        <v>Regional and Other Pacific</v>
      </c>
      <c r="B16" s="23">
        <f>'Table 1 Constant 2014-15'!E15/1000</f>
        <v>119.472799686431</v>
      </c>
      <c r="C16" s="23">
        <f>'Table 1 Constant 2014-15'!L15/1000</f>
        <v>125.32086874409821</v>
      </c>
      <c r="D16" s="44">
        <f t="shared" si="0"/>
        <v>5.8480690576672032</v>
      </c>
      <c r="E16" s="52">
        <f t="shared" si="1"/>
        <v>4.6664766341580351E-2</v>
      </c>
      <c r="F16">
        <f t="shared" si="2"/>
        <v>28</v>
      </c>
      <c r="G16">
        <f t="shared" si="3"/>
        <v>24</v>
      </c>
      <c r="K16" s="51"/>
      <c r="L16" s="51"/>
      <c r="M16" s="52"/>
    </row>
    <row r="17" spans="1:15" s="47" customFormat="1" x14ac:dyDescent="0.25">
      <c r="A17" s="4" t="str">
        <f>'Table 1 Constant 2014-15'!A16</f>
        <v>PNG and the Pacific</v>
      </c>
      <c r="B17" s="22">
        <f>'Table 1 Constant 2014-15'!E16/1000</f>
        <v>947.91043839794736</v>
      </c>
      <c r="C17" s="22">
        <f>'Table 1 Constant 2014-15'!L16/1000</f>
        <v>1118.9571293673275</v>
      </c>
      <c r="D17" s="106"/>
      <c r="E17" s="107"/>
      <c r="F17" s="4">
        <f t="shared" si="2"/>
        <v>29</v>
      </c>
      <c r="G17" s="4">
        <f t="shared" si="3"/>
        <v>29</v>
      </c>
      <c r="K17" s="50"/>
      <c r="L17" s="50"/>
      <c r="M17" s="104"/>
    </row>
    <row r="18" spans="1:15" x14ac:dyDescent="0.25">
      <c r="A18" t="str">
        <f>'Table 1 Constant 2014-15'!A17</f>
        <v>Indonesia</v>
      </c>
      <c r="B18" s="23">
        <f>'Table 1 Constant 2014-15'!E17/1000</f>
        <v>525.25355490307857</v>
      </c>
      <c r="C18" s="23">
        <f>'Table 1 Constant 2014-15'!L17/1000</f>
        <v>587.5811142587346</v>
      </c>
      <c r="D18" s="44">
        <f t="shared" si="0"/>
        <v>62.327559355656035</v>
      </c>
      <c r="E18" s="52">
        <f t="shared" si="1"/>
        <v>0.10607481731996378</v>
      </c>
      <c r="F18">
        <f t="shared" si="2"/>
        <v>24</v>
      </c>
      <c r="G18">
        <f t="shared" si="3"/>
        <v>3</v>
      </c>
      <c r="K18" s="51"/>
      <c r="L18" s="51"/>
      <c r="M18" s="52"/>
    </row>
    <row r="19" spans="1:15" x14ac:dyDescent="0.25">
      <c r="A19" t="str">
        <f>'Table 1 Constant 2014-15'!A18</f>
        <v>Vietnam</v>
      </c>
      <c r="B19" s="23">
        <f>'Table 1 Constant 2014-15'!E18/1000</f>
        <v>127.75186727480043</v>
      </c>
      <c r="C19" s="23">
        <f>'Table 1 Constant 2014-15'!L18/1000</f>
        <v>137.16373937677054</v>
      </c>
      <c r="D19" s="44">
        <f t="shared" si="0"/>
        <v>9.4118721019701042</v>
      </c>
      <c r="E19" s="52">
        <f t="shared" si="1"/>
        <v>6.8617785901250075E-2</v>
      </c>
      <c r="F19">
        <f t="shared" si="2"/>
        <v>27</v>
      </c>
      <c r="G19">
        <f t="shared" si="3"/>
        <v>17</v>
      </c>
      <c r="K19" s="51"/>
      <c r="L19" s="51"/>
      <c r="M19" s="52"/>
    </row>
    <row r="20" spans="1:15" x14ac:dyDescent="0.25">
      <c r="A20" t="str">
        <f>'Table 1 Constant 2014-15'!A19</f>
        <v>Philippines</v>
      </c>
      <c r="B20" s="23">
        <f>'Table 1 Constant 2014-15'!E19/1000</f>
        <v>126.8681396237172</v>
      </c>
      <c r="C20" s="23">
        <f>'Table 1 Constant 2014-15'!L19/1000</f>
        <v>138.81397544853633</v>
      </c>
      <c r="D20" s="44">
        <f t="shared" si="0"/>
        <v>11.945835824819127</v>
      </c>
      <c r="E20" s="52">
        <f t="shared" si="1"/>
        <v>8.6056434780573718E-2</v>
      </c>
      <c r="F20">
        <f t="shared" si="2"/>
        <v>25</v>
      </c>
      <c r="G20">
        <f t="shared" si="3"/>
        <v>15</v>
      </c>
      <c r="K20" s="51"/>
      <c r="L20" s="51"/>
      <c r="M20" s="52"/>
    </row>
    <row r="21" spans="1:15" x14ac:dyDescent="0.25">
      <c r="A21" t="str">
        <f>'Table 1 Constant 2014-15'!A20</f>
        <v>Timor-Leste</v>
      </c>
      <c r="B21" s="23">
        <f>'Table 1 Constant 2014-15'!E20/1000</f>
        <v>111.43879942987455</v>
      </c>
      <c r="C21" s="23">
        <f>'Table 1 Constant 2014-15'!L20/1000</f>
        <v>93.77223796033995</v>
      </c>
      <c r="D21" s="44">
        <f t="shared" si="0"/>
        <v>-17.666561469534599</v>
      </c>
      <c r="E21" s="52">
        <f t="shared" si="1"/>
        <v>-0.18839863326080047</v>
      </c>
      <c r="F21">
        <f t="shared" si="2"/>
        <v>30</v>
      </c>
      <c r="G21">
        <f t="shared" si="3"/>
        <v>36</v>
      </c>
      <c r="K21" s="51"/>
      <c r="L21" s="51"/>
      <c r="M21" s="52"/>
    </row>
    <row r="22" spans="1:15" x14ac:dyDescent="0.25">
      <c r="A22" t="str">
        <f>'Table 1 Constant 2014-15'!A21</f>
        <v>Cambodia</v>
      </c>
      <c r="B22" s="23">
        <f>'Table 1 Constant 2014-15'!E21/1000</f>
        <v>67.762354960091201</v>
      </c>
      <c r="C22" s="23">
        <f>'Table 1 Constant 2014-15'!L21/1000</f>
        <v>76.687440982058547</v>
      </c>
      <c r="D22" s="44">
        <f t="shared" si="0"/>
        <v>8.9250860219673456</v>
      </c>
      <c r="E22" s="52">
        <f t="shared" si="1"/>
        <v>0.11638262938067551</v>
      </c>
      <c r="F22">
        <f t="shared" si="2"/>
        <v>22</v>
      </c>
      <c r="G22">
        <f t="shared" si="3"/>
        <v>18</v>
      </c>
      <c r="K22" s="51"/>
      <c r="L22" s="51"/>
      <c r="M22" s="52"/>
    </row>
    <row r="23" spans="1:15" x14ac:dyDescent="0.25">
      <c r="A23" t="str">
        <f>'Table 1 Constant 2014-15'!A22</f>
        <v>Myanmar</v>
      </c>
      <c r="B23" s="23">
        <f>'Table 1 Constant 2014-15'!E22/1000</f>
        <v>51.945610347776501</v>
      </c>
      <c r="C23" s="23">
        <f>'Table 1 Constant 2014-15'!L22/1000</f>
        <v>87.365439093484412</v>
      </c>
      <c r="D23" s="44">
        <f t="shared" si="0"/>
        <v>35.41982874570791</v>
      </c>
      <c r="E23" s="52">
        <f t="shared" si="1"/>
        <v>0.40542151579879682</v>
      </c>
      <c r="F23">
        <f t="shared" si="2"/>
        <v>9</v>
      </c>
      <c r="G23">
        <f t="shared" si="3"/>
        <v>5</v>
      </c>
      <c r="K23" s="51"/>
      <c r="L23" s="51"/>
      <c r="M23" s="52"/>
    </row>
    <row r="24" spans="1:15" x14ac:dyDescent="0.25">
      <c r="A24" t="str">
        <f>'Table 1 Constant 2014-15'!A23</f>
        <v>Laos</v>
      </c>
      <c r="B24" s="23">
        <f>'Table 1 Constant 2014-15'!E23/1000</f>
        <v>47.706440592930434</v>
      </c>
      <c r="C24" s="23">
        <f>'Table 1 Constant 2014-15'!L23/1000</f>
        <v>53.972426817752599</v>
      </c>
      <c r="D24" s="44">
        <f t="shared" si="0"/>
        <v>6.2659862248221643</v>
      </c>
      <c r="E24" s="52">
        <f t="shared" si="1"/>
        <v>0.1160960622723223</v>
      </c>
      <c r="F24">
        <f t="shared" si="2"/>
        <v>23</v>
      </c>
      <c r="G24">
        <f t="shared" si="3"/>
        <v>23</v>
      </c>
      <c r="K24" s="51"/>
      <c r="L24" s="51"/>
      <c r="M24" s="52"/>
    </row>
    <row r="25" spans="1:15" x14ac:dyDescent="0.25">
      <c r="A25" t="str">
        <f>'Table 1 Constant 2014-15'!A24</f>
        <v>Mongolia</v>
      </c>
      <c r="B25" s="23">
        <f>'Table 1 Constant 2014-15'!E24/1000</f>
        <v>5.4050961516533622</v>
      </c>
      <c r="C25" s="23">
        <f>'Table 1 Constant 2014-15'!L24/1000</f>
        <v>15.822851746931066</v>
      </c>
      <c r="D25" s="44">
        <f t="shared" si="0"/>
        <v>10.417755595277704</v>
      </c>
      <c r="E25" s="52">
        <f t="shared" si="1"/>
        <v>0.65839936832488422</v>
      </c>
      <c r="F25">
        <f t="shared" si="2"/>
        <v>3</v>
      </c>
      <c r="G25">
        <f t="shared" si="3"/>
        <v>16</v>
      </c>
      <c r="K25" s="51"/>
      <c r="L25" s="51"/>
      <c r="M25" s="52"/>
    </row>
    <row r="26" spans="1:15" x14ac:dyDescent="0.25">
      <c r="A26" t="str">
        <f>'Table 1 Constant 2014-15'!A25</f>
        <v xml:space="preserve">East Asia Regional </v>
      </c>
      <c r="B26" s="23">
        <f>'Table 1 Constant 2014-15'!E25/1000</f>
        <v>77.362063169897354</v>
      </c>
      <c r="C26" s="23">
        <f>'Table 1 Constant 2014-15'!L25/1000</f>
        <v>97.072710103871572</v>
      </c>
      <c r="D26" s="44">
        <f t="shared" si="0"/>
        <v>19.710646933974218</v>
      </c>
      <c r="E26" s="52">
        <f t="shared" si="1"/>
        <v>0.20305034146963713</v>
      </c>
      <c r="F26">
        <f t="shared" si="2"/>
        <v>17</v>
      </c>
      <c r="G26">
        <f t="shared" si="3"/>
        <v>8</v>
      </c>
      <c r="K26" s="51"/>
      <c r="L26" s="51"/>
      <c r="M26" s="52"/>
    </row>
    <row r="27" spans="1:15" x14ac:dyDescent="0.25">
      <c r="A27" s="4" t="str">
        <f>'Table 1 Constant 2014-15'!A26</f>
        <v>East Asia</v>
      </c>
      <c r="B27" s="22">
        <f>'Table 1 Constant 2014-15'!E26/1000</f>
        <v>1141.4939264538198</v>
      </c>
      <c r="C27" s="22">
        <f>'Table 1 Constant 2014-15'!L26/1000</f>
        <v>1288.1548630783759</v>
      </c>
      <c r="D27" s="106"/>
      <c r="E27" s="107"/>
      <c r="F27" s="4">
        <f t="shared" si="2"/>
        <v>29</v>
      </c>
      <c r="G27" s="4">
        <f t="shared" si="3"/>
        <v>29</v>
      </c>
      <c r="J27" s="53" t="s">
        <v>148</v>
      </c>
      <c r="K27" s="53"/>
      <c r="L27" s="53"/>
      <c r="M27" s="53"/>
      <c r="N27" s="53"/>
    </row>
    <row r="28" spans="1:15" x14ac:dyDescent="0.25">
      <c r="A28" t="str">
        <f>'Table 1 Constant 2014-15'!A27</f>
        <v>Afhanistan</v>
      </c>
      <c r="B28" s="23">
        <f>'Table 1 Constant 2014-15'!E27/1000</f>
        <v>104.84921117445836</v>
      </c>
      <c r="C28" s="23">
        <f>'Table 1 Constant 2014-15'!L27/1000</f>
        <v>130.27157695939565</v>
      </c>
      <c r="D28" s="44">
        <f t="shared" si="0"/>
        <v>25.422365784937284</v>
      </c>
      <c r="E28" s="52">
        <f t="shared" si="1"/>
        <v>0.19514898321113577</v>
      </c>
      <c r="F28">
        <f t="shared" si="2"/>
        <v>18</v>
      </c>
      <c r="G28">
        <f t="shared" si="3"/>
        <v>7</v>
      </c>
      <c r="K28" s="50" t="s">
        <v>138</v>
      </c>
      <c r="L28" s="50" t="s">
        <v>139</v>
      </c>
      <c r="M28" s="104" t="s">
        <v>140</v>
      </c>
      <c r="N28" s="47" t="s">
        <v>143</v>
      </c>
      <c r="O28" s="47"/>
    </row>
    <row r="29" spans="1:15" x14ac:dyDescent="0.25">
      <c r="A29" t="str">
        <f>'Table 1 Constant 2014-15'!A28</f>
        <v>Pakistan</v>
      </c>
      <c r="B29" s="23">
        <f>'Table 1 Constant 2014-15'!E28/1000</f>
        <v>39.334544469783346</v>
      </c>
      <c r="C29" s="23">
        <f>'Table 1 Constant 2014-15'!L28/1000</f>
        <v>76.687440982058547</v>
      </c>
      <c r="D29" s="44">
        <f t="shared" si="0"/>
        <v>37.352896512275201</v>
      </c>
      <c r="E29" s="52">
        <f t="shared" si="1"/>
        <v>0.4870797099751199</v>
      </c>
      <c r="F29">
        <f t="shared" si="2"/>
        <v>8</v>
      </c>
      <c r="G29">
        <f t="shared" si="3"/>
        <v>4</v>
      </c>
      <c r="J29" t="s">
        <v>12</v>
      </c>
      <c r="K29" s="51">
        <v>465.14150892246289</v>
      </c>
      <c r="L29" s="51">
        <v>560.2066100094429</v>
      </c>
      <c r="M29" s="44">
        <v>95.065101086980007</v>
      </c>
      <c r="N29">
        <v>1</v>
      </c>
    </row>
    <row r="30" spans="1:15" x14ac:dyDescent="0.25">
      <c r="A30" t="str">
        <f>'Table 1 Constant 2014-15'!A29</f>
        <v>Bangladesh</v>
      </c>
      <c r="B30" s="23">
        <f>'Table 1 Constant 2014-15'!E29/1000</f>
        <v>64.796792702394512</v>
      </c>
      <c r="C30" s="23">
        <f>'Table 1 Constant 2014-15'!L29/1000</f>
        <v>91.442492917847019</v>
      </c>
      <c r="D30" s="44">
        <f t="shared" si="0"/>
        <v>26.645700215452507</v>
      </c>
      <c r="E30" s="52">
        <f t="shared" si="1"/>
        <v>0.29139297677931097</v>
      </c>
      <c r="F30">
        <f t="shared" si="2"/>
        <v>14</v>
      </c>
      <c r="G30">
        <f t="shared" si="3"/>
        <v>6</v>
      </c>
      <c r="J30" t="s">
        <v>47</v>
      </c>
      <c r="K30" s="51">
        <v>109.35077625427591</v>
      </c>
      <c r="L30" s="51">
        <v>181.42889518413597</v>
      </c>
      <c r="M30" s="44">
        <v>72.078118929860054</v>
      </c>
      <c r="N30">
        <v>2</v>
      </c>
    </row>
    <row r="31" spans="1:15" x14ac:dyDescent="0.25">
      <c r="A31" t="str">
        <f>'Table 1 Constant 2014-15'!A30</f>
        <v>Sri Lanka</v>
      </c>
      <c r="B31" s="23">
        <f>'Table 1 Constant 2014-15'!E30/1000</f>
        <v>34.908479931584942</v>
      </c>
      <c r="C31" s="23">
        <f>'Table 1 Constant 2014-15'!L30/1000</f>
        <v>41.547119924457029</v>
      </c>
      <c r="D31" s="44">
        <f t="shared" si="0"/>
        <v>6.6386399928720863</v>
      </c>
      <c r="E31" s="52">
        <f t="shared" si="1"/>
        <v>0.15978580476679927</v>
      </c>
      <c r="F31">
        <f t="shared" si="2"/>
        <v>20</v>
      </c>
      <c r="G31">
        <f t="shared" si="3"/>
        <v>22</v>
      </c>
      <c r="J31" t="s">
        <v>25</v>
      </c>
      <c r="K31" s="51">
        <v>525.25355490307857</v>
      </c>
      <c r="L31" s="51">
        <v>587.5811142587346</v>
      </c>
      <c r="M31" s="44">
        <v>62.327559355656035</v>
      </c>
      <c r="N31">
        <v>3</v>
      </c>
    </row>
    <row r="32" spans="1:15" x14ac:dyDescent="0.25">
      <c r="A32" t="str">
        <f>'Table 1 Constant 2014-15'!A31</f>
        <v>Nepal</v>
      </c>
      <c r="B32" s="23">
        <f>'Table 1 Constant 2014-15'!E31/1000</f>
        <v>15.468947035347774</v>
      </c>
      <c r="C32" s="23">
        <f>'Table 1 Constant 2014-15'!L31/1000</f>
        <v>32.907648725212468</v>
      </c>
      <c r="D32" s="44">
        <f t="shared" si="0"/>
        <v>17.438701689864693</v>
      </c>
      <c r="E32" s="52">
        <f t="shared" si="1"/>
        <v>0.52992852316743877</v>
      </c>
      <c r="F32">
        <f t="shared" si="2"/>
        <v>7</v>
      </c>
      <c r="G32">
        <f t="shared" si="3"/>
        <v>10</v>
      </c>
      <c r="J32" t="s">
        <v>36</v>
      </c>
      <c r="K32" s="51">
        <v>39.334544469783346</v>
      </c>
      <c r="L32" s="51">
        <v>76.687440982058547</v>
      </c>
      <c r="M32" s="44">
        <v>37.352896512275201</v>
      </c>
      <c r="N32">
        <v>4</v>
      </c>
    </row>
    <row r="33" spans="1:14" x14ac:dyDescent="0.25">
      <c r="A33" t="str">
        <f>'Table 1 Constant 2014-15'!A32</f>
        <v>Bhutan</v>
      </c>
      <c r="B33" s="23">
        <f>'Table 1 Constant 2014-15'!E32/1000</f>
        <v>5.9534033637400219</v>
      </c>
      <c r="C33" s="23">
        <f>'Table 1 Constant 2014-15'!L32/1000</f>
        <v>14.366761095372993</v>
      </c>
      <c r="D33" s="44">
        <f t="shared" si="0"/>
        <v>8.4133577316329706</v>
      </c>
      <c r="E33" s="52">
        <f t="shared" si="1"/>
        <v>0.58561269835151675</v>
      </c>
      <c r="F33">
        <f t="shared" si="2"/>
        <v>5</v>
      </c>
      <c r="G33">
        <f t="shared" si="3"/>
        <v>20</v>
      </c>
      <c r="J33" t="s">
        <v>30</v>
      </c>
      <c r="K33" s="51">
        <v>51.945610347776501</v>
      </c>
      <c r="L33" s="51">
        <v>87.365439093484412</v>
      </c>
      <c r="M33" s="44">
        <v>35.41982874570791</v>
      </c>
      <c r="N33">
        <v>5</v>
      </c>
    </row>
    <row r="34" spans="1:14" x14ac:dyDescent="0.25">
      <c r="A34" t="str">
        <f>'Table 1 Constant 2014-15'!A33</f>
        <v>Maldives</v>
      </c>
      <c r="B34" s="23">
        <f>'Table 1 Constant 2014-15'!E33/1000</f>
        <v>4.7924278221208656</v>
      </c>
      <c r="C34" s="23">
        <f>'Table 1 Constant 2014-15'!L33/1000</f>
        <v>6.7950897072710106</v>
      </c>
      <c r="D34" s="44">
        <f t="shared" si="0"/>
        <v>2.002661885150145</v>
      </c>
      <c r="E34" s="52">
        <f t="shared" si="1"/>
        <v>0.29472192000750463</v>
      </c>
      <c r="F34">
        <f t="shared" si="2"/>
        <v>13</v>
      </c>
      <c r="G34">
        <f t="shared" si="3"/>
        <v>28</v>
      </c>
      <c r="J34" s="47" t="s">
        <v>153</v>
      </c>
      <c r="K34" s="48">
        <f>SUM(K29:K33)</f>
        <v>1191.0259948973771</v>
      </c>
      <c r="L34" s="48">
        <f>SUM(L29:L33)</f>
        <v>1493.2694995278562</v>
      </c>
    </row>
    <row r="35" spans="1:14" x14ac:dyDescent="0.25">
      <c r="A35" t="str">
        <f>'Table 1 Constant 2014-15'!A34</f>
        <v>South and West Asia Regional</v>
      </c>
      <c r="B35" s="23">
        <f>'Table 1 Constant 2014-15'!E34/1000</f>
        <v>41.651544697833515</v>
      </c>
      <c r="C35" s="23">
        <f>'Table 1 Constant 2014-15'!L34/1000</f>
        <v>32.131067044381496</v>
      </c>
      <c r="D35" s="44">
        <f t="shared" si="0"/>
        <v>-9.5204776534520192</v>
      </c>
      <c r="E35" s="52">
        <f t="shared" si="1"/>
        <v>-0.29630132234020501</v>
      </c>
      <c r="F35">
        <f t="shared" si="2"/>
        <v>32</v>
      </c>
      <c r="G35">
        <f t="shared" si="3"/>
        <v>35</v>
      </c>
      <c r="J35" s="47" t="s">
        <v>154</v>
      </c>
      <c r="K35" s="48">
        <f>L34-K34</f>
        <v>302.24350463047904</v>
      </c>
    </row>
    <row r="36" spans="1:14" x14ac:dyDescent="0.25">
      <c r="A36" s="4" t="str">
        <f>'Table 1 Constant 2014-15'!A35</f>
        <v xml:space="preserve">South and West Asia </v>
      </c>
      <c r="B36" s="22">
        <f>'Table 1 Constant 2014-15'!E35/1000</f>
        <v>311.75535119726334</v>
      </c>
      <c r="C36" s="22">
        <f>'Table 1 Constant 2014-15'!L35/1000</f>
        <v>425.9550519357885</v>
      </c>
      <c r="D36" s="106"/>
      <c r="E36" s="107"/>
      <c r="F36" s="4">
        <f t="shared" si="2"/>
        <v>29</v>
      </c>
      <c r="G36" s="4">
        <f t="shared" si="3"/>
        <v>29</v>
      </c>
    </row>
    <row r="37" spans="1:14" x14ac:dyDescent="0.25">
      <c r="A37" t="str">
        <f>'Table 1 Constant 2014-15'!A36</f>
        <v>Iraq</v>
      </c>
      <c r="B37" s="23">
        <f>'Table 1 Constant 2014-15'!E36/1000</f>
        <v>27.505713711516528</v>
      </c>
      <c r="C37" s="23">
        <f>'Table 1 Constant 2014-15'!L36/1000</f>
        <v>0.29121813031161475</v>
      </c>
      <c r="D37" s="44">
        <f t="shared" si="0"/>
        <v>-27.214495581204911</v>
      </c>
      <c r="E37" s="52"/>
      <c r="F37">
        <f t="shared" si="2"/>
        <v>29</v>
      </c>
      <c r="G37">
        <f t="shared" si="3"/>
        <v>37</v>
      </c>
    </row>
    <row r="38" spans="1:14" x14ac:dyDescent="0.25">
      <c r="A38" t="str">
        <f>'Table 1 Constant 2014-15'!A37</f>
        <v>Palestinian Territories</v>
      </c>
      <c r="B38" s="23">
        <f>'Table 1 Constant 2014-15'!E37/1000</f>
        <v>50.690568557582658</v>
      </c>
      <c r="C38" s="23">
        <f>'Table 1 Constant 2014-15'!L37/1000</f>
        <v>54.846081208687437</v>
      </c>
      <c r="D38" s="44">
        <f t="shared" si="0"/>
        <v>4.1555126511047789</v>
      </c>
      <c r="E38" s="52">
        <f t="shared" si="1"/>
        <v>7.5766810673185511E-2</v>
      </c>
      <c r="F38">
        <f t="shared" si="2"/>
        <v>26</v>
      </c>
      <c r="G38">
        <f t="shared" si="3"/>
        <v>25</v>
      </c>
    </row>
    <row r="39" spans="1:14" x14ac:dyDescent="0.25">
      <c r="A39" t="str">
        <f>'Table 1 Constant 2014-15'!A38</f>
        <v>Middle East and North Africa</v>
      </c>
      <c r="B39" s="23">
        <f>'Table 1 Constant 2014-15'!E38/1000</f>
        <v>15.789514908779928</v>
      </c>
      <c r="C39" s="23">
        <f>'Table 1 Constant 2014-15'!L38/1000</f>
        <v>8.5423984891406981</v>
      </c>
      <c r="D39" s="44">
        <f t="shared" si="0"/>
        <v>-7.2471164196392301</v>
      </c>
      <c r="E39" s="52">
        <f t="shared" si="1"/>
        <v>-0.84837021228311216</v>
      </c>
      <c r="F39">
        <f t="shared" si="2"/>
        <v>34</v>
      </c>
      <c r="G39">
        <f t="shared" si="3"/>
        <v>33</v>
      </c>
      <c r="K39" s="51"/>
      <c r="L39" s="51"/>
      <c r="M39" s="44"/>
    </row>
    <row r="40" spans="1:14" x14ac:dyDescent="0.25">
      <c r="A40" t="str">
        <f>'Table 1 Constant 2014-15'!A39</f>
        <v>Sub-Saharan Africa</v>
      </c>
      <c r="B40" s="23">
        <f>'Table 1 Constant 2014-15'!E39/1000</f>
        <v>109.35077625427591</v>
      </c>
      <c r="C40" s="23">
        <f>'Table 1 Constant 2014-15'!L39/1000</f>
        <v>181.42889518413597</v>
      </c>
      <c r="D40" s="44">
        <f t="shared" si="0"/>
        <v>72.078118929860054</v>
      </c>
      <c r="E40" s="52">
        <f t="shared" si="1"/>
        <v>0.39728026154106527</v>
      </c>
      <c r="F40">
        <f t="shared" si="2"/>
        <v>10</v>
      </c>
      <c r="G40">
        <f t="shared" si="3"/>
        <v>2</v>
      </c>
      <c r="K40" s="51"/>
      <c r="L40" s="51"/>
      <c r="M40" s="44"/>
    </row>
    <row r="41" spans="1:14" x14ac:dyDescent="0.25">
      <c r="A41" t="str">
        <f>'Table 1 Constant 2014-15'!A40</f>
        <v xml:space="preserve">Other Africa and Middle East Unspecified </v>
      </c>
      <c r="B41" s="23">
        <f>'Table 1 Constant 2014-15'!E40/1000</f>
        <v>5.2157259407069549</v>
      </c>
      <c r="C41" s="23">
        <f>'Table 1 Constant 2014-15'!L40/1000</f>
        <v>0</v>
      </c>
      <c r="D41" s="44">
        <f t="shared" si="0"/>
        <v>-5.2157259407069549</v>
      </c>
      <c r="E41" s="52"/>
      <c r="F41">
        <f t="shared" si="2"/>
        <v>29</v>
      </c>
      <c r="G41">
        <f t="shared" si="3"/>
        <v>32</v>
      </c>
      <c r="K41" s="51"/>
      <c r="L41" s="51"/>
      <c r="M41" s="44"/>
    </row>
    <row r="42" spans="1:14" x14ac:dyDescent="0.25">
      <c r="A42" s="4" t="str">
        <f>'Table 1 Constant 2014-15'!A41</f>
        <v>Africa and the Middle East</v>
      </c>
      <c r="B42" s="22">
        <f>'Table 1 Constant 2014-15'!E41/1000</f>
        <v>208.552299372862</v>
      </c>
      <c r="C42" s="22">
        <f>'Table 1 Constant 2014-15'!L41/1000</f>
        <v>245.01152030217185</v>
      </c>
      <c r="D42" s="106"/>
      <c r="E42" s="107"/>
      <c r="F42" s="4">
        <f t="shared" si="2"/>
        <v>29</v>
      </c>
      <c r="G42" s="4">
        <f t="shared" si="3"/>
        <v>29</v>
      </c>
      <c r="K42" s="51"/>
      <c r="L42" s="51"/>
      <c r="M42" s="44"/>
    </row>
    <row r="43" spans="1:14" x14ac:dyDescent="0.25">
      <c r="A43" t="str">
        <f>'Table 1 Constant 2014-15'!A42</f>
        <v>Latin America</v>
      </c>
      <c r="B43" s="23">
        <f>'Table 1 Constant 2014-15'!E42/1000</f>
        <v>2.6177646807297603</v>
      </c>
      <c r="C43" s="23">
        <f>'Table 1 Constant 2014-15'!L42/1000</f>
        <v>15.628706326723323</v>
      </c>
      <c r="D43" s="44"/>
      <c r="E43" s="52"/>
      <c r="F43">
        <f t="shared" si="2"/>
        <v>29</v>
      </c>
      <c r="G43">
        <f t="shared" si="3"/>
        <v>29</v>
      </c>
      <c r="K43" s="51"/>
      <c r="L43" s="51"/>
      <c r="M43" s="44"/>
    </row>
    <row r="44" spans="1:14" x14ac:dyDescent="0.25">
      <c r="A44" t="str">
        <f>'Table 1 Constant 2014-15'!A43</f>
        <v xml:space="preserve">Caribbean </v>
      </c>
      <c r="B44" s="23">
        <f>'Table 1 Constant 2014-15'!E43/1000</f>
        <v>0.41463412200684141</v>
      </c>
      <c r="C44" s="23">
        <f>'Table 1 Constant 2014-15'!L43/1000</f>
        <v>4.8536355051935791</v>
      </c>
      <c r="D44" s="44"/>
      <c r="E44" s="52"/>
      <c r="F44">
        <f t="shared" si="2"/>
        <v>29</v>
      </c>
      <c r="G44">
        <f t="shared" si="3"/>
        <v>29</v>
      </c>
      <c r="K44" s="51"/>
      <c r="L44" s="51"/>
      <c r="M44" s="44"/>
    </row>
    <row r="45" spans="1:14" x14ac:dyDescent="0.25">
      <c r="A45" t="str">
        <f>'Table 1 Constant 2014-15'!A44</f>
        <v xml:space="preserve">Other Latin America and the Caribbean Unspecified </v>
      </c>
      <c r="B45" s="23">
        <f>'Table 1 Constant 2014-15'!E44/1000</f>
        <v>0.68074258836944113</v>
      </c>
      <c r="C45" s="23">
        <f>'Table 1 Constant 2014-15'!L44/1000</f>
        <v>0</v>
      </c>
      <c r="D45" s="44">
        <f t="shared" si="0"/>
        <v>-0.68074258836944113</v>
      </c>
      <c r="E45" s="52"/>
      <c r="F45">
        <f t="shared" si="2"/>
        <v>29</v>
      </c>
      <c r="G45">
        <f t="shared" si="3"/>
        <v>30</v>
      </c>
      <c r="K45" s="51"/>
      <c r="L45" s="51"/>
      <c r="M45" s="44"/>
    </row>
    <row r="46" spans="1:14" x14ac:dyDescent="0.25">
      <c r="A46" s="4" t="str">
        <f>'Table 1 Constant 2014-15'!A45</f>
        <v>Latin America and the Caribbean</v>
      </c>
      <c r="B46" s="22">
        <f>'Table 1 Constant 2014-15'!E45/1000</f>
        <v>3.7131413911060425</v>
      </c>
      <c r="C46" s="22">
        <f>'Table 1 Constant 2014-15'!L45/1000</f>
        <v>20.482341831916901</v>
      </c>
      <c r="D46" s="106">
        <f t="shared" si="0"/>
        <v>16.769200440810859</v>
      </c>
      <c r="E46" s="107">
        <f t="shared" si="1"/>
        <v>0.8187149974560044</v>
      </c>
      <c r="F46" s="4">
        <f t="shared" si="2"/>
        <v>2</v>
      </c>
      <c r="G46" s="4">
        <f t="shared" si="3"/>
        <v>11</v>
      </c>
      <c r="K46" s="51"/>
      <c r="L46" s="51"/>
      <c r="M46" s="44"/>
    </row>
    <row r="47" spans="1:14" x14ac:dyDescent="0.25">
      <c r="A47" s="4" t="str">
        <f>'Table 1 Constant 2014-15'!A46</f>
        <v>Rest of the World</v>
      </c>
      <c r="B47" s="22">
        <f>'Table 1 Constant 2014-15'!E46/1000</f>
        <v>1077.7256739167615</v>
      </c>
      <c r="C47" s="22">
        <f>'Table 1 Constant 2014-15'!L46/1000</f>
        <v>0</v>
      </c>
      <c r="D47" s="106">
        <f t="shared" si="0"/>
        <v>-1077.7256739167615</v>
      </c>
      <c r="E47" s="107"/>
      <c r="F47" s="4"/>
      <c r="G47" s="4"/>
      <c r="K47" s="51"/>
      <c r="L47" s="51"/>
      <c r="M47" s="44"/>
    </row>
    <row r="48" spans="1:14" x14ac:dyDescent="0.25">
      <c r="A48" t="str">
        <f>'Table 1 Constant 2014-15'!A47</f>
        <v>Core contributions to multilateral organisations and other ODA not attibuted to particular countries or regions</v>
      </c>
      <c r="B48" s="23">
        <f>'Table 1 Constant 2014-15'!E47/1000</f>
        <v>0</v>
      </c>
      <c r="C48" s="23">
        <f>'Table 1 Constant 2014-15'!L47/1000</f>
        <v>1845.9346553352218</v>
      </c>
      <c r="D48" s="44">
        <f t="shared" si="0"/>
        <v>1845.9346553352218</v>
      </c>
      <c r="E48" s="52"/>
      <c r="K48" s="51"/>
      <c r="L48" s="51"/>
      <c r="M48" s="44"/>
    </row>
    <row r="49" spans="1:13" x14ac:dyDescent="0.25">
      <c r="A49" t="str">
        <f>'Table 1 Constant 2014-15'!A48</f>
        <v>Adjustments</v>
      </c>
      <c r="B49" s="23">
        <f>'Table 1 Constant 2014-15'!E48/1000</f>
        <v>0</v>
      </c>
      <c r="C49" s="23">
        <f>'Table 1 Constant 2014-15'!L48/1000</f>
        <v>-5.9990934844192628E-2</v>
      </c>
      <c r="D49" s="44">
        <f t="shared" si="0"/>
        <v>-5.9990934844192628E-2</v>
      </c>
      <c r="E49" s="52"/>
      <c r="K49" s="51"/>
      <c r="L49" s="51"/>
      <c r="M49" s="44"/>
    </row>
    <row r="50" spans="1:13" x14ac:dyDescent="0.25">
      <c r="A50" t="str">
        <f>'Table 1 Constant 2014-15'!A49</f>
        <v>Funds approved but not yet allocated</v>
      </c>
      <c r="B50" s="23">
        <f>'Table 1 Constant 2014-15'!E49/1000</f>
        <v>0</v>
      </c>
      <c r="C50" s="23">
        <f>'Table 1 Constant 2014-15'!L49/1000</f>
        <v>0</v>
      </c>
      <c r="D50" s="44">
        <f t="shared" si="0"/>
        <v>0</v>
      </c>
      <c r="E50" s="52"/>
      <c r="K50" s="51"/>
      <c r="L50" s="51"/>
      <c r="M50" s="44"/>
    </row>
    <row r="51" spans="1:13" x14ac:dyDescent="0.25">
      <c r="A51" s="4" t="str">
        <f>'Table 1 Constant 2014-15'!A50</f>
        <v xml:space="preserve">Total Estimated ODA </v>
      </c>
      <c r="B51" s="22">
        <f>'Table 1 Constant 2014-15'!E50/1000</f>
        <v>3691.1508307297599</v>
      </c>
      <c r="C51" s="22">
        <f>'Table 1 Constant 2014-15'!L50/1000</f>
        <v>4884.6016997167135</v>
      </c>
      <c r="D51" s="106">
        <f t="shared" si="0"/>
        <v>1193.4508689869535</v>
      </c>
      <c r="E51" s="107">
        <f t="shared" si="1"/>
        <v>0.24432920888025911</v>
      </c>
      <c r="F51" s="4"/>
      <c r="G51" s="4"/>
      <c r="K51" s="51"/>
      <c r="L51" s="51"/>
      <c r="M51" s="44"/>
    </row>
    <row r="52" spans="1:13" x14ac:dyDescent="0.25">
      <c r="K52" s="51"/>
      <c r="L52" s="51"/>
      <c r="M52" s="44"/>
    </row>
    <row r="53" spans="1:13" x14ac:dyDescent="0.25">
      <c r="K53" s="51"/>
      <c r="L53" s="51"/>
      <c r="M53" s="44"/>
    </row>
    <row r="54" spans="1:13" x14ac:dyDescent="0.25">
      <c r="K54" s="51"/>
      <c r="L54" s="51"/>
      <c r="M54" s="44"/>
    </row>
    <row r="55" spans="1:13" x14ac:dyDescent="0.25">
      <c r="K55" s="51"/>
      <c r="L55" s="51"/>
      <c r="M55" s="44"/>
    </row>
    <row r="56" spans="1:13" x14ac:dyDescent="0.25">
      <c r="K56" s="51"/>
      <c r="L56" s="51"/>
      <c r="M56" s="44"/>
    </row>
    <row r="57" spans="1:13" x14ac:dyDescent="0.25">
      <c r="K57" s="51"/>
      <c r="L57" s="51"/>
      <c r="M57" s="44"/>
    </row>
    <row r="58" spans="1:13" x14ac:dyDescent="0.25">
      <c r="K58" s="51"/>
      <c r="L58" s="51"/>
      <c r="M58" s="44"/>
    </row>
    <row r="59" spans="1:13" x14ac:dyDescent="0.25">
      <c r="K59" s="51"/>
      <c r="L59" s="51"/>
      <c r="M59" s="44"/>
    </row>
    <row r="60" spans="1:13" x14ac:dyDescent="0.25">
      <c r="K60" s="51"/>
      <c r="L60" s="51"/>
      <c r="M60" s="44"/>
    </row>
    <row r="61" spans="1:13" x14ac:dyDescent="0.25">
      <c r="K61" s="51"/>
      <c r="L61" s="51"/>
      <c r="M61" s="44"/>
    </row>
    <row r="62" spans="1:13" x14ac:dyDescent="0.25">
      <c r="K62" s="51"/>
      <c r="L62" s="51"/>
      <c r="M62" s="44"/>
    </row>
    <row r="63" spans="1:13" x14ac:dyDescent="0.25">
      <c r="K63" s="51"/>
      <c r="L63" s="51"/>
      <c r="M63" s="44"/>
    </row>
    <row r="64" spans="1:13" x14ac:dyDescent="0.25">
      <c r="K64" s="51"/>
      <c r="L64" s="51"/>
      <c r="M64" s="44"/>
    </row>
    <row r="65" spans="11:13" x14ac:dyDescent="0.25">
      <c r="K65" s="51"/>
      <c r="L65" s="51"/>
      <c r="M65" s="44"/>
    </row>
    <row r="66" spans="11:13" x14ac:dyDescent="0.25">
      <c r="K66" s="51"/>
      <c r="L66" s="51"/>
      <c r="M66" s="44"/>
    </row>
    <row r="67" spans="11:13" x14ac:dyDescent="0.25">
      <c r="K67" s="51"/>
      <c r="L67" s="51"/>
      <c r="M67" s="44"/>
    </row>
    <row r="68" spans="11:13" x14ac:dyDescent="0.25">
      <c r="K68" s="51"/>
      <c r="L68" s="51"/>
      <c r="M68" s="44"/>
    </row>
    <row r="69" spans="11:13" x14ac:dyDescent="0.25">
      <c r="K69" s="51"/>
      <c r="L69" s="51"/>
      <c r="M69" s="44"/>
    </row>
    <row r="70" spans="11:13" x14ac:dyDescent="0.25">
      <c r="K70" s="51"/>
      <c r="L70" s="51"/>
      <c r="M70" s="44"/>
    </row>
    <row r="71" spans="11:13" x14ac:dyDescent="0.25">
      <c r="K71" s="51"/>
      <c r="L71" s="51"/>
      <c r="M71" s="44"/>
    </row>
    <row r="72" spans="11:13" x14ac:dyDescent="0.25">
      <c r="K72" s="51"/>
      <c r="L72" s="51"/>
      <c r="M72" s="44"/>
    </row>
    <row r="73" spans="11:13" x14ac:dyDescent="0.25">
      <c r="K73" s="51"/>
      <c r="L73" s="51"/>
      <c r="M73" s="44"/>
    </row>
    <row r="74" spans="11:13" x14ac:dyDescent="0.25">
      <c r="K74" s="51"/>
      <c r="L74" s="51"/>
      <c r="M74" s="44"/>
    </row>
    <row r="75" spans="11:13" x14ac:dyDescent="0.25">
      <c r="K75" s="51"/>
      <c r="L75" s="51"/>
      <c r="M75" s="44"/>
    </row>
  </sheetData>
  <sortState ref="J29:N76">
    <sortCondition ref="N29:N76"/>
  </sortState>
  <mergeCells count="2">
    <mergeCell ref="J2:N2"/>
    <mergeCell ref="J27:N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4"/>
  <sheetViews>
    <sheetView topLeftCell="A241" zoomScale="80" zoomScaleNormal="80" workbookViewId="0">
      <selection activeCell="O292" sqref="O292"/>
    </sheetView>
  </sheetViews>
  <sheetFormatPr defaultColWidth="14.7109375" defaultRowHeight="11.25" x14ac:dyDescent="0.2"/>
  <cols>
    <col min="1" max="16384" width="14.7109375" style="94"/>
  </cols>
  <sheetData>
    <row r="1" spans="1:28" s="90" customFormat="1" ht="67.5" x14ac:dyDescent="0.2">
      <c r="B1" s="91" t="s">
        <v>65</v>
      </c>
      <c r="C1" s="91" t="s">
        <v>66</v>
      </c>
      <c r="D1" s="91" t="s">
        <v>67</v>
      </c>
      <c r="E1" s="91" t="s">
        <v>68</v>
      </c>
      <c r="F1" s="91" t="s">
        <v>69</v>
      </c>
      <c r="G1" s="91" t="s">
        <v>70</v>
      </c>
      <c r="H1" s="91" t="s">
        <v>71</v>
      </c>
      <c r="I1" s="91" t="s">
        <v>72</v>
      </c>
      <c r="J1" s="91" t="s">
        <v>73</v>
      </c>
      <c r="K1" s="91" t="s">
        <v>74</v>
      </c>
      <c r="L1" s="91" t="s">
        <v>75</v>
      </c>
      <c r="M1" s="91" t="s">
        <v>76</v>
      </c>
      <c r="N1" s="91" t="s">
        <v>77</v>
      </c>
      <c r="O1" s="91" t="s">
        <v>78</v>
      </c>
      <c r="P1" s="91" t="s">
        <v>79</v>
      </c>
      <c r="Q1" s="91" t="s">
        <v>80</v>
      </c>
      <c r="R1" s="91" t="s">
        <v>81</v>
      </c>
      <c r="S1" s="91" t="s">
        <v>82</v>
      </c>
      <c r="T1" s="91" t="s">
        <v>83</v>
      </c>
      <c r="U1" s="91" t="s">
        <v>84</v>
      </c>
      <c r="V1" s="91" t="s">
        <v>85</v>
      </c>
      <c r="W1" s="91" t="s">
        <v>86</v>
      </c>
      <c r="X1" s="91" t="s">
        <v>87</v>
      </c>
      <c r="Y1" s="91" t="s">
        <v>88</v>
      </c>
      <c r="Z1" s="91" t="s">
        <v>89</v>
      </c>
      <c r="AA1" s="91" t="s">
        <v>90</v>
      </c>
      <c r="AB1" s="91" t="s">
        <v>91</v>
      </c>
    </row>
    <row r="2" spans="1:28" x14ac:dyDescent="0.2">
      <c r="A2" s="92" t="s">
        <v>92</v>
      </c>
      <c r="B2" s="93" t="s">
        <v>93</v>
      </c>
      <c r="C2" s="93" t="s">
        <v>93</v>
      </c>
      <c r="D2" s="93" t="s">
        <v>93</v>
      </c>
      <c r="E2" s="93" t="s">
        <v>93</v>
      </c>
      <c r="F2" s="93" t="s">
        <v>93</v>
      </c>
      <c r="G2" s="93" t="s">
        <v>93</v>
      </c>
      <c r="H2" s="93" t="s">
        <v>93</v>
      </c>
      <c r="I2" s="93" t="s">
        <v>93</v>
      </c>
      <c r="J2" s="93" t="s">
        <v>93</v>
      </c>
      <c r="K2" s="93" t="s">
        <v>94</v>
      </c>
      <c r="L2" s="93" t="s">
        <v>94</v>
      </c>
      <c r="M2" s="93" t="s">
        <v>94</v>
      </c>
      <c r="N2" s="93" t="s">
        <v>94</v>
      </c>
      <c r="O2" s="93" t="s">
        <v>94</v>
      </c>
      <c r="P2" s="93" t="s">
        <v>94</v>
      </c>
      <c r="Q2" s="93" t="s">
        <v>94</v>
      </c>
      <c r="R2" s="93" t="s">
        <v>94</v>
      </c>
      <c r="S2" s="93" t="s">
        <v>94</v>
      </c>
      <c r="T2" s="93" t="s">
        <v>94</v>
      </c>
      <c r="U2" s="93" t="s">
        <v>94</v>
      </c>
      <c r="V2" s="93" t="s">
        <v>94</v>
      </c>
      <c r="W2" s="93" t="s">
        <v>94</v>
      </c>
      <c r="X2" s="93" t="s">
        <v>94</v>
      </c>
      <c r="Y2" s="93" t="s">
        <v>94</v>
      </c>
      <c r="Z2" s="93" t="s">
        <v>94</v>
      </c>
      <c r="AA2" s="93" t="s">
        <v>94</v>
      </c>
      <c r="AB2" s="93" t="s">
        <v>94</v>
      </c>
    </row>
    <row r="3" spans="1:28" x14ac:dyDescent="0.2">
      <c r="A3" s="92" t="s">
        <v>95</v>
      </c>
      <c r="B3" s="93" t="s">
        <v>96</v>
      </c>
      <c r="C3" s="93" t="s">
        <v>96</v>
      </c>
      <c r="D3" s="93" t="s">
        <v>96</v>
      </c>
      <c r="E3" s="93" t="s">
        <v>96</v>
      </c>
      <c r="F3" s="93" t="s">
        <v>96</v>
      </c>
      <c r="G3" s="93" t="s">
        <v>96</v>
      </c>
      <c r="H3" s="93" t="s">
        <v>96</v>
      </c>
      <c r="I3" s="93" t="s">
        <v>96</v>
      </c>
      <c r="J3" s="93" t="s">
        <v>96</v>
      </c>
      <c r="K3" s="93" t="s">
        <v>96</v>
      </c>
      <c r="L3" s="93" t="s">
        <v>96</v>
      </c>
      <c r="M3" s="93" t="s">
        <v>96</v>
      </c>
      <c r="N3" s="93" t="s">
        <v>96</v>
      </c>
      <c r="O3" s="93" t="s">
        <v>96</v>
      </c>
      <c r="P3" s="93" t="s">
        <v>96</v>
      </c>
      <c r="Q3" s="93" t="s">
        <v>96</v>
      </c>
      <c r="R3" s="93" t="s">
        <v>96</v>
      </c>
      <c r="S3" s="93" t="s">
        <v>96</v>
      </c>
      <c r="T3" s="93" t="s">
        <v>96</v>
      </c>
      <c r="U3" s="93" t="s">
        <v>96</v>
      </c>
      <c r="V3" s="93" t="s">
        <v>96</v>
      </c>
      <c r="W3" s="93" t="s">
        <v>96</v>
      </c>
      <c r="X3" s="93" t="s">
        <v>96</v>
      </c>
      <c r="Y3" s="93" t="s">
        <v>96</v>
      </c>
      <c r="Z3" s="93" t="s">
        <v>96</v>
      </c>
      <c r="AA3" s="93" t="s">
        <v>96</v>
      </c>
      <c r="AB3" s="93" t="s">
        <v>96</v>
      </c>
    </row>
    <row r="4" spans="1:28" x14ac:dyDescent="0.2">
      <c r="A4" s="92" t="s">
        <v>97</v>
      </c>
      <c r="B4" s="93" t="s">
        <v>98</v>
      </c>
      <c r="C4" s="93" t="s">
        <v>98</v>
      </c>
      <c r="D4" s="93" t="s">
        <v>98</v>
      </c>
      <c r="E4" s="93" t="s">
        <v>98</v>
      </c>
      <c r="F4" s="93" t="s">
        <v>98</v>
      </c>
      <c r="G4" s="93" t="s">
        <v>98</v>
      </c>
      <c r="H4" s="93" t="s">
        <v>98</v>
      </c>
      <c r="I4" s="93" t="s">
        <v>98</v>
      </c>
      <c r="J4" s="93" t="s">
        <v>98</v>
      </c>
      <c r="K4" s="93" t="s">
        <v>99</v>
      </c>
      <c r="L4" s="93" t="s">
        <v>99</v>
      </c>
      <c r="M4" s="93" t="s">
        <v>99</v>
      </c>
      <c r="N4" s="93" t="s">
        <v>99</v>
      </c>
      <c r="O4" s="93" t="s">
        <v>99</v>
      </c>
      <c r="P4" s="93" t="s">
        <v>99</v>
      </c>
      <c r="Q4" s="93" t="s">
        <v>99</v>
      </c>
      <c r="R4" s="93" t="s">
        <v>99</v>
      </c>
      <c r="S4" s="93" t="s">
        <v>99</v>
      </c>
      <c r="T4" s="93" t="s">
        <v>99</v>
      </c>
      <c r="U4" s="93" t="s">
        <v>99</v>
      </c>
      <c r="V4" s="93" t="s">
        <v>99</v>
      </c>
      <c r="W4" s="93" t="s">
        <v>99</v>
      </c>
      <c r="X4" s="93" t="s">
        <v>99</v>
      </c>
      <c r="Y4" s="93" t="s">
        <v>99</v>
      </c>
      <c r="Z4" s="93" t="s">
        <v>99</v>
      </c>
      <c r="AA4" s="93" t="s">
        <v>99</v>
      </c>
      <c r="AB4" s="93" t="s">
        <v>99</v>
      </c>
    </row>
    <row r="5" spans="1:28" x14ac:dyDescent="0.2">
      <c r="A5" s="92" t="s">
        <v>100</v>
      </c>
      <c r="B5" s="93" t="s">
        <v>101</v>
      </c>
      <c r="C5" s="93" t="s">
        <v>101</v>
      </c>
      <c r="D5" s="93" t="s">
        <v>101</v>
      </c>
      <c r="E5" s="93" t="s">
        <v>101</v>
      </c>
      <c r="F5" s="93" t="s">
        <v>101</v>
      </c>
      <c r="G5" s="93" t="s">
        <v>101</v>
      </c>
      <c r="H5" s="93" t="s">
        <v>101</v>
      </c>
      <c r="I5" s="93" t="s">
        <v>101</v>
      </c>
      <c r="J5" s="93" t="s">
        <v>101</v>
      </c>
      <c r="K5" s="93" t="s">
        <v>101</v>
      </c>
      <c r="L5" s="93" t="s">
        <v>101</v>
      </c>
      <c r="M5" s="93" t="s">
        <v>101</v>
      </c>
      <c r="N5" s="93" t="s">
        <v>101</v>
      </c>
      <c r="O5" s="93" t="s">
        <v>101</v>
      </c>
      <c r="P5" s="93" t="s">
        <v>101</v>
      </c>
      <c r="Q5" s="93" t="s">
        <v>101</v>
      </c>
      <c r="R5" s="93" t="s">
        <v>101</v>
      </c>
      <c r="S5" s="93" t="s">
        <v>101</v>
      </c>
      <c r="T5" s="93" t="s">
        <v>101</v>
      </c>
      <c r="U5" s="93" t="s">
        <v>101</v>
      </c>
      <c r="V5" s="93" t="s">
        <v>101</v>
      </c>
      <c r="W5" s="93" t="s">
        <v>101</v>
      </c>
      <c r="X5" s="93" t="s">
        <v>101</v>
      </c>
      <c r="Y5" s="93" t="s">
        <v>101</v>
      </c>
      <c r="Z5" s="93" t="s">
        <v>101</v>
      </c>
      <c r="AA5" s="93" t="s">
        <v>101</v>
      </c>
      <c r="AB5" s="93" t="s">
        <v>101</v>
      </c>
    </row>
    <row r="6" spans="1:28" x14ac:dyDescent="0.2">
      <c r="A6" s="92" t="s">
        <v>102</v>
      </c>
      <c r="B6" s="94">
        <v>3</v>
      </c>
      <c r="C6" s="94">
        <v>3</v>
      </c>
      <c r="D6" s="94">
        <v>3</v>
      </c>
      <c r="E6" s="94">
        <v>3</v>
      </c>
      <c r="F6" s="94">
        <v>3</v>
      </c>
      <c r="G6" s="94">
        <v>3</v>
      </c>
      <c r="H6" s="94">
        <v>3</v>
      </c>
      <c r="I6" s="94">
        <v>3</v>
      </c>
      <c r="J6" s="94">
        <v>3</v>
      </c>
      <c r="K6" s="94">
        <v>3</v>
      </c>
      <c r="L6" s="94">
        <v>3</v>
      </c>
      <c r="M6" s="94">
        <v>3</v>
      </c>
      <c r="N6" s="94">
        <v>3</v>
      </c>
      <c r="O6" s="94">
        <v>3</v>
      </c>
      <c r="P6" s="94">
        <v>3</v>
      </c>
      <c r="Q6" s="94">
        <v>3</v>
      </c>
      <c r="R6" s="94">
        <v>3</v>
      </c>
      <c r="S6" s="94">
        <v>3</v>
      </c>
      <c r="T6" s="94">
        <v>3</v>
      </c>
      <c r="U6" s="94">
        <v>3</v>
      </c>
      <c r="V6" s="94">
        <v>3</v>
      </c>
      <c r="W6" s="94">
        <v>3</v>
      </c>
      <c r="X6" s="94">
        <v>3</v>
      </c>
      <c r="Y6" s="94">
        <v>3</v>
      </c>
      <c r="Z6" s="94">
        <v>3</v>
      </c>
      <c r="AA6" s="94">
        <v>3</v>
      </c>
      <c r="AB6" s="94">
        <v>3</v>
      </c>
    </row>
    <row r="7" spans="1:28" s="96" customFormat="1" x14ac:dyDescent="0.2">
      <c r="A7" s="95" t="s">
        <v>103</v>
      </c>
      <c r="B7" s="96">
        <v>17777</v>
      </c>
      <c r="C7" s="96">
        <v>17777</v>
      </c>
      <c r="D7" s="96">
        <v>17777</v>
      </c>
      <c r="E7" s="96">
        <v>17777</v>
      </c>
      <c r="F7" s="96">
        <v>17777</v>
      </c>
      <c r="G7" s="96">
        <v>17777</v>
      </c>
      <c r="H7" s="96">
        <v>29465</v>
      </c>
      <c r="I7" s="96">
        <v>17777</v>
      </c>
      <c r="J7" s="96">
        <v>17777</v>
      </c>
      <c r="K7" s="96">
        <v>18142</v>
      </c>
      <c r="L7" s="96">
        <v>18142</v>
      </c>
      <c r="M7" s="96">
        <v>18142</v>
      </c>
      <c r="N7" s="96">
        <v>18142</v>
      </c>
      <c r="O7" s="96">
        <v>18142</v>
      </c>
      <c r="P7" s="96">
        <v>18142</v>
      </c>
      <c r="Q7" s="96">
        <v>29830</v>
      </c>
      <c r="R7" s="96">
        <v>18142</v>
      </c>
      <c r="S7" s="96">
        <v>18142</v>
      </c>
      <c r="T7" s="96">
        <v>17868</v>
      </c>
      <c r="U7" s="96">
        <v>17868</v>
      </c>
      <c r="V7" s="96">
        <v>17868</v>
      </c>
      <c r="W7" s="96">
        <v>17868</v>
      </c>
      <c r="X7" s="96">
        <v>17868</v>
      </c>
      <c r="Y7" s="96">
        <v>17868</v>
      </c>
      <c r="Z7" s="96">
        <v>29556</v>
      </c>
      <c r="AA7" s="96">
        <v>17868</v>
      </c>
      <c r="AB7" s="96">
        <v>17868</v>
      </c>
    </row>
    <row r="8" spans="1:28" s="96" customFormat="1" x14ac:dyDescent="0.2">
      <c r="A8" s="95" t="s">
        <v>104</v>
      </c>
      <c r="B8" s="96">
        <v>41883</v>
      </c>
      <c r="C8" s="96">
        <v>41883</v>
      </c>
      <c r="D8" s="96">
        <v>41883</v>
      </c>
      <c r="E8" s="96">
        <v>41883</v>
      </c>
      <c r="F8" s="96">
        <v>41883</v>
      </c>
      <c r="G8" s="96">
        <v>41883</v>
      </c>
      <c r="H8" s="96">
        <v>41883</v>
      </c>
      <c r="I8" s="96">
        <v>41883</v>
      </c>
      <c r="J8" s="96">
        <v>41883</v>
      </c>
      <c r="K8" s="96">
        <v>41883</v>
      </c>
      <c r="L8" s="96">
        <v>41883</v>
      </c>
      <c r="M8" s="96">
        <v>41883</v>
      </c>
      <c r="N8" s="96">
        <v>41883</v>
      </c>
      <c r="O8" s="96">
        <v>41883</v>
      </c>
      <c r="P8" s="96">
        <v>41883</v>
      </c>
      <c r="Q8" s="96">
        <v>41883</v>
      </c>
      <c r="R8" s="96">
        <v>41883</v>
      </c>
      <c r="S8" s="96">
        <v>41883</v>
      </c>
      <c r="T8" s="96">
        <v>41883</v>
      </c>
      <c r="U8" s="96">
        <v>41883</v>
      </c>
      <c r="V8" s="96">
        <v>41883</v>
      </c>
      <c r="W8" s="96">
        <v>41883</v>
      </c>
      <c r="X8" s="96">
        <v>41883</v>
      </c>
      <c r="Y8" s="96">
        <v>41883</v>
      </c>
      <c r="Z8" s="96">
        <v>41883</v>
      </c>
      <c r="AA8" s="96">
        <v>41883</v>
      </c>
      <c r="AB8" s="96">
        <v>41883</v>
      </c>
    </row>
    <row r="9" spans="1:28" x14ac:dyDescent="0.2">
      <c r="A9" s="92" t="s">
        <v>105</v>
      </c>
      <c r="B9" s="94">
        <v>265</v>
      </c>
      <c r="C9" s="94">
        <v>265</v>
      </c>
      <c r="D9" s="94">
        <v>265</v>
      </c>
      <c r="E9" s="94">
        <v>265</v>
      </c>
      <c r="F9" s="94">
        <v>265</v>
      </c>
      <c r="G9" s="94">
        <v>265</v>
      </c>
      <c r="H9" s="94">
        <v>137</v>
      </c>
      <c r="I9" s="94">
        <v>265</v>
      </c>
      <c r="J9" s="94">
        <v>265</v>
      </c>
      <c r="K9" s="94">
        <v>261</v>
      </c>
      <c r="L9" s="94">
        <v>261</v>
      </c>
      <c r="M9" s="94">
        <v>261</v>
      </c>
      <c r="N9" s="94">
        <v>261</v>
      </c>
      <c r="O9" s="94">
        <v>261</v>
      </c>
      <c r="P9" s="94">
        <v>261</v>
      </c>
      <c r="Q9" s="94">
        <v>133</v>
      </c>
      <c r="R9" s="94">
        <v>261</v>
      </c>
      <c r="S9" s="94">
        <v>261</v>
      </c>
      <c r="T9" s="94">
        <v>264</v>
      </c>
      <c r="U9" s="94">
        <v>264</v>
      </c>
      <c r="V9" s="94">
        <v>264</v>
      </c>
      <c r="W9" s="94">
        <v>264</v>
      </c>
      <c r="X9" s="94">
        <v>264</v>
      </c>
      <c r="Y9" s="94">
        <v>264</v>
      </c>
      <c r="Z9" s="94">
        <v>136</v>
      </c>
      <c r="AA9" s="94">
        <v>264</v>
      </c>
      <c r="AB9" s="94">
        <v>264</v>
      </c>
    </row>
    <row r="10" spans="1:28" x14ac:dyDescent="0.2">
      <c r="A10" s="92" t="s">
        <v>106</v>
      </c>
      <c r="B10" s="93" t="s">
        <v>107</v>
      </c>
      <c r="C10" s="93" t="s">
        <v>108</v>
      </c>
      <c r="D10" s="93" t="s">
        <v>109</v>
      </c>
      <c r="E10" s="93" t="s">
        <v>110</v>
      </c>
      <c r="F10" s="93" t="s">
        <v>111</v>
      </c>
      <c r="G10" s="93" t="s">
        <v>112</v>
      </c>
      <c r="H10" s="93" t="s">
        <v>113</v>
      </c>
      <c r="I10" s="93" t="s">
        <v>114</v>
      </c>
      <c r="J10" s="93" t="s">
        <v>115</v>
      </c>
      <c r="K10" s="93" t="s">
        <v>116</v>
      </c>
      <c r="L10" s="93" t="s">
        <v>117</v>
      </c>
      <c r="M10" s="93" t="s">
        <v>118</v>
      </c>
      <c r="N10" s="93" t="s">
        <v>119</v>
      </c>
      <c r="O10" s="93" t="s">
        <v>120</v>
      </c>
      <c r="P10" s="93" t="s">
        <v>121</v>
      </c>
      <c r="Q10" s="93" t="s">
        <v>122</v>
      </c>
      <c r="R10" s="93" t="s">
        <v>123</v>
      </c>
      <c r="S10" s="93" t="s">
        <v>124</v>
      </c>
      <c r="T10" s="93" t="s">
        <v>125</v>
      </c>
      <c r="U10" s="93" t="s">
        <v>126</v>
      </c>
      <c r="V10" s="93" t="s">
        <v>127</v>
      </c>
      <c r="W10" s="93" t="s">
        <v>128</v>
      </c>
      <c r="X10" s="93" t="s">
        <v>129</v>
      </c>
      <c r="Y10" s="93" t="s">
        <v>130</v>
      </c>
      <c r="Z10" s="93" t="s">
        <v>131</v>
      </c>
      <c r="AA10" s="93" t="s">
        <v>132</v>
      </c>
      <c r="AB10" s="93" t="s">
        <v>133</v>
      </c>
    </row>
    <row r="11" spans="1:28" ht="12.75" x14ac:dyDescent="0.2">
      <c r="A11" s="97">
        <v>17777</v>
      </c>
      <c r="B11" s="98">
        <v>3.7</v>
      </c>
      <c r="C11" s="98">
        <v>3.8</v>
      </c>
      <c r="D11" s="98">
        <v>3.7</v>
      </c>
      <c r="E11" s="98">
        <v>3.8</v>
      </c>
      <c r="F11" s="98">
        <v>3.7</v>
      </c>
      <c r="G11" s="98">
        <v>3.8</v>
      </c>
      <c r="H11" s="99"/>
      <c r="I11" s="98">
        <v>3.9</v>
      </c>
      <c r="J11" s="98">
        <v>3.7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ht="12.75" x14ac:dyDescent="0.2">
      <c r="A12" s="97">
        <v>17868</v>
      </c>
      <c r="B12" s="98">
        <v>3.7</v>
      </c>
      <c r="C12" s="98">
        <v>3.8</v>
      </c>
      <c r="D12" s="98">
        <v>3.7</v>
      </c>
      <c r="E12" s="98">
        <v>3.9</v>
      </c>
      <c r="F12" s="98">
        <v>3.8</v>
      </c>
      <c r="G12" s="98">
        <v>3.9</v>
      </c>
      <c r="H12" s="99"/>
      <c r="I12" s="98">
        <v>4.0999999999999996</v>
      </c>
      <c r="J12" s="98">
        <v>3.8</v>
      </c>
      <c r="K12" s="99"/>
      <c r="L12" s="99"/>
      <c r="M12" s="99"/>
      <c r="N12" s="99"/>
      <c r="O12" s="99"/>
      <c r="P12" s="99"/>
      <c r="Q12" s="99"/>
      <c r="R12" s="99"/>
      <c r="S12" s="99"/>
      <c r="T12" s="98">
        <v>0</v>
      </c>
      <c r="U12" s="98">
        <v>0</v>
      </c>
      <c r="V12" s="98">
        <v>0</v>
      </c>
      <c r="W12" s="98">
        <v>2.6</v>
      </c>
      <c r="X12" s="98">
        <v>2.7</v>
      </c>
      <c r="Y12" s="98">
        <v>2.6</v>
      </c>
      <c r="Z12" s="99"/>
      <c r="AA12" s="98">
        <v>5.0999999999999996</v>
      </c>
      <c r="AB12" s="98">
        <v>2.7</v>
      </c>
    </row>
    <row r="13" spans="1:28" ht="12.75" x14ac:dyDescent="0.2">
      <c r="A13" s="97">
        <v>17958</v>
      </c>
      <c r="B13" s="98">
        <v>3.9</v>
      </c>
      <c r="C13" s="98">
        <v>3.9</v>
      </c>
      <c r="D13" s="98">
        <v>3.8</v>
      </c>
      <c r="E13" s="98">
        <v>4</v>
      </c>
      <c r="F13" s="98">
        <v>3.9</v>
      </c>
      <c r="G13" s="98">
        <v>4</v>
      </c>
      <c r="H13" s="99"/>
      <c r="I13" s="98">
        <v>4.0999999999999996</v>
      </c>
      <c r="J13" s="98">
        <v>3.9</v>
      </c>
      <c r="K13" s="99"/>
      <c r="L13" s="99"/>
      <c r="M13" s="99"/>
      <c r="N13" s="99"/>
      <c r="O13" s="99"/>
      <c r="P13" s="99"/>
      <c r="Q13" s="99"/>
      <c r="R13" s="99"/>
      <c r="S13" s="99"/>
      <c r="T13" s="98">
        <v>5.4</v>
      </c>
      <c r="U13" s="98">
        <v>2.6</v>
      </c>
      <c r="V13" s="98">
        <v>2.7</v>
      </c>
      <c r="W13" s="98">
        <v>2.6</v>
      </c>
      <c r="X13" s="98">
        <v>2.6</v>
      </c>
      <c r="Y13" s="98">
        <v>2.6</v>
      </c>
      <c r="Z13" s="99"/>
      <c r="AA13" s="98">
        <v>0</v>
      </c>
      <c r="AB13" s="98">
        <v>2.6</v>
      </c>
    </row>
    <row r="14" spans="1:28" ht="12.75" x14ac:dyDescent="0.2">
      <c r="A14" s="97">
        <v>18050</v>
      </c>
      <c r="B14" s="98">
        <v>3.9</v>
      </c>
      <c r="C14" s="98">
        <v>4</v>
      </c>
      <c r="D14" s="98">
        <v>3.9</v>
      </c>
      <c r="E14" s="98">
        <v>4</v>
      </c>
      <c r="F14" s="98">
        <v>4</v>
      </c>
      <c r="G14" s="98">
        <v>4.0999999999999996</v>
      </c>
      <c r="H14" s="99"/>
      <c r="I14" s="98">
        <v>4.2</v>
      </c>
      <c r="J14" s="98">
        <v>4</v>
      </c>
      <c r="K14" s="99"/>
      <c r="L14" s="99"/>
      <c r="M14" s="99"/>
      <c r="N14" s="99"/>
      <c r="O14" s="99"/>
      <c r="P14" s="99"/>
      <c r="Q14" s="99"/>
      <c r="R14" s="99"/>
      <c r="S14" s="99"/>
      <c r="T14" s="98">
        <v>0</v>
      </c>
      <c r="U14" s="98">
        <v>2.6</v>
      </c>
      <c r="V14" s="98">
        <v>2.6</v>
      </c>
      <c r="W14" s="98">
        <v>0</v>
      </c>
      <c r="X14" s="98">
        <v>2.6</v>
      </c>
      <c r="Y14" s="98">
        <v>2.5</v>
      </c>
      <c r="Z14" s="99"/>
      <c r="AA14" s="98">
        <v>2.4</v>
      </c>
      <c r="AB14" s="98">
        <v>2.6</v>
      </c>
    </row>
    <row r="15" spans="1:28" ht="12.75" x14ac:dyDescent="0.2">
      <c r="A15" s="97">
        <v>18142</v>
      </c>
      <c r="B15" s="98">
        <v>4</v>
      </c>
      <c r="C15" s="98">
        <v>4.0999999999999996</v>
      </c>
      <c r="D15" s="98">
        <v>4</v>
      </c>
      <c r="E15" s="98">
        <v>4.0999999999999996</v>
      </c>
      <c r="F15" s="98">
        <v>4.0999999999999996</v>
      </c>
      <c r="G15" s="98">
        <v>4.0999999999999996</v>
      </c>
      <c r="H15" s="99"/>
      <c r="I15" s="98">
        <v>4.3</v>
      </c>
      <c r="J15" s="98">
        <v>4.0999999999999996</v>
      </c>
      <c r="K15" s="98">
        <v>8.1</v>
      </c>
      <c r="L15" s="98">
        <v>7.9</v>
      </c>
      <c r="M15" s="98">
        <v>8.1</v>
      </c>
      <c r="N15" s="98">
        <v>7.9</v>
      </c>
      <c r="O15" s="98">
        <v>10.8</v>
      </c>
      <c r="P15" s="98">
        <v>7.9</v>
      </c>
      <c r="Q15" s="99"/>
      <c r="R15" s="98">
        <v>10.3</v>
      </c>
      <c r="S15" s="98">
        <v>10.8</v>
      </c>
      <c r="T15" s="98">
        <v>2.6</v>
      </c>
      <c r="U15" s="98">
        <v>2.5</v>
      </c>
      <c r="V15" s="98">
        <v>2.6</v>
      </c>
      <c r="W15" s="98">
        <v>2.5</v>
      </c>
      <c r="X15" s="98">
        <v>2.5</v>
      </c>
      <c r="Y15" s="98">
        <v>0</v>
      </c>
      <c r="Z15" s="99"/>
      <c r="AA15" s="98">
        <v>2.4</v>
      </c>
      <c r="AB15" s="98">
        <v>2.5</v>
      </c>
    </row>
    <row r="16" spans="1:28" ht="12.75" x14ac:dyDescent="0.2">
      <c r="A16" s="97">
        <v>18233</v>
      </c>
      <c r="B16" s="98">
        <v>4.0999999999999996</v>
      </c>
      <c r="C16" s="98">
        <v>4.2</v>
      </c>
      <c r="D16" s="98">
        <v>4.0999999999999996</v>
      </c>
      <c r="E16" s="98">
        <v>4.0999999999999996</v>
      </c>
      <c r="F16" s="98">
        <v>4.2</v>
      </c>
      <c r="G16" s="98">
        <v>4.2</v>
      </c>
      <c r="H16" s="99"/>
      <c r="I16" s="98">
        <v>4.3</v>
      </c>
      <c r="J16" s="98">
        <v>4.0999999999999996</v>
      </c>
      <c r="K16" s="98">
        <v>10.8</v>
      </c>
      <c r="L16" s="98">
        <v>10.5</v>
      </c>
      <c r="M16" s="98">
        <v>10.8</v>
      </c>
      <c r="N16" s="98">
        <v>5.0999999999999996</v>
      </c>
      <c r="O16" s="98">
        <v>10.5</v>
      </c>
      <c r="P16" s="98">
        <v>7.7</v>
      </c>
      <c r="Q16" s="99"/>
      <c r="R16" s="98">
        <v>4.9000000000000004</v>
      </c>
      <c r="S16" s="98">
        <v>7.9</v>
      </c>
      <c r="T16" s="98">
        <v>2.5</v>
      </c>
      <c r="U16" s="98">
        <v>2.4</v>
      </c>
      <c r="V16" s="98">
        <v>2.5</v>
      </c>
      <c r="W16" s="98">
        <v>0</v>
      </c>
      <c r="X16" s="98">
        <v>2.4</v>
      </c>
      <c r="Y16" s="98">
        <v>2.4</v>
      </c>
      <c r="Z16" s="99"/>
      <c r="AA16" s="98">
        <v>0</v>
      </c>
      <c r="AB16" s="98">
        <v>0</v>
      </c>
    </row>
    <row r="17" spans="1:28" ht="12.75" x14ac:dyDescent="0.2">
      <c r="A17" s="97">
        <v>18323</v>
      </c>
      <c r="B17" s="98">
        <v>4.0999999999999996</v>
      </c>
      <c r="C17" s="98">
        <v>4.3</v>
      </c>
      <c r="D17" s="98">
        <v>4.0999999999999996</v>
      </c>
      <c r="E17" s="98">
        <v>4.2</v>
      </c>
      <c r="F17" s="98">
        <v>4.2</v>
      </c>
      <c r="G17" s="98">
        <v>4.2</v>
      </c>
      <c r="H17" s="99"/>
      <c r="I17" s="98">
        <v>4.4000000000000004</v>
      </c>
      <c r="J17" s="98">
        <v>4.2</v>
      </c>
      <c r="K17" s="98">
        <v>5.0999999999999996</v>
      </c>
      <c r="L17" s="98">
        <v>10.3</v>
      </c>
      <c r="M17" s="98">
        <v>7.9</v>
      </c>
      <c r="N17" s="98">
        <v>5</v>
      </c>
      <c r="O17" s="98">
        <v>7.7</v>
      </c>
      <c r="P17" s="98">
        <v>5</v>
      </c>
      <c r="Q17" s="99"/>
      <c r="R17" s="98">
        <v>7.3</v>
      </c>
      <c r="S17" s="98">
        <v>7.7</v>
      </c>
      <c r="T17" s="98">
        <v>0</v>
      </c>
      <c r="U17" s="98">
        <v>2.4</v>
      </c>
      <c r="V17" s="98">
        <v>0</v>
      </c>
      <c r="W17" s="98">
        <v>2.4</v>
      </c>
      <c r="X17" s="98">
        <v>0</v>
      </c>
      <c r="Y17" s="98">
        <v>0</v>
      </c>
      <c r="Z17" s="99"/>
      <c r="AA17" s="98">
        <v>2.2999999999999998</v>
      </c>
      <c r="AB17" s="98">
        <v>2.4</v>
      </c>
    </row>
    <row r="18" spans="1:28" ht="12.75" x14ac:dyDescent="0.2">
      <c r="A18" s="97">
        <v>18415</v>
      </c>
      <c r="B18" s="98">
        <v>4.3</v>
      </c>
      <c r="C18" s="98">
        <v>4.4000000000000004</v>
      </c>
      <c r="D18" s="98">
        <v>4.2</v>
      </c>
      <c r="E18" s="98">
        <v>4.4000000000000004</v>
      </c>
      <c r="F18" s="98">
        <v>4.4000000000000004</v>
      </c>
      <c r="G18" s="98">
        <v>4.3</v>
      </c>
      <c r="H18" s="99"/>
      <c r="I18" s="98">
        <v>4.5999999999999996</v>
      </c>
      <c r="J18" s="98">
        <v>4.3</v>
      </c>
      <c r="K18" s="98">
        <v>10.3</v>
      </c>
      <c r="L18" s="98">
        <v>10</v>
      </c>
      <c r="M18" s="98">
        <v>7.7</v>
      </c>
      <c r="N18" s="98">
        <v>10</v>
      </c>
      <c r="O18" s="98">
        <v>10</v>
      </c>
      <c r="P18" s="98">
        <v>4.9000000000000004</v>
      </c>
      <c r="Q18" s="99"/>
      <c r="R18" s="98">
        <v>9.5</v>
      </c>
      <c r="S18" s="98">
        <v>7.5</v>
      </c>
      <c r="T18" s="98">
        <v>4.9000000000000004</v>
      </c>
      <c r="U18" s="98">
        <v>2.2999999999999998</v>
      </c>
      <c r="V18" s="98">
        <v>2.4</v>
      </c>
      <c r="W18" s="98">
        <v>4.8</v>
      </c>
      <c r="X18" s="98">
        <v>4.8</v>
      </c>
      <c r="Y18" s="98">
        <v>2.4</v>
      </c>
      <c r="Z18" s="99"/>
      <c r="AA18" s="98">
        <v>4.5</v>
      </c>
      <c r="AB18" s="98">
        <v>2.4</v>
      </c>
    </row>
    <row r="19" spans="1:28" ht="12.75" x14ac:dyDescent="0.2">
      <c r="A19" s="97">
        <v>18507</v>
      </c>
      <c r="B19" s="98">
        <v>4.4000000000000004</v>
      </c>
      <c r="C19" s="98">
        <v>4.5</v>
      </c>
      <c r="D19" s="98">
        <v>4.3</v>
      </c>
      <c r="E19" s="98">
        <v>4.4000000000000004</v>
      </c>
      <c r="F19" s="98">
        <v>4.5</v>
      </c>
      <c r="G19" s="98">
        <v>4.4000000000000004</v>
      </c>
      <c r="H19" s="99"/>
      <c r="I19" s="98">
        <v>4.7</v>
      </c>
      <c r="J19" s="98">
        <v>4.4000000000000004</v>
      </c>
      <c r="K19" s="98">
        <v>10</v>
      </c>
      <c r="L19" s="98">
        <v>9.8000000000000007</v>
      </c>
      <c r="M19" s="98">
        <v>7.5</v>
      </c>
      <c r="N19" s="98">
        <v>7.3</v>
      </c>
      <c r="O19" s="98">
        <v>9.8000000000000007</v>
      </c>
      <c r="P19" s="98">
        <v>7.3</v>
      </c>
      <c r="Q19" s="99"/>
      <c r="R19" s="98">
        <v>9.3000000000000007</v>
      </c>
      <c r="S19" s="98">
        <v>7.3</v>
      </c>
      <c r="T19" s="98">
        <v>2.2999999999999998</v>
      </c>
      <c r="U19" s="98">
        <v>2.2999999999999998</v>
      </c>
      <c r="V19" s="98">
        <v>2.4</v>
      </c>
      <c r="W19" s="98">
        <v>0</v>
      </c>
      <c r="X19" s="98">
        <v>2.2999999999999998</v>
      </c>
      <c r="Y19" s="98">
        <v>2.2999999999999998</v>
      </c>
      <c r="Z19" s="99"/>
      <c r="AA19" s="98">
        <v>2.2000000000000002</v>
      </c>
      <c r="AB19" s="98">
        <v>2.2999999999999998</v>
      </c>
    </row>
    <row r="20" spans="1:28" ht="12.75" x14ac:dyDescent="0.2">
      <c r="A20" s="97">
        <v>18598</v>
      </c>
      <c r="B20" s="98">
        <v>4.5999999999999996</v>
      </c>
      <c r="C20" s="98">
        <v>4.5999999999999996</v>
      </c>
      <c r="D20" s="98">
        <v>4.4000000000000004</v>
      </c>
      <c r="E20" s="98">
        <v>4.5999999999999996</v>
      </c>
      <c r="F20" s="98">
        <v>4.5999999999999996</v>
      </c>
      <c r="G20" s="98">
        <v>4.5</v>
      </c>
      <c r="H20" s="99"/>
      <c r="I20" s="98">
        <v>4.8</v>
      </c>
      <c r="J20" s="98">
        <v>4.5999999999999996</v>
      </c>
      <c r="K20" s="98">
        <v>12.2</v>
      </c>
      <c r="L20" s="98">
        <v>9.5</v>
      </c>
      <c r="M20" s="98">
        <v>7.3</v>
      </c>
      <c r="N20" s="98">
        <v>12.2</v>
      </c>
      <c r="O20" s="98">
        <v>9.5</v>
      </c>
      <c r="P20" s="98">
        <v>7.1</v>
      </c>
      <c r="Q20" s="99"/>
      <c r="R20" s="98">
        <v>11.6</v>
      </c>
      <c r="S20" s="98">
        <v>12.2</v>
      </c>
      <c r="T20" s="98">
        <v>4.5</v>
      </c>
      <c r="U20" s="98">
        <v>2.2000000000000002</v>
      </c>
      <c r="V20" s="98">
        <v>2.2999999999999998</v>
      </c>
      <c r="W20" s="98">
        <v>4.5</v>
      </c>
      <c r="X20" s="98">
        <v>2.2000000000000002</v>
      </c>
      <c r="Y20" s="98">
        <v>2.2999999999999998</v>
      </c>
      <c r="Z20" s="99"/>
      <c r="AA20" s="98">
        <v>2.1</v>
      </c>
      <c r="AB20" s="98">
        <v>4.5</v>
      </c>
    </row>
    <row r="21" spans="1:28" ht="12.75" x14ac:dyDescent="0.2">
      <c r="A21" s="97">
        <v>18688</v>
      </c>
      <c r="B21" s="98">
        <v>4.7</v>
      </c>
      <c r="C21" s="98">
        <v>4.9000000000000004</v>
      </c>
      <c r="D21" s="98">
        <v>4.7</v>
      </c>
      <c r="E21" s="98">
        <v>4.8</v>
      </c>
      <c r="F21" s="98">
        <v>4.8</v>
      </c>
      <c r="G21" s="98">
        <v>4.8</v>
      </c>
      <c r="H21" s="99"/>
      <c r="I21" s="98">
        <v>5.0999999999999996</v>
      </c>
      <c r="J21" s="98">
        <v>4.8</v>
      </c>
      <c r="K21" s="98">
        <v>14.6</v>
      </c>
      <c r="L21" s="98">
        <v>14</v>
      </c>
      <c r="M21" s="98">
        <v>14.6</v>
      </c>
      <c r="N21" s="98">
        <v>14.3</v>
      </c>
      <c r="O21" s="98">
        <v>14.3</v>
      </c>
      <c r="P21" s="98">
        <v>14.3</v>
      </c>
      <c r="Q21" s="99"/>
      <c r="R21" s="98">
        <v>15.9</v>
      </c>
      <c r="S21" s="98">
        <v>14.3</v>
      </c>
      <c r="T21" s="98">
        <v>2.2000000000000002</v>
      </c>
      <c r="U21" s="98">
        <v>6.5</v>
      </c>
      <c r="V21" s="98">
        <v>6.8</v>
      </c>
      <c r="W21" s="98">
        <v>4.3</v>
      </c>
      <c r="X21" s="98">
        <v>4.3</v>
      </c>
      <c r="Y21" s="98">
        <v>6.7</v>
      </c>
      <c r="Z21" s="99"/>
      <c r="AA21" s="98">
        <v>6.3</v>
      </c>
      <c r="AB21" s="98">
        <v>4.3</v>
      </c>
    </row>
    <row r="22" spans="1:28" ht="12.75" x14ac:dyDescent="0.2">
      <c r="A22" s="97">
        <v>18780</v>
      </c>
      <c r="B22" s="98">
        <v>5.0999999999999996</v>
      </c>
      <c r="C22" s="98">
        <v>5.0999999999999996</v>
      </c>
      <c r="D22" s="98">
        <v>4.9000000000000004</v>
      </c>
      <c r="E22" s="98">
        <v>5.0999999999999996</v>
      </c>
      <c r="F22" s="98">
        <v>5.0999999999999996</v>
      </c>
      <c r="G22" s="98">
        <v>5.2</v>
      </c>
      <c r="H22" s="99"/>
      <c r="I22" s="98">
        <v>5.4</v>
      </c>
      <c r="J22" s="98">
        <v>5.0999999999999996</v>
      </c>
      <c r="K22" s="98">
        <v>18.600000000000001</v>
      </c>
      <c r="L22" s="98">
        <v>15.9</v>
      </c>
      <c r="M22" s="98">
        <v>16.7</v>
      </c>
      <c r="N22" s="98">
        <v>15.9</v>
      </c>
      <c r="O22" s="98">
        <v>15.9</v>
      </c>
      <c r="P22" s="98">
        <v>20.9</v>
      </c>
      <c r="Q22" s="99"/>
      <c r="R22" s="98">
        <v>17.399999999999999</v>
      </c>
      <c r="S22" s="98">
        <v>18.600000000000001</v>
      </c>
      <c r="T22" s="98">
        <v>8.5</v>
      </c>
      <c r="U22" s="98">
        <v>4.0999999999999996</v>
      </c>
      <c r="V22" s="98">
        <v>4.3</v>
      </c>
      <c r="W22" s="98">
        <v>6.3</v>
      </c>
      <c r="X22" s="98">
        <v>6.3</v>
      </c>
      <c r="Y22" s="98">
        <v>8.3000000000000007</v>
      </c>
      <c r="Z22" s="99"/>
      <c r="AA22" s="98">
        <v>5.9</v>
      </c>
      <c r="AB22" s="98">
        <v>6.3</v>
      </c>
    </row>
    <row r="23" spans="1:28" ht="12.75" x14ac:dyDescent="0.2">
      <c r="A23" s="97">
        <v>18872</v>
      </c>
      <c r="B23" s="98">
        <v>5.4</v>
      </c>
      <c r="C23" s="98">
        <v>5.4</v>
      </c>
      <c r="D23" s="98">
        <v>5.0999999999999996</v>
      </c>
      <c r="E23" s="98">
        <v>5.4</v>
      </c>
      <c r="F23" s="98">
        <v>5.4</v>
      </c>
      <c r="G23" s="98">
        <v>5.4</v>
      </c>
      <c r="H23" s="99"/>
      <c r="I23" s="98">
        <v>5.7</v>
      </c>
      <c r="J23" s="98">
        <v>5.3</v>
      </c>
      <c r="K23" s="98">
        <v>22.7</v>
      </c>
      <c r="L23" s="98">
        <v>20</v>
      </c>
      <c r="M23" s="98">
        <v>18.600000000000001</v>
      </c>
      <c r="N23" s="98">
        <v>22.7</v>
      </c>
      <c r="O23" s="98">
        <v>20</v>
      </c>
      <c r="P23" s="98">
        <v>22.7</v>
      </c>
      <c r="Q23" s="99"/>
      <c r="R23" s="98">
        <v>21.3</v>
      </c>
      <c r="S23" s="98">
        <v>20.5</v>
      </c>
      <c r="T23" s="98">
        <v>5.9</v>
      </c>
      <c r="U23" s="98">
        <v>5.9</v>
      </c>
      <c r="V23" s="98">
        <v>4.0999999999999996</v>
      </c>
      <c r="W23" s="98">
        <v>5.9</v>
      </c>
      <c r="X23" s="98">
        <v>5.9</v>
      </c>
      <c r="Y23" s="98">
        <v>3.8</v>
      </c>
      <c r="Z23" s="99"/>
      <c r="AA23" s="98">
        <v>5.6</v>
      </c>
      <c r="AB23" s="98">
        <v>3.9</v>
      </c>
    </row>
    <row r="24" spans="1:28" ht="12.75" x14ac:dyDescent="0.2">
      <c r="A24" s="97">
        <v>18963</v>
      </c>
      <c r="B24" s="98">
        <v>5.7</v>
      </c>
      <c r="C24" s="98">
        <v>5.8</v>
      </c>
      <c r="D24" s="98">
        <v>5.6</v>
      </c>
      <c r="E24" s="98">
        <v>5.7</v>
      </c>
      <c r="F24" s="98">
        <v>5.7</v>
      </c>
      <c r="G24" s="98">
        <v>5.8</v>
      </c>
      <c r="H24" s="99"/>
      <c r="I24" s="98">
        <v>6</v>
      </c>
      <c r="J24" s="98">
        <v>5.7</v>
      </c>
      <c r="K24" s="98">
        <v>23.9</v>
      </c>
      <c r="L24" s="98">
        <v>26.1</v>
      </c>
      <c r="M24" s="98">
        <v>27.3</v>
      </c>
      <c r="N24" s="98">
        <v>23.9</v>
      </c>
      <c r="O24" s="98">
        <v>23.9</v>
      </c>
      <c r="P24" s="98">
        <v>28.9</v>
      </c>
      <c r="Q24" s="99"/>
      <c r="R24" s="98">
        <v>25</v>
      </c>
      <c r="S24" s="98">
        <v>23.9</v>
      </c>
      <c r="T24" s="98">
        <v>5.6</v>
      </c>
      <c r="U24" s="98">
        <v>7.4</v>
      </c>
      <c r="V24" s="98">
        <v>9.8000000000000007</v>
      </c>
      <c r="W24" s="98">
        <v>5.6</v>
      </c>
      <c r="X24" s="98">
        <v>5.6</v>
      </c>
      <c r="Y24" s="98">
        <v>7.4</v>
      </c>
      <c r="Z24" s="99"/>
      <c r="AA24" s="98">
        <v>5.3</v>
      </c>
      <c r="AB24" s="98">
        <v>7.5</v>
      </c>
    </row>
    <row r="25" spans="1:28" ht="12.75" x14ac:dyDescent="0.2">
      <c r="A25" s="97">
        <v>19054</v>
      </c>
      <c r="B25" s="98">
        <v>5.9</v>
      </c>
      <c r="C25" s="98">
        <v>5.9</v>
      </c>
      <c r="D25" s="98">
        <v>5.8</v>
      </c>
      <c r="E25" s="98">
        <v>5.9</v>
      </c>
      <c r="F25" s="98">
        <v>6</v>
      </c>
      <c r="G25" s="98">
        <v>6</v>
      </c>
      <c r="H25" s="99"/>
      <c r="I25" s="98">
        <v>6.2</v>
      </c>
      <c r="J25" s="98">
        <v>5.9</v>
      </c>
      <c r="K25" s="98">
        <v>25.5</v>
      </c>
      <c r="L25" s="98">
        <v>20.399999999999999</v>
      </c>
      <c r="M25" s="98">
        <v>23.4</v>
      </c>
      <c r="N25" s="98">
        <v>22.9</v>
      </c>
      <c r="O25" s="98">
        <v>25</v>
      </c>
      <c r="P25" s="98">
        <v>25</v>
      </c>
      <c r="Q25" s="99"/>
      <c r="R25" s="98">
        <v>21.6</v>
      </c>
      <c r="S25" s="98">
        <v>22.9</v>
      </c>
      <c r="T25" s="98">
        <v>3.5</v>
      </c>
      <c r="U25" s="98">
        <v>1.7</v>
      </c>
      <c r="V25" s="98">
        <v>3.6</v>
      </c>
      <c r="W25" s="98">
        <v>3.5</v>
      </c>
      <c r="X25" s="98">
        <v>5.3</v>
      </c>
      <c r="Y25" s="98">
        <v>3.4</v>
      </c>
      <c r="Z25" s="99"/>
      <c r="AA25" s="98">
        <v>3.3</v>
      </c>
      <c r="AB25" s="98">
        <v>3.5</v>
      </c>
    </row>
    <row r="26" spans="1:28" ht="12.75" x14ac:dyDescent="0.2">
      <c r="A26" s="97">
        <v>19146</v>
      </c>
      <c r="B26" s="98">
        <v>6.1</v>
      </c>
      <c r="C26" s="98">
        <v>6.2</v>
      </c>
      <c r="D26" s="98">
        <v>5.9</v>
      </c>
      <c r="E26" s="98">
        <v>6.2</v>
      </c>
      <c r="F26" s="98">
        <v>6.2</v>
      </c>
      <c r="G26" s="98">
        <v>6.2</v>
      </c>
      <c r="H26" s="99"/>
      <c r="I26" s="98">
        <v>6.5</v>
      </c>
      <c r="J26" s="98">
        <v>6.1</v>
      </c>
      <c r="K26" s="98">
        <v>19.600000000000001</v>
      </c>
      <c r="L26" s="98">
        <v>21.6</v>
      </c>
      <c r="M26" s="98">
        <v>20.399999999999999</v>
      </c>
      <c r="N26" s="98">
        <v>21.6</v>
      </c>
      <c r="O26" s="98">
        <v>21.6</v>
      </c>
      <c r="P26" s="98">
        <v>19.2</v>
      </c>
      <c r="Q26" s="99"/>
      <c r="R26" s="98">
        <v>20.399999999999999</v>
      </c>
      <c r="S26" s="98">
        <v>19.600000000000001</v>
      </c>
      <c r="T26" s="98">
        <v>3.4</v>
      </c>
      <c r="U26" s="98">
        <v>5.0999999999999996</v>
      </c>
      <c r="V26" s="98">
        <v>1.7</v>
      </c>
      <c r="W26" s="98">
        <v>5.0999999999999996</v>
      </c>
      <c r="X26" s="98">
        <v>3.3</v>
      </c>
      <c r="Y26" s="98">
        <v>3.3</v>
      </c>
      <c r="Z26" s="99"/>
      <c r="AA26" s="98">
        <v>4.8</v>
      </c>
      <c r="AB26" s="98">
        <v>3.4</v>
      </c>
    </row>
    <row r="27" spans="1:28" ht="12.75" x14ac:dyDescent="0.2">
      <c r="A27" s="97">
        <v>19238</v>
      </c>
      <c r="B27" s="98">
        <v>6.2</v>
      </c>
      <c r="C27" s="98">
        <v>6.3</v>
      </c>
      <c r="D27" s="98">
        <v>6.1</v>
      </c>
      <c r="E27" s="98">
        <v>6.3</v>
      </c>
      <c r="F27" s="98">
        <v>6.4</v>
      </c>
      <c r="G27" s="98">
        <v>6.3</v>
      </c>
      <c r="H27" s="99"/>
      <c r="I27" s="98">
        <v>6.7</v>
      </c>
      <c r="J27" s="98">
        <v>6.2</v>
      </c>
      <c r="K27" s="98">
        <v>14.8</v>
      </c>
      <c r="L27" s="98">
        <v>16.7</v>
      </c>
      <c r="M27" s="98">
        <v>19.600000000000001</v>
      </c>
      <c r="N27" s="98">
        <v>16.7</v>
      </c>
      <c r="O27" s="98">
        <v>18.5</v>
      </c>
      <c r="P27" s="98">
        <v>16.7</v>
      </c>
      <c r="Q27" s="99"/>
      <c r="R27" s="98">
        <v>17.5</v>
      </c>
      <c r="S27" s="98">
        <v>17</v>
      </c>
      <c r="T27" s="98">
        <v>1.6</v>
      </c>
      <c r="U27" s="98">
        <v>1.6</v>
      </c>
      <c r="V27" s="98">
        <v>3.4</v>
      </c>
      <c r="W27" s="98">
        <v>1.6</v>
      </c>
      <c r="X27" s="98">
        <v>3.2</v>
      </c>
      <c r="Y27" s="98">
        <v>1.6</v>
      </c>
      <c r="Z27" s="99"/>
      <c r="AA27" s="98">
        <v>3.1</v>
      </c>
      <c r="AB27" s="98">
        <v>1.6</v>
      </c>
    </row>
    <row r="28" spans="1:28" ht="12.75" x14ac:dyDescent="0.2">
      <c r="A28" s="97">
        <v>19329</v>
      </c>
      <c r="B28" s="98">
        <v>6.3</v>
      </c>
      <c r="C28" s="98">
        <v>6.3</v>
      </c>
      <c r="D28" s="98">
        <v>6.1</v>
      </c>
      <c r="E28" s="98">
        <v>6.3</v>
      </c>
      <c r="F28" s="98">
        <v>6.4</v>
      </c>
      <c r="G28" s="98">
        <v>6.4</v>
      </c>
      <c r="H28" s="99"/>
      <c r="I28" s="98">
        <v>6.7</v>
      </c>
      <c r="J28" s="98">
        <v>6.3</v>
      </c>
      <c r="K28" s="98">
        <v>10.5</v>
      </c>
      <c r="L28" s="98">
        <v>8.6</v>
      </c>
      <c r="M28" s="98">
        <v>8.9</v>
      </c>
      <c r="N28" s="98">
        <v>10.5</v>
      </c>
      <c r="O28" s="98">
        <v>12.3</v>
      </c>
      <c r="P28" s="98">
        <v>10.3</v>
      </c>
      <c r="Q28" s="99"/>
      <c r="R28" s="98">
        <v>11.7</v>
      </c>
      <c r="S28" s="98">
        <v>10.5</v>
      </c>
      <c r="T28" s="98">
        <v>1.6</v>
      </c>
      <c r="U28" s="98">
        <v>0</v>
      </c>
      <c r="V28" s="98">
        <v>0</v>
      </c>
      <c r="W28" s="98">
        <v>0</v>
      </c>
      <c r="X28" s="98">
        <v>0</v>
      </c>
      <c r="Y28" s="98">
        <v>1.6</v>
      </c>
      <c r="Z28" s="99"/>
      <c r="AA28" s="98">
        <v>0</v>
      </c>
      <c r="AB28" s="98">
        <v>1.6</v>
      </c>
    </row>
    <row r="29" spans="1:28" ht="12.75" x14ac:dyDescent="0.2">
      <c r="A29" s="97">
        <v>19419</v>
      </c>
      <c r="B29" s="98">
        <v>6.3</v>
      </c>
      <c r="C29" s="98">
        <v>6.4</v>
      </c>
      <c r="D29" s="98">
        <v>6.1</v>
      </c>
      <c r="E29" s="98">
        <v>6.4</v>
      </c>
      <c r="F29" s="98">
        <v>6.5</v>
      </c>
      <c r="G29" s="98">
        <v>6.5</v>
      </c>
      <c r="H29" s="99"/>
      <c r="I29" s="98">
        <v>6.8</v>
      </c>
      <c r="J29" s="98">
        <v>6.3</v>
      </c>
      <c r="K29" s="98">
        <v>6.8</v>
      </c>
      <c r="L29" s="98">
        <v>8.5</v>
      </c>
      <c r="M29" s="98">
        <v>5.2</v>
      </c>
      <c r="N29" s="98">
        <v>8.5</v>
      </c>
      <c r="O29" s="98">
        <v>8.3000000000000007</v>
      </c>
      <c r="P29" s="98">
        <v>8.3000000000000007</v>
      </c>
      <c r="Q29" s="99"/>
      <c r="R29" s="98">
        <v>9.6999999999999993</v>
      </c>
      <c r="S29" s="98">
        <v>6.8</v>
      </c>
      <c r="T29" s="98">
        <v>0</v>
      </c>
      <c r="U29" s="98">
        <v>1.6</v>
      </c>
      <c r="V29" s="98">
        <v>0</v>
      </c>
      <c r="W29" s="98">
        <v>1.6</v>
      </c>
      <c r="X29" s="98">
        <v>1.6</v>
      </c>
      <c r="Y29" s="98">
        <v>1.6</v>
      </c>
      <c r="Z29" s="99"/>
      <c r="AA29" s="98">
        <v>1.5</v>
      </c>
      <c r="AB29" s="98">
        <v>0</v>
      </c>
    </row>
    <row r="30" spans="1:28" ht="12.75" x14ac:dyDescent="0.2">
      <c r="A30" s="97">
        <v>19511</v>
      </c>
      <c r="B30" s="98">
        <v>6.4</v>
      </c>
      <c r="C30" s="98">
        <v>6.5</v>
      </c>
      <c r="D30" s="98">
        <v>6.2</v>
      </c>
      <c r="E30" s="98">
        <v>6.4</v>
      </c>
      <c r="F30" s="98">
        <v>6.5</v>
      </c>
      <c r="G30" s="98">
        <v>6.6</v>
      </c>
      <c r="H30" s="99"/>
      <c r="I30" s="98">
        <v>6.8</v>
      </c>
      <c r="J30" s="98">
        <v>6.4</v>
      </c>
      <c r="K30" s="98">
        <v>4.9000000000000004</v>
      </c>
      <c r="L30" s="98">
        <v>4.8</v>
      </c>
      <c r="M30" s="98">
        <v>5.0999999999999996</v>
      </c>
      <c r="N30" s="98">
        <v>3.2</v>
      </c>
      <c r="O30" s="98">
        <v>4.8</v>
      </c>
      <c r="P30" s="98">
        <v>6.5</v>
      </c>
      <c r="Q30" s="99"/>
      <c r="R30" s="98">
        <v>4.5999999999999996</v>
      </c>
      <c r="S30" s="98">
        <v>4.9000000000000004</v>
      </c>
      <c r="T30" s="98">
        <v>1.6</v>
      </c>
      <c r="U30" s="98">
        <v>1.6</v>
      </c>
      <c r="V30" s="98">
        <v>1.6</v>
      </c>
      <c r="W30" s="98">
        <v>0</v>
      </c>
      <c r="X30" s="98">
        <v>0</v>
      </c>
      <c r="Y30" s="98">
        <v>1.5</v>
      </c>
      <c r="Z30" s="99"/>
      <c r="AA30" s="98">
        <v>0</v>
      </c>
      <c r="AB30" s="98">
        <v>1.6</v>
      </c>
    </row>
    <row r="31" spans="1:28" ht="12.75" x14ac:dyDescent="0.2">
      <c r="A31" s="97">
        <v>19603</v>
      </c>
      <c r="B31" s="98">
        <v>6.4</v>
      </c>
      <c r="C31" s="98">
        <v>6.5</v>
      </c>
      <c r="D31" s="98">
        <v>6.2</v>
      </c>
      <c r="E31" s="98">
        <v>6.5</v>
      </c>
      <c r="F31" s="98">
        <v>6.6</v>
      </c>
      <c r="G31" s="98">
        <v>6.8</v>
      </c>
      <c r="H31" s="99"/>
      <c r="I31" s="98">
        <v>6.9</v>
      </c>
      <c r="J31" s="98">
        <v>6.5</v>
      </c>
      <c r="K31" s="98">
        <v>3.2</v>
      </c>
      <c r="L31" s="98">
        <v>3.2</v>
      </c>
      <c r="M31" s="98">
        <v>1.6</v>
      </c>
      <c r="N31" s="98">
        <v>3.2</v>
      </c>
      <c r="O31" s="98">
        <v>3.1</v>
      </c>
      <c r="P31" s="98">
        <v>7.9</v>
      </c>
      <c r="Q31" s="99"/>
      <c r="R31" s="98">
        <v>3</v>
      </c>
      <c r="S31" s="98">
        <v>4.8</v>
      </c>
      <c r="T31" s="98">
        <v>0</v>
      </c>
      <c r="U31" s="98">
        <v>0</v>
      </c>
      <c r="V31" s="98">
        <v>0</v>
      </c>
      <c r="W31" s="98">
        <v>1.6</v>
      </c>
      <c r="X31" s="98">
        <v>1.5</v>
      </c>
      <c r="Y31" s="98">
        <v>3</v>
      </c>
      <c r="Z31" s="99"/>
      <c r="AA31" s="98">
        <v>1.5</v>
      </c>
      <c r="AB31" s="98">
        <v>1.6</v>
      </c>
    </row>
    <row r="32" spans="1:28" ht="12.75" x14ac:dyDescent="0.2">
      <c r="A32" s="97">
        <v>19694</v>
      </c>
      <c r="B32" s="98">
        <v>6.4</v>
      </c>
      <c r="C32" s="98">
        <v>6.5</v>
      </c>
      <c r="D32" s="98">
        <v>6.2</v>
      </c>
      <c r="E32" s="98">
        <v>6.5</v>
      </c>
      <c r="F32" s="98">
        <v>6.6</v>
      </c>
      <c r="G32" s="98">
        <v>6.8</v>
      </c>
      <c r="H32" s="99"/>
      <c r="I32" s="98">
        <v>7</v>
      </c>
      <c r="J32" s="98">
        <v>6.4</v>
      </c>
      <c r="K32" s="98">
        <v>1.6</v>
      </c>
      <c r="L32" s="98">
        <v>3.2</v>
      </c>
      <c r="M32" s="98">
        <v>1.6</v>
      </c>
      <c r="N32" s="98">
        <v>3.2</v>
      </c>
      <c r="O32" s="98">
        <v>3.1</v>
      </c>
      <c r="P32" s="98">
        <v>6.3</v>
      </c>
      <c r="Q32" s="99"/>
      <c r="R32" s="98">
        <v>4.5</v>
      </c>
      <c r="S32" s="98">
        <v>1.6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9"/>
      <c r="AA32" s="98">
        <v>1.4</v>
      </c>
      <c r="AB32" s="98">
        <v>-1.5</v>
      </c>
    </row>
    <row r="33" spans="1:28" ht="12.75" x14ac:dyDescent="0.2">
      <c r="A33" s="97">
        <v>19784</v>
      </c>
      <c r="B33" s="98">
        <v>6.4</v>
      </c>
      <c r="C33" s="98">
        <v>6.5</v>
      </c>
      <c r="D33" s="98">
        <v>6.2</v>
      </c>
      <c r="E33" s="98">
        <v>6.5</v>
      </c>
      <c r="F33" s="98">
        <v>6.6</v>
      </c>
      <c r="G33" s="98">
        <v>6.8</v>
      </c>
      <c r="H33" s="99"/>
      <c r="I33" s="98">
        <v>6.9</v>
      </c>
      <c r="J33" s="98">
        <v>6.5</v>
      </c>
      <c r="K33" s="98">
        <v>1.6</v>
      </c>
      <c r="L33" s="98">
        <v>1.6</v>
      </c>
      <c r="M33" s="98">
        <v>1.6</v>
      </c>
      <c r="N33" s="98">
        <v>1.6</v>
      </c>
      <c r="O33" s="98">
        <v>1.5</v>
      </c>
      <c r="P33" s="98">
        <v>4.5999999999999996</v>
      </c>
      <c r="Q33" s="99"/>
      <c r="R33" s="98">
        <v>1.5</v>
      </c>
      <c r="S33" s="98">
        <v>3.2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9"/>
      <c r="AA33" s="98">
        <v>-1.4</v>
      </c>
      <c r="AB33" s="98">
        <v>1.6</v>
      </c>
    </row>
    <row r="34" spans="1:28" ht="12.75" x14ac:dyDescent="0.2">
      <c r="A34" s="97">
        <v>19876</v>
      </c>
      <c r="B34" s="98">
        <v>6.4</v>
      </c>
      <c r="C34" s="98">
        <v>6.5</v>
      </c>
      <c r="D34" s="98">
        <v>6.2</v>
      </c>
      <c r="E34" s="98">
        <v>6.5</v>
      </c>
      <c r="F34" s="98">
        <v>6.7</v>
      </c>
      <c r="G34" s="98">
        <v>6.8</v>
      </c>
      <c r="H34" s="99"/>
      <c r="I34" s="98">
        <v>6.9</v>
      </c>
      <c r="J34" s="98">
        <v>6.5</v>
      </c>
      <c r="K34" s="98">
        <v>0</v>
      </c>
      <c r="L34" s="98">
        <v>0</v>
      </c>
      <c r="M34" s="98">
        <v>0</v>
      </c>
      <c r="N34" s="98">
        <v>1.6</v>
      </c>
      <c r="O34" s="98">
        <v>3.1</v>
      </c>
      <c r="P34" s="98">
        <v>3</v>
      </c>
      <c r="Q34" s="99"/>
      <c r="R34" s="98">
        <v>1.5</v>
      </c>
      <c r="S34" s="98">
        <v>1.6</v>
      </c>
      <c r="T34" s="98">
        <v>0</v>
      </c>
      <c r="U34" s="98">
        <v>0</v>
      </c>
      <c r="V34" s="98">
        <v>0</v>
      </c>
      <c r="W34" s="98">
        <v>0</v>
      </c>
      <c r="X34" s="98">
        <v>1.5</v>
      </c>
      <c r="Y34" s="98">
        <v>0</v>
      </c>
      <c r="Z34" s="99"/>
      <c r="AA34" s="98">
        <v>0</v>
      </c>
      <c r="AB34" s="98">
        <v>0</v>
      </c>
    </row>
    <row r="35" spans="1:28" ht="12.75" x14ac:dyDescent="0.2">
      <c r="A35" s="97">
        <v>19968</v>
      </c>
      <c r="B35" s="98">
        <v>6.4</v>
      </c>
      <c r="C35" s="98">
        <v>6.4</v>
      </c>
      <c r="D35" s="98">
        <v>6.2</v>
      </c>
      <c r="E35" s="98">
        <v>6.5</v>
      </c>
      <c r="F35" s="98">
        <v>6.7</v>
      </c>
      <c r="G35" s="98">
        <v>6.7</v>
      </c>
      <c r="H35" s="99"/>
      <c r="I35" s="98">
        <v>6.9</v>
      </c>
      <c r="J35" s="98">
        <v>6.5</v>
      </c>
      <c r="K35" s="98">
        <v>0</v>
      </c>
      <c r="L35" s="98">
        <v>-1.5</v>
      </c>
      <c r="M35" s="98">
        <v>0</v>
      </c>
      <c r="N35" s="98">
        <v>0</v>
      </c>
      <c r="O35" s="98">
        <v>1.5</v>
      </c>
      <c r="P35" s="98">
        <v>-1.5</v>
      </c>
      <c r="Q35" s="99"/>
      <c r="R35" s="98">
        <v>0</v>
      </c>
      <c r="S35" s="98">
        <v>0</v>
      </c>
      <c r="T35" s="98">
        <v>0</v>
      </c>
      <c r="U35" s="98">
        <v>-1.5</v>
      </c>
      <c r="V35" s="98">
        <v>0</v>
      </c>
      <c r="W35" s="98">
        <v>0</v>
      </c>
      <c r="X35" s="98">
        <v>0</v>
      </c>
      <c r="Y35" s="98">
        <v>-1.5</v>
      </c>
      <c r="Z35" s="99"/>
      <c r="AA35" s="98">
        <v>0</v>
      </c>
      <c r="AB35" s="98">
        <v>0</v>
      </c>
    </row>
    <row r="36" spans="1:28" ht="12.75" x14ac:dyDescent="0.2">
      <c r="A36" s="97">
        <v>20059</v>
      </c>
      <c r="B36" s="98">
        <v>6.4</v>
      </c>
      <c r="C36" s="98">
        <v>6.4</v>
      </c>
      <c r="D36" s="98">
        <v>6.2</v>
      </c>
      <c r="E36" s="98">
        <v>6.5</v>
      </c>
      <c r="F36" s="98">
        <v>6.7</v>
      </c>
      <c r="G36" s="98">
        <v>6.7</v>
      </c>
      <c r="H36" s="99"/>
      <c r="I36" s="98">
        <v>7</v>
      </c>
      <c r="J36" s="98">
        <v>6.5</v>
      </c>
      <c r="K36" s="98">
        <v>0</v>
      </c>
      <c r="L36" s="98">
        <v>-1.5</v>
      </c>
      <c r="M36" s="98">
        <v>0</v>
      </c>
      <c r="N36" s="98">
        <v>0</v>
      </c>
      <c r="O36" s="98">
        <v>1.5</v>
      </c>
      <c r="P36" s="98">
        <v>-1.5</v>
      </c>
      <c r="Q36" s="99"/>
      <c r="R36" s="98">
        <v>0</v>
      </c>
      <c r="S36" s="98">
        <v>1.6</v>
      </c>
      <c r="T36" s="98">
        <v>0</v>
      </c>
      <c r="U36" s="98">
        <v>0</v>
      </c>
      <c r="V36" s="98">
        <v>0</v>
      </c>
      <c r="W36" s="98">
        <v>0</v>
      </c>
      <c r="X36" s="98">
        <v>0</v>
      </c>
      <c r="Y36" s="98">
        <v>0</v>
      </c>
      <c r="Z36" s="99"/>
      <c r="AA36" s="98">
        <v>1.4</v>
      </c>
      <c r="AB36" s="98">
        <v>0</v>
      </c>
    </row>
    <row r="37" spans="1:28" ht="12.75" x14ac:dyDescent="0.2">
      <c r="A37" s="97">
        <v>20149</v>
      </c>
      <c r="B37" s="98">
        <v>6.5</v>
      </c>
      <c r="C37" s="98">
        <v>6.5</v>
      </c>
      <c r="D37" s="98">
        <v>6.3</v>
      </c>
      <c r="E37" s="98">
        <v>6.6</v>
      </c>
      <c r="F37" s="98">
        <v>6.7</v>
      </c>
      <c r="G37" s="98">
        <v>6.8</v>
      </c>
      <c r="H37" s="99"/>
      <c r="I37" s="98">
        <v>7</v>
      </c>
      <c r="J37" s="98">
        <v>6.5</v>
      </c>
      <c r="K37" s="98">
        <v>1.6</v>
      </c>
      <c r="L37" s="98">
        <v>0</v>
      </c>
      <c r="M37" s="98">
        <v>1.6</v>
      </c>
      <c r="N37" s="98">
        <v>1.5</v>
      </c>
      <c r="O37" s="98">
        <v>1.5</v>
      </c>
      <c r="P37" s="98">
        <v>0</v>
      </c>
      <c r="Q37" s="99"/>
      <c r="R37" s="98">
        <v>1.4</v>
      </c>
      <c r="S37" s="98">
        <v>0</v>
      </c>
      <c r="T37" s="98">
        <v>1.6</v>
      </c>
      <c r="U37" s="98">
        <v>1.6</v>
      </c>
      <c r="V37" s="98">
        <v>1.6</v>
      </c>
      <c r="W37" s="98">
        <v>1.5</v>
      </c>
      <c r="X37" s="98">
        <v>0</v>
      </c>
      <c r="Y37" s="98">
        <v>1.5</v>
      </c>
      <c r="Z37" s="99"/>
      <c r="AA37" s="98">
        <v>0</v>
      </c>
      <c r="AB37" s="98">
        <v>0</v>
      </c>
    </row>
    <row r="38" spans="1:28" ht="12.75" x14ac:dyDescent="0.2">
      <c r="A38" s="97">
        <v>20241</v>
      </c>
      <c r="B38" s="98">
        <v>6.5</v>
      </c>
      <c r="C38" s="98">
        <v>6.6</v>
      </c>
      <c r="D38" s="98">
        <v>6.3</v>
      </c>
      <c r="E38" s="98">
        <v>6.6</v>
      </c>
      <c r="F38" s="98">
        <v>6.8</v>
      </c>
      <c r="G38" s="98">
        <v>6.8</v>
      </c>
      <c r="H38" s="99"/>
      <c r="I38" s="98">
        <v>7.1</v>
      </c>
      <c r="J38" s="98">
        <v>6.6</v>
      </c>
      <c r="K38" s="98">
        <v>1.6</v>
      </c>
      <c r="L38" s="98">
        <v>1.5</v>
      </c>
      <c r="M38" s="98">
        <v>1.6</v>
      </c>
      <c r="N38" s="98">
        <v>1.5</v>
      </c>
      <c r="O38" s="98">
        <v>1.5</v>
      </c>
      <c r="P38" s="98">
        <v>0</v>
      </c>
      <c r="Q38" s="99"/>
      <c r="R38" s="98">
        <v>2.9</v>
      </c>
      <c r="S38" s="98">
        <v>1.5</v>
      </c>
      <c r="T38" s="98">
        <v>0</v>
      </c>
      <c r="U38" s="98">
        <v>1.5</v>
      </c>
      <c r="V38" s="98">
        <v>0</v>
      </c>
      <c r="W38" s="98">
        <v>0</v>
      </c>
      <c r="X38" s="98">
        <v>1.5</v>
      </c>
      <c r="Y38" s="98">
        <v>0</v>
      </c>
      <c r="Z38" s="99"/>
      <c r="AA38" s="98">
        <v>1.4</v>
      </c>
      <c r="AB38" s="98">
        <v>1.5</v>
      </c>
    </row>
    <row r="39" spans="1:28" ht="12.75" x14ac:dyDescent="0.2">
      <c r="A39" s="97">
        <v>20333</v>
      </c>
      <c r="B39" s="98">
        <v>6.5</v>
      </c>
      <c r="C39" s="98">
        <v>6.7</v>
      </c>
      <c r="D39" s="98">
        <v>6.3</v>
      </c>
      <c r="E39" s="98">
        <v>6.6</v>
      </c>
      <c r="F39" s="98">
        <v>6.8</v>
      </c>
      <c r="G39" s="98">
        <v>7</v>
      </c>
      <c r="H39" s="99"/>
      <c r="I39" s="98">
        <v>7.2</v>
      </c>
      <c r="J39" s="98">
        <v>6.6</v>
      </c>
      <c r="K39" s="98">
        <v>1.6</v>
      </c>
      <c r="L39" s="98">
        <v>4.7</v>
      </c>
      <c r="M39" s="98">
        <v>1.6</v>
      </c>
      <c r="N39" s="98">
        <v>1.5</v>
      </c>
      <c r="O39" s="98">
        <v>1.5</v>
      </c>
      <c r="P39" s="98">
        <v>4.5</v>
      </c>
      <c r="Q39" s="99"/>
      <c r="R39" s="98">
        <v>4.3</v>
      </c>
      <c r="S39" s="98">
        <v>1.5</v>
      </c>
      <c r="T39" s="98">
        <v>0</v>
      </c>
      <c r="U39" s="98">
        <v>1.5</v>
      </c>
      <c r="V39" s="98">
        <v>0</v>
      </c>
      <c r="W39" s="98">
        <v>0</v>
      </c>
      <c r="X39" s="98">
        <v>0</v>
      </c>
      <c r="Y39" s="98">
        <v>2.9</v>
      </c>
      <c r="Z39" s="99"/>
      <c r="AA39" s="98">
        <v>1.4</v>
      </c>
      <c r="AB39" s="98">
        <v>0</v>
      </c>
    </row>
    <row r="40" spans="1:28" ht="12.75" x14ac:dyDescent="0.2">
      <c r="A40" s="97">
        <v>20424</v>
      </c>
      <c r="B40" s="98">
        <v>6.6</v>
      </c>
      <c r="C40" s="98">
        <v>6.8</v>
      </c>
      <c r="D40" s="98">
        <v>6.4</v>
      </c>
      <c r="E40" s="98">
        <v>6.7</v>
      </c>
      <c r="F40" s="98">
        <v>6.9</v>
      </c>
      <c r="G40" s="98">
        <v>7.1</v>
      </c>
      <c r="H40" s="99"/>
      <c r="I40" s="98">
        <v>7.2</v>
      </c>
      <c r="J40" s="98">
        <v>6.7</v>
      </c>
      <c r="K40" s="98">
        <v>3.1</v>
      </c>
      <c r="L40" s="98">
        <v>6.3</v>
      </c>
      <c r="M40" s="98">
        <v>3.2</v>
      </c>
      <c r="N40" s="98">
        <v>3.1</v>
      </c>
      <c r="O40" s="98">
        <v>3</v>
      </c>
      <c r="P40" s="98">
        <v>6</v>
      </c>
      <c r="Q40" s="99"/>
      <c r="R40" s="98">
        <v>2.9</v>
      </c>
      <c r="S40" s="98">
        <v>3.1</v>
      </c>
      <c r="T40" s="98">
        <v>1.5</v>
      </c>
      <c r="U40" s="98">
        <v>1.5</v>
      </c>
      <c r="V40" s="98">
        <v>1.6</v>
      </c>
      <c r="W40" s="98">
        <v>1.5</v>
      </c>
      <c r="X40" s="98">
        <v>1.5</v>
      </c>
      <c r="Y40" s="98">
        <v>1.4</v>
      </c>
      <c r="Z40" s="99"/>
      <c r="AA40" s="98">
        <v>0</v>
      </c>
      <c r="AB40" s="98">
        <v>1.5</v>
      </c>
    </row>
    <row r="41" spans="1:28" ht="12.75" x14ac:dyDescent="0.2">
      <c r="A41" s="97">
        <v>20515</v>
      </c>
      <c r="B41" s="98">
        <v>6.6</v>
      </c>
      <c r="C41" s="98">
        <v>6.9</v>
      </c>
      <c r="D41" s="98">
        <v>6.5</v>
      </c>
      <c r="E41" s="98">
        <v>6.8</v>
      </c>
      <c r="F41" s="98">
        <v>6.9</v>
      </c>
      <c r="G41" s="98">
        <v>7.2</v>
      </c>
      <c r="H41" s="99"/>
      <c r="I41" s="98">
        <v>7.3</v>
      </c>
      <c r="J41" s="98">
        <v>6.7</v>
      </c>
      <c r="K41" s="98">
        <v>1.5</v>
      </c>
      <c r="L41" s="98">
        <v>6.2</v>
      </c>
      <c r="M41" s="98">
        <v>3.2</v>
      </c>
      <c r="N41" s="98">
        <v>3</v>
      </c>
      <c r="O41" s="98">
        <v>3</v>
      </c>
      <c r="P41" s="98">
        <v>5.9</v>
      </c>
      <c r="Q41" s="99"/>
      <c r="R41" s="98">
        <v>4.3</v>
      </c>
      <c r="S41" s="98">
        <v>3.1</v>
      </c>
      <c r="T41" s="98">
        <v>0</v>
      </c>
      <c r="U41" s="98">
        <v>1.5</v>
      </c>
      <c r="V41" s="98">
        <v>1.6</v>
      </c>
      <c r="W41" s="98">
        <v>1.5</v>
      </c>
      <c r="X41" s="98">
        <v>0</v>
      </c>
      <c r="Y41" s="98">
        <v>1.4</v>
      </c>
      <c r="Z41" s="99"/>
      <c r="AA41" s="98">
        <v>1.4</v>
      </c>
      <c r="AB41" s="98">
        <v>0</v>
      </c>
    </row>
    <row r="42" spans="1:28" ht="12.75" x14ac:dyDescent="0.2">
      <c r="A42" s="97">
        <v>20607</v>
      </c>
      <c r="B42" s="98">
        <v>6.9</v>
      </c>
      <c r="C42" s="98">
        <v>7.2</v>
      </c>
      <c r="D42" s="98">
        <v>6.7</v>
      </c>
      <c r="E42" s="98">
        <v>7</v>
      </c>
      <c r="F42" s="98">
        <v>7.1</v>
      </c>
      <c r="G42" s="98">
        <v>7.4</v>
      </c>
      <c r="H42" s="99"/>
      <c r="I42" s="98">
        <v>7.4</v>
      </c>
      <c r="J42" s="98">
        <v>7</v>
      </c>
      <c r="K42" s="98">
        <v>6.2</v>
      </c>
      <c r="L42" s="98">
        <v>9.1</v>
      </c>
      <c r="M42" s="98">
        <v>6.3</v>
      </c>
      <c r="N42" s="98">
        <v>6.1</v>
      </c>
      <c r="O42" s="98">
        <v>4.4000000000000004</v>
      </c>
      <c r="P42" s="98">
        <v>8.8000000000000007</v>
      </c>
      <c r="Q42" s="99"/>
      <c r="R42" s="98">
        <v>4.2</v>
      </c>
      <c r="S42" s="98">
        <v>6.1</v>
      </c>
      <c r="T42" s="98">
        <v>4.5</v>
      </c>
      <c r="U42" s="98">
        <v>4.3</v>
      </c>
      <c r="V42" s="98">
        <v>3.1</v>
      </c>
      <c r="W42" s="98">
        <v>2.9</v>
      </c>
      <c r="X42" s="98">
        <v>2.9</v>
      </c>
      <c r="Y42" s="98">
        <v>2.8</v>
      </c>
      <c r="Z42" s="99"/>
      <c r="AA42" s="98">
        <v>1.4</v>
      </c>
      <c r="AB42" s="98">
        <v>4.5</v>
      </c>
    </row>
    <row r="43" spans="1:28" ht="12.75" x14ac:dyDescent="0.2">
      <c r="A43" s="97">
        <v>20699</v>
      </c>
      <c r="B43" s="98">
        <v>7.1</v>
      </c>
      <c r="C43" s="98">
        <v>7.3</v>
      </c>
      <c r="D43" s="98">
        <v>6.8</v>
      </c>
      <c r="E43" s="98">
        <v>7.1</v>
      </c>
      <c r="F43" s="98">
        <v>7.1</v>
      </c>
      <c r="G43" s="98">
        <v>7.5</v>
      </c>
      <c r="H43" s="99"/>
      <c r="I43" s="98">
        <v>7.6</v>
      </c>
      <c r="J43" s="98">
        <v>7.1</v>
      </c>
      <c r="K43" s="98">
        <v>9.1999999999999993</v>
      </c>
      <c r="L43" s="98">
        <v>9</v>
      </c>
      <c r="M43" s="98">
        <v>7.9</v>
      </c>
      <c r="N43" s="98">
        <v>7.6</v>
      </c>
      <c r="O43" s="98">
        <v>4.4000000000000004</v>
      </c>
      <c r="P43" s="98">
        <v>7.1</v>
      </c>
      <c r="Q43" s="99"/>
      <c r="R43" s="98">
        <v>5.6</v>
      </c>
      <c r="S43" s="98">
        <v>7.6</v>
      </c>
      <c r="T43" s="98">
        <v>2.9</v>
      </c>
      <c r="U43" s="98">
        <v>1.4</v>
      </c>
      <c r="V43" s="98">
        <v>1.5</v>
      </c>
      <c r="W43" s="98">
        <v>1.4</v>
      </c>
      <c r="X43" s="98">
        <v>0</v>
      </c>
      <c r="Y43" s="98">
        <v>1.4</v>
      </c>
      <c r="Z43" s="99"/>
      <c r="AA43" s="98">
        <v>2.7</v>
      </c>
      <c r="AB43" s="98">
        <v>1.4</v>
      </c>
    </row>
    <row r="44" spans="1:28" ht="12.75" x14ac:dyDescent="0.2">
      <c r="A44" s="97">
        <v>20790</v>
      </c>
      <c r="B44" s="98">
        <v>7.1</v>
      </c>
      <c r="C44" s="98">
        <v>7.3</v>
      </c>
      <c r="D44" s="98">
        <v>6.8</v>
      </c>
      <c r="E44" s="98">
        <v>7.1</v>
      </c>
      <c r="F44" s="98">
        <v>7.2</v>
      </c>
      <c r="G44" s="98">
        <v>7.6</v>
      </c>
      <c r="H44" s="99"/>
      <c r="I44" s="98">
        <v>7.7</v>
      </c>
      <c r="J44" s="98">
        <v>7.1</v>
      </c>
      <c r="K44" s="98">
        <v>7.6</v>
      </c>
      <c r="L44" s="98">
        <v>7.4</v>
      </c>
      <c r="M44" s="98">
        <v>6.3</v>
      </c>
      <c r="N44" s="98">
        <v>6</v>
      </c>
      <c r="O44" s="98">
        <v>4.3</v>
      </c>
      <c r="P44" s="98">
        <v>7</v>
      </c>
      <c r="Q44" s="99"/>
      <c r="R44" s="98">
        <v>6.9</v>
      </c>
      <c r="S44" s="98">
        <v>6</v>
      </c>
      <c r="T44" s="98">
        <v>0</v>
      </c>
      <c r="U44" s="98">
        <v>0</v>
      </c>
      <c r="V44" s="98">
        <v>0</v>
      </c>
      <c r="W44" s="98">
        <v>0</v>
      </c>
      <c r="X44" s="98">
        <v>1.4</v>
      </c>
      <c r="Y44" s="98">
        <v>1.3</v>
      </c>
      <c r="Z44" s="99"/>
      <c r="AA44" s="98">
        <v>1.3</v>
      </c>
      <c r="AB44" s="98">
        <v>0</v>
      </c>
    </row>
    <row r="45" spans="1:28" ht="12.75" x14ac:dyDescent="0.2">
      <c r="A45" s="97">
        <v>20880</v>
      </c>
      <c r="B45" s="98">
        <v>7.1</v>
      </c>
      <c r="C45" s="98">
        <v>7.2</v>
      </c>
      <c r="D45" s="98">
        <v>6.8</v>
      </c>
      <c r="E45" s="98">
        <v>7</v>
      </c>
      <c r="F45" s="98">
        <v>7.2</v>
      </c>
      <c r="G45" s="98">
        <v>7.6</v>
      </c>
      <c r="H45" s="99"/>
      <c r="I45" s="98">
        <v>7.7</v>
      </c>
      <c r="J45" s="98">
        <v>7.1</v>
      </c>
      <c r="K45" s="98">
        <v>7.6</v>
      </c>
      <c r="L45" s="98">
        <v>4.3</v>
      </c>
      <c r="M45" s="98">
        <v>4.5999999999999996</v>
      </c>
      <c r="N45" s="98">
        <v>2.9</v>
      </c>
      <c r="O45" s="98">
        <v>4.3</v>
      </c>
      <c r="P45" s="98">
        <v>5.6</v>
      </c>
      <c r="Q45" s="99"/>
      <c r="R45" s="98">
        <v>5.5</v>
      </c>
      <c r="S45" s="98">
        <v>6</v>
      </c>
      <c r="T45" s="98">
        <v>0</v>
      </c>
      <c r="U45" s="98">
        <v>-1.4</v>
      </c>
      <c r="V45" s="98">
        <v>0</v>
      </c>
      <c r="W45" s="98">
        <v>-1.4</v>
      </c>
      <c r="X45" s="98">
        <v>0</v>
      </c>
      <c r="Y45" s="98">
        <v>0</v>
      </c>
      <c r="Z45" s="99"/>
      <c r="AA45" s="98">
        <v>0</v>
      </c>
      <c r="AB45" s="98">
        <v>0</v>
      </c>
    </row>
    <row r="46" spans="1:28" ht="12.75" x14ac:dyDescent="0.2">
      <c r="A46" s="97">
        <v>20972</v>
      </c>
      <c r="B46" s="98">
        <v>7.1</v>
      </c>
      <c r="C46" s="98">
        <v>7.3</v>
      </c>
      <c r="D46" s="98">
        <v>6.9</v>
      </c>
      <c r="E46" s="98">
        <v>7.1</v>
      </c>
      <c r="F46" s="98">
        <v>7.3</v>
      </c>
      <c r="G46" s="98">
        <v>7.6</v>
      </c>
      <c r="H46" s="99"/>
      <c r="I46" s="98">
        <v>7.7</v>
      </c>
      <c r="J46" s="98">
        <v>7.2</v>
      </c>
      <c r="K46" s="98">
        <v>2.9</v>
      </c>
      <c r="L46" s="98">
        <v>1.4</v>
      </c>
      <c r="M46" s="98">
        <v>3</v>
      </c>
      <c r="N46" s="98">
        <v>1.4</v>
      </c>
      <c r="O46" s="98">
        <v>2.8</v>
      </c>
      <c r="P46" s="98">
        <v>2.7</v>
      </c>
      <c r="Q46" s="99"/>
      <c r="R46" s="98">
        <v>4.0999999999999996</v>
      </c>
      <c r="S46" s="98">
        <v>2.9</v>
      </c>
      <c r="T46" s="98">
        <v>0</v>
      </c>
      <c r="U46" s="98">
        <v>1.4</v>
      </c>
      <c r="V46" s="98">
        <v>1.5</v>
      </c>
      <c r="W46" s="98">
        <v>1.4</v>
      </c>
      <c r="X46" s="98">
        <v>1.4</v>
      </c>
      <c r="Y46" s="98">
        <v>0</v>
      </c>
      <c r="Z46" s="99"/>
      <c r="AA46" s="98">
        <v>0</v>
      </c>
      <c r="AB46" s="98">
        <v>1.4</v>
      </c>
    </row>
    <row r="47" spans="1:28" ht="12.75" x14ac:dyDescent="0.2">
      <c r="A47" s="97">
        <v>21064</v>
      </c>
      <c r="B47" s="98">
        <v>7.2</v>
      </c>
      <c r="C47" s="98">
        <v>7.3</v>
      </c>
      <c r="D47" s="98">
        <v>6.9</v>
      </c>
      <c r="E47" s="98">
        <v>7.1</v>
      </c>
      <c r="F47" s="98">
        <v>7.3</v>
      </c>
      <c r="G47" s="98">
        <v>7.6</v>
      </c>
      <c r="H47" s="99"/>
      <c r="I47" s="98">
        <v>7.7</v>
      </c>
      <c r="J47" s="98">
        <v>7.2</v>
      </c>
      <c r="K47" s="98">
        <v>1.4</v>
      </c>
      <c r="L47" s="98">
        <v>0</v>
      </c>
      <c r="M47" s="98">
        <v>1.5</v>
      </c>
      <c r="N47" s="98">
        <v>0</v>
      </c>
      <c r="O47" s="98">
        <v>2.8</v>
      </c>
      <c r="P47" s="98">
        <v>1.3</v>
      </c>
      <c r="Q47" s="99"/>
      <c r="R47" s="98">
        <v>1.3</v>
      </c>
      <c r="S47" s="98">
        <v>1.4</v>
      </c>
      <c r="T47" s="98">
        <v>1.4</v>
      </c>
      <c r="U47" s="98">
        <v>0</v>
      </c>
      <c r="V47" s="98">
        <v>0</v>
      </c>
      <c r="W47" s="98">
        <v>0</v>
      </c>
      <c r="X47" s="98">
        <v>0</v>
      </c>
      <c r="Y47" s="98">
        <v>0</v>
      </c>
      <c r="Z47" s="99"/>
      <c r="AA47" s="98">
        <v>0</v>
      </c>
      <c r="AB47" s="98">
        <v>0</v>
      </c>
    </row>
    <row r="48" spans="1:28" ht="12.75" x14ac:dyDescent="0.2">
      <c r="A48" s="97">
        <v>21155</v>
      </c>
      <c r="B48" s="98">
        <v>7.2</v>
      </c>
      <c r="C48" s="98">
        <v>7.3</v>
      </c>
      <c r="D48" s="98">
        <v>6.9</v>
      </c>
      <c r="E48" s="98">
        <v>7.1</v>
      </c>
      <c r="F48" s="98">
        <v>7.2</v>
      </c>
      <c r="G48" s="98">
        <v>7.6</v>
      </c>
      <c r="H48" s="99"/>
      <c r="I48" s="98">
        <v>7.7</v>
      </c>
      <c r="J48" s="98">
        <v>7.2</v>
      </c>
      <c r="K48" s="98">
        <v>1.4</v>
      </c>
      <c r="L48" s="98">
        <v>0</v>
      </c>
      <c r="M48" s="98">
        <v>1.5</v>
      </c>
      <c r="N48" s="98">
        <v>0</v>
      </c>
      <c r="O48" s="98">
        <v>0</v>
      </c>
      <c r="P48" s="98">
        <v>0</v>
      </c>
      <c r="Q48" s="99"/>
      <c r="R48" s="98">
        <v>0</v>
      </c>
      <c r="S48" s="98">
        <v>1.4</v>
      </c>
      <c r="T48" s="98">
        <v>0</v>
      </c>
      <c r="U48" s="98">
        <v>0</v>
      </c>
      <c r="V48" s="98">
        <v>0</v>
      </c>
      <c r="W48" s="98">
        <v>0</v>
      </c>
      <c r="X48" s="98">
        <v>-1.4</v>
      </c>
      <c r="Y48" s="98">
        <v>0</v>
      </c>
      <c r="Z48" s="99"/>
      <c r="AA48" s="98">
        <v>0</v>
      </c>
      <c r="AB48" s="98">
        <v>0</v>
      </c>
    </row>
    <row r="49" spans="1:28" ht="12.75" x14ac:dyDescent="0.2">
      <c r="A49" s="97">
        <v>21245</v>
      </c>
      <c r="B49" s="98">
        <v>7.3</v>
      </c>
      <c r="C49" s="98">
        <v>7.3</v>
      </c>
      <c r="D49" s="98">
        <v>7</v>
      </c>
      <c r="E49" s="98">
        <v>7.1</v>
      </c>
      <c r="F49" s="98">
        <v>7.2</v>
      </c>
      <c r="G49" s="98">
        <v>7.6</v>
      </c>
      <c r="H49" s="99"/>
      <c r="I49" s="98">
        <v>7.7</v>
      </c>
      <c r="J49" s="98">
        <v>7.2</v>
      </c>
      <c r="K49" s="98">
        <v>2.8</v>
      </c>
      <c r="L49" s="98">
        <v>1.4</v>
      </c>
      <c r="M49" s="98">
        <v>2.9</v>
      </c>
      <c r="N49" s="98">
        <v>1.4</v>
      </c>
      <c r="O49" s="98">
        <v>0</v>
      </c>
      <c r="P49" s="98">
        <v>0</v>
      </c>
      <c r="Q49" s="99"/>
      <c r="R49" s="98">
        <v>0</v>
      </c>
      <c r="S49" s="98">
        <v>1.4</v>
      </c>
      <c r="T49" s="98">
        <v>1.4</v>
      </c>
      <c r="U49" s="98">
        <v>0</v>
      </c>
      <c r="V49" s="98">
        <v>1.4</v>
      </c>
      <c r="W49" s="98">
        <v>0</v>
      </c>
      <c r="X49" s="98">
        <v>0</v>
      </c>
      <c r="Y49" s="98">
        <v>0</v>
      </c>
      <c r="Z49" s="99"/>
      <c r="AA49" s="98">
        <v>0</v>
      </c>
      <c r="AB49" s="98">
        <v>0</v>
      </c>
    </row>
    <row r="50" spans="1:28" ht="12.75" x14ac:dyDescent="0.2">
      <c r="A50" s="97">
        <v>21337</v>
      </c>
      <c r="B50" s="98">
        <v>7.3</v>
      </c>
      <c r="C50" s="98">
        <v>7.3</v>
      </c>
      <c r="D50" s="98">
        <v>7</v>
      </c>
      <c r="E50" s="98">
        <v>7.1</v>
      </c>
      <c r="F50" s="98">
        <v>7.3</v>
      </c>
      <c r="G50" s="98">
        <v>7.6</v>
      </c>
      <c r="H50" s="99"/>
      <c r="I50" s="98">
        <v>7.8</v>
      </c>
      <c r="J50" s="98">
        <v>7.2</v>
      </c>
      <c r="K50" s="98">
        <v>2.8</v>
      </c>
      <c r="L50" s="98">
        <v>0</v>
      </c>
      <c r="M50" s="98">
        <v>1.4</v>
      </c>
      <c r="N50" s="98">
        <v>0</v>
      </c>
      <c r="O50" s="98">
        <v>0</v>
      </c>
      <c r="P50" s="98">
        <v>0</v>
      </c>
      <c r="Q50" s="99"/>
      <c r="R50" s="98">
        <v>1.3</v>
      </c>
      <c r="S50" s="98">
        <v>0</v>
      </c>
      <c r="T50" s="98">
        <v>0</v>
      </c>
      <c r="U50" s="98">
        <v>0</v>
      </c>
      <c r="V50" s="98">
        <v>0</v>
      </c>
      <c r="W50" s="98">
        <v>0</v>
      </c>
      <c r="X50" s="98">
        <v>1.4</v>
      </c>
      <c r="Y50" s="98">
        <v>0</v>
      </c>
      <c r="Z50" s="99"/>
      <c r="AA50" s="98">
        <v>1.3</v>
      </c>
      <c r="AB50" s="98">
        <v>0</v>
      </c>
    </row>
    <row r="51" spans="1:28" ht="12.75" x14ac:dyDescent="0.2">
      <c r="A51" s="97">
        <v>21429</v>
      </c>
      <c r="B51" s="98">
        <v>7.2</v>
      </c>
      <c r="C51" s="98">
        <v>7.3</v>
      </c>
      <c r="D51" s="98">
        <v>7.1</v>
      </c>
      <c r="E51" s="98">
        <v>7.2</v>
      </c>
      <c r="F51" s="98">
        <v>7.3</v>
      </c>
      <c r="G51" s="98">
        <v>7.6</v>
      </c>
      <c r="H51" s="99"/>
      <c r="I51" s="98">
        <v>7.7</v>
      </c>
      <c r="J51" s="98">
        <v>7.2</v>
      </c>
      <c r="K51" s="98">
        <v>0</v>
      </c>
      <c r="L51" s="98">
        <v>0</v>
      </c>
      <c r="M51" s="98">
        <v>2.9</v>
      </c>
      <c r="N51" s="98">
        <v>1.4</v>
      </c>
      <c r="O51" s="98">
        <v>0</v>
      </c>
      <c r="P51" s="98">
        <v>0</v>
      </c>
      <c r="Q51" s="99"/>
      <c r="R51" s="98">
        <v>0</v>
      </c>
      <c r="S51" s="98">
        <v>0</v>
      </c>
      <c r="T51" s="98">
        <v>-1.4</v>
      </c>
      <c r="U51" s="98">
        <v>0</v>
      </c>
      <c r="V51" s="98">
        <v>1.4</v>
      </c>
      <c r="W51" s="98">
        <v>1.4</v>
      </c>
      <c r="X51" s="98">
        <v>0</v>
      </c>
      <c r="Y51" s="98">
        <v>0</v>
      </c>
      <c r="Z51" s="99"/>
      <c r="AA51" s="98">
        <v>-1.3</v>
      </c>
      <c r="AB51" s="98">
        <v>0</v>
      </c>
    </row>
    <row r="52" spans="1:28" ht="12.75" x14ac:dyDescent="0.2">
      <c r="A52" s="97">
        <v>21520</v>
      </c>
      <c r="B52" s="98">
        <v>7.3</v>
      </c>
      <c r="C52" s="98">
        <v>7.5</v>
      </c>
      <c r="D52" s="98">
        <v>7.2</v>
      </c>
      <c r="E52" s="98">
        <v>7.2</v>
      </c>
      <c r="F52" s="98">
        <v>7.3</v>
      </c>
      <c r="G52" s="98">
        <v>7.7</v>
      </c>
      <c r="H52" s="99"/>
      <c r="I52" s="98">
        <v>7.8</v>
      </c>
      <c r="J52" s="98">
        <v>7.3</v>
      </c>
      <c r="K52" s="98">
        <v>1.4</v>
      </c>
      <c r="L52" s="98">
        <v>2.7</v>
      </c>
      <c r="M52" s="98">
        <v>4.3</v>
      </c>
      <c r="N52" s="98">
        <v>1.4</v>
      </c>
      <c r="O52" s="98">
        <v>1.4</v>
      </c>
      <c r="P52" s="98">
        <v>1.3</v>
      </c>
      <c r="Q52" s="99"/>
      <c r="R52" s="98">
        <v>1.3</v>
      </c>
      <c r="S52" s="98">
        <v>1.4</v>
      </c>
      <c r="T52" s="98">
        <v>1.4</v>
      </c>
      <c r="U52" s="98">
        <v>2.7</v>
      </c>
      <c r="V52" s="98">
        <v>1.4</v>
      </c>
      <c r="W52" s="98">
        <v>0</v>
      </c>
      <c r="X52" s="98">
        <v>0</v>
      </c>
      <c r="Y52" s="98">
        <v>1.3</v>
      </c>
      <c r="Z52" s="99"/>
      <c r="AA52" s="98">
        <v>1.3</v>
      </c>
      <c r="AB52" s="98">
        <v>1.4</v>
      </c>
    </row>
    <row r="53" spans="1:28" ht="12.75" x14ac:dyDescent="0.2">
      <c r="A53" s="97">
        <v>21610</v>
      </c>
      <c r="B53" s="98">
        <v>7.3</v>
      </c>
      <c r="C53" s="98">
        <v>7.5</v>
      </c>
      <c r="D53" s="98">
        <v>7.2</v>
      </c>
      <c r="E53" s="98">
        <v>7.3</v>
      </c>
      <c r="F53" s="98">
        <v>7.4</v>
      </c>
      <c r="G53" s="98">
        <v>7.7</v>
      </c>
      <c r="H53" s="99"/>
      <c r="I53" s="98">
        <v>7.8</v>
      </c>
      <c r="J53" s="98">
        <v>7.3</v>
      </c>
      <c r="K53" s="98">
        <v>0</v>
      </c>
      <c r="L53" s="98">
        <v>2.7</v>
      </c>
      <c r="M53" s="98">
        <v>2.9</v>
      </c>
      <c r="N53" s="98">
        <v>2.8</v>
      </c>
      <c r="O53" s="98">
        <v>2.8</v>
      </c>
      <c r="P53" s="98">
        <v>1.3</v>
      </c>
      <c r="Q53" s="99"/>
      <c r="R53" s="98">
        <v>1.3</v>
      </c>
      <c r="S53" s="98">
        <v>1.4</v>
      </c>
      <c r="T53" s="98">
        <v>0</v>
      </c>
      <c r="U53" s="98">
        <v>0</v>
      </c>
      <c r="V53" s="98">
        <v>0</v>
      </c>
      <c r="W53" s="98">
        <v>1.4</v>
      </c>
      <c r="X53" s="98">
        <v>1.4</v>
      </c>
      <c r="Y53" s="98">
        <v>0</v>
      </c>
      <c r="Z53" s="99"/>
      <c r="AA53" s="98">
        <v>0</v>
      </c>
      <c r="AB53" s="98">
        <v>0</v>
      </c>
    </row>
    <row r="54" spans="1:28" ht="12.75" x14ac:dyDescent="0.2">
      <c r="A54" s="97">
        <v>21702</v>
      </c>
      <c r="B54" s="98">
        <v>7.3</v>
      </c>
      <c r="C54" s="98">
        <v>7.5</v>
      </c>
      <c r="D54" s="98">
        <v>7.2</v>
      </c>
      <c r="E54" s="98">
        <v>7.3</v>
      </c>
      <c r="F54" s="98">
        <v>7.4</v>
      </c>
      <c r="G54" s="98">
        <v>7.7</v>
      </c>
      <c r="H54" s="99"/>
      <c r="I54" s="98">
        <v>7.9</v>
      </c>
      <c r="J54" s="98">
        <v>7.3</v>
      </c>
      <c r="K54" s="98">
        <v>0</v>
      </c>
      <c r="L54" s="98">
        <v>2.7</v>
      </c>
      <c r="M54" s="98">
        <v>2.9</v>
      </c>
      <c r="N54" s="98">
        <v>2.8</v>
      </c>
      <c r="O54" s="98">
        <v>1.4</v>
      </c>
      <c r="P54" s="98">
        <v>1.3</v>
      </c>
      <c r="Q54" s="99"/>
      <c r="R54" s="98">
        <v>1.3</v>
      </c>
      <c r="S54" s="98">
        <v>1.4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99"/>
      <c r="AA54" s="98">
        <v>1.3</v>
      </c>
      <c r="AB54" s="98">
        <v>0</v>
      </c>
    </row>
    <row r="55" spans="1:28" ht="12.75" x14ac:dyDescent="0.2">
      <c r="A55" s="97">
        <v>21794</v>
      </c>
      <c r="B55" s="98">
        <v>7.3</v>
      </c>
      <c r="C55" s="98">
        <v>7.6</v>
      </c>
      <c r="D55" s="98">
        <v>7.3</v>
      </c>
      <c r="E55" s="98">
        <v>7.4</v>
      </c>
      <c r="F55" s="98">
        <v>7.4</v>
      </c>
      <c r="G55" s="98">
        <v>7.7</v>
      </c>
      <c r="H55" s="99"/>
      <c r="I55" s="98">
        <v>7.9</v>
      </c>
      <c r="J55" s="98">
        <v>7.4</v>
      </c>
      <c r="K55" s="98">
        <v>1.4</v>
      </c>
      <c r="L55" s="98">
        <v>4.0999999999999996</v>
      </c>
      <c r="M55" s="98">
        <v>2.8</v>
      </c>
      <c r="N55" s="98">
        <v>2.8</v>
      </c>
      <c r="O55" s="98">
        <v>1.4</v>
      </c>
      <c r="P55" s="98">
        <v>1.3</v>
      </c>
      <c r="Q55" s="99"/>
      <c r="R55" s="98">
        <v>2.6</v>
      </c>
      <c r="S55" s="98">
        <v>2.8</v>
      </c>
      <c r="T55" s="98">
        <v>0</v>
      </c>
      <c r="U55" s="98">
        <v>1.3</v>
      </c>
      <c r="V55" s="98">
        <v>1.4</v>
      </c>
      <c r="W55" s="98">
        <v>1.4</v>
      </c>
      <c r="X55" s="98">
        <v>0</v>
      </c>
      <c r="Y55" s="98">
        <v>0</v>
      </c>
      <c r="Z55" s="99"/>
      <c r="AA55" s="98">
        <v>0</v>
      </c>
      <c r="AB55" s="98">
        <v>1.4</v>
      </c>
    </row>
    <row r="56" spans="1:28" ht="12.75" x14ac:dyDescent="0.2">
      <c r="A56" s="97">
        <v>21885</v>
      </c>
      <c r="B56" s="98">
        <v>7.4</v>
      </c>
      <c r="C56" s="98">
        <v>7.6</v>
      </c>
      <c r="D56" s="98">
        <v>7.4</v>
      </c>
      <c r="E56" s="98">
        <v>7.4</v>
      </c>
      <c r="F56" s="98">
        <v>7.4</v>
      </c>
      <c r="G56" s="98">
        <v>7.7</v>
      </c>
      <c r="H56" s="99"/>
      <c r="I56" s="98">
        <v>7.9</v>
      </c>
      <c r="J56" s="98">
        <v>7.5</v>
      </c>
      <c r="K56" s="98">
        <v>1.4</v>
      </c>
      <c r="L56" s="98">
        <v>1.3</v>
      </c>
      <c r="M56" s="98">
        <v>2.8</v>
      </c>
      <c r="N56" s="98">
        <v>2.8</v>
      </c>
      <c r="O56" s="98">
        <v>1.4</v>
      </c>
      <c r="P56" s="98">
        <v>0</v>
      </c>
      <c r="Q56" s="99"/>
      <c r="R56" s="98">
        <v>1.3</v>
      </c>
      <c r="S56" s="98">
        <v>2.7</v>
      </c>
      <c r="T56" s="98">
        <v>1.4</v>
      </c>
      <c r="U56" s="98">
        <v>0</v>
      </c>
      <c r="V56" s="98">
        <v>1.4</v>
      </c>
      <c r="W56" s="98">
        <v>0</v>
      </c>
      <c r="X56" s="98">
        <v>0</v>
      </c>
      <c r="Y56" s="98">
        <v>0</v>
      </c>
      <c r="Z56" s="99"/>
      <c r="AA56" s="98">
        <v>0</v>
      </c>
      <c r="AB56" s="98">
        <v>1.4</v>
      </c>
    </row>
    <row r="57" spans="1:28" ht="12.75" x14ac:dyDescent="0.2">
      <c r="A57" s="97">
        <v>21976</v>
      </c>
      <c r="B57" s="98">
        <v>7.4</v>
      </c>
      <c r="C57" s="98">
        <v>7.7</v>
      </c>
      <c r="D57" s="98">
        <v>7.4</v>
      </c>
      <c r="E57" s="98">
        <v>7.5</v>
      </c>
      <c r="F57" s="98">
        <v>7.5</v>
      </c>
      <c r="G57" s="98">
        <v>7.8</v>
      </c>
      <c r="H57" s="99"/>
      <c r="I57" s="98">
        <v>8</v>
      </c>
      <c r="J57" s="98">
        <v>7.5</v>
      </c>
      <c r="K57" s="98">
        <v>1.4</v>
      </c>
      <c r="L57" s="98">
        <v>2.7</v>
      </c>
      <c r="M57" s="98">
        <v>2.8</v>
      </c>
      <c r="N57" s="98">
        <v>2.7</v>
      </c>
      <c r="O57" s="98">
        <v>1.4</v>
      </c>
      <c r="P57" s="98">
        <v>1.3</v>
      </c>
      <c r="Q57" s="99"/>
      <c r="R57" s="98">
        <v>2.6</v>
      </c>
      <c r="S57" s="98">
        <v>2.7</v>
      </c>
      <c r="T57" s="98">
        <v>0</v>
      </c>
      <c r="U57" s="98">
        <v>1.3</v>
      </c>
      <c r="V57" s="98">
        <v>0</v>
      </c>
      <c r="W57" s="98">
        <v>1.4</v>
      </c>
      <c r="X57" s="98">
        <v>1.4</v>
      </c>
      <c r="Y57" s="98">
        <v>1.3</v>
      </c>
      <c r="Z57" s="99"/>
      <c r="AA57" s="98">
        <v>1.3</v>
      </c>
      <c r="AB57" s="98">
        <v>0</v>
      </c>
    </row>
    <row r="58" spans="1:28" ht="12.75" x14ac:dyDescent="0.2">
      <c r="A58" s="97">
        <v>22068</v>
      </c>
      <c r="B58" s="98">
        <v>7.5</v>
      </c>
      <c r="C58" s="98">
        <v>7.9</v>
      </c>
      <c r="D58" s="98">
        <v>7.4</v>
      </c>
      <c r="E58" s="98">
        <v>7.6</v>
      </c>
      <c r="F58" s="98">
        <v>7.6</v>
      </c>
      <c r="G58" s="98">
        <v>7.9</v>
      </c>
      <c r="H58" s="99"/>
      <c r="I58" s="98">
        <v>8</v>
      </c>
      <c r="J58" s="98">
        <v>7.6</v>
      </c>
      <c r="K58" s="98">
        <v>2.7</v>
      </c>
      <c r="L58" s="98">
        <v>5.3</v>
      </c>
      <c r="M58" s="98">
        <v>2.8</v>
      </c>
      <c r="N58" s="98">
        <v>4.0999999999999996</v>
      </c>
      <c r="O58" s="98">
        <v>2.7</v>
      </c>
      <c r="P58" s="98">
        <v>2.6</v>
      </c>
      <c r="Q58" s="99"/>
      <c r="R58" s="98">
        <v>1.3</v>
      </c>
      <c r="S58" s="98">
        <v>4.0999999999999996</v>
      </c>
      <c r="T58" s="98">
        <v>1.4</v>
      </c>
      <c r="U58" s="98">
        <v>2.6</v>
      </c>
      <c r="V58" s="98">
        <v>0</v>
      </c>
      <c r="W58" s="98">
        <v>1.3</v>
      </c>
      <c r="X58" s="98">
        <v>1.3</v>
      </c>
      <c r="Y58" s="98">
        <v>1.3</v>
      </c>
      <c r="Z58" s="99"/>
      <c r="AA58" s="98">
        <v>0</v>
      </c>
      <c r="AB58" s="98">
        <v>1.3</v>
      </c>
    </row>
    <row r="59" spans="1:28" ht="12.75" x14ac:dyDescent="0.2">
      <c r="A59" s="97">
        <v>22160</v>
      </c>
      <c r="B59" s="98">
        <v>7.6</v>
      </c>
      <c r="C59" s="98">
        <v>8</v>
      </c>
      <c r="D59" s="98">
        <v>7.5</v>
      </c>
      <c r="E59" s="98">
        <v>7.7</v>
      </c>
      <c r="F59" s="98">
        <v>7.7</v>
      </c>
      <c r="G59" s="98">
        <v>8.1</v>
      </c>
      <c r="H59" s="99"/>
      <c r="I59" s="98">
        <v>8.1999999999999993</v>
      </c>
      <c r="J59" s="98">
        <v>7.7</v>
      </c>
      <c r="K59" s="98">
        <v>4.0999999999999996</v>
      </c>
      <c r="L59" s="98">
        <v>5.3</v>
      </c>
      <c r="M59" s="98">
        <v>2.7</v>
      </c>
      <c r="N59" s="98">
        <v>4.0999999999999996</v>
      </c>
      <c r="O59" s="98">
        <v>4.0999999999999996</v>
      </c>
      <c r="P59" s="98">
        <v>5.2</v>
      </c>
      <c r="Q59" s="99"/>
      <c r="R59" s="98">
        <v>3.8</v>
      </c>
      <c r="S59" s="98">
        <v>4.0999999999999996</v>
      </c>
      <c r="T59" s="98">
        <v>1.3</v>
      </c>
      <c r="U59" s="98">
        <v>1.3</v>
      </c>
      <c r="V59" s="98">
        <v>1.4</v>
      </c>
      <c r="W59" s="98">
        <v>1.3</v>
      </c>
      <c r="X59" s="98">
        <v>1.3</v>
      </c>
      <c r="Y59" s="98">
        <v>2.5</v>
      </c>
      <c r="Z59" s="99"/>
      <c r="AA59" s="98">
        <v>2.5</v>
      </c>
      <c r="AB59" s="98">
        <v>1.3</v>
      </c>
    </row>
    <row r="60" spans="1:28" ht="12.75" x14ac:dyDescent="0.2">
      <c r="A60" s="97">
        <v>22251</v>
      </c>
      <c r="B60" s="98">
        <v>7.7</v>
      </c>
      <c r="C60" s="98">
        <v>8</v>
      </c>
      <c r="D60" s="98">
        <v>7.6</v>
      </c>
      <c r="E60" s="98">
        <v>7.8</v>
      </c>
      <c r="F60" s="98">
        <v>7.7</v>
      </c>
      <c r="G60" s="98">
        <v>8.1999999999999993</v>
      </c>
      <c r="H60" s="99"/>
      <c r="I60" s="98">
        <v>8.1999999999999993</v>
      </c>
      <c r="J60" s="98">
        <v>7.8</v>
      </c>
      <c r="K60" s="98">
        <v>4.0999999999999996</v>
      </c>
      <c r="L60" s="98">
        <v>5.3</v>
      </c>
      <c r="M60" s="98">
        <v>2.7</v>
      </c>
      <c r="N60" s="98">
        <v>5.4</v>
      </c>
      <c r="O60" s="98">
        <v>4.0999999999999996</v>
      </c>
      <c r="P60" s="98">
        <v>6.5</v>
      </c>
      <c r="Q60" s="99"/>
      <c r="R60" s="98">
        <v>3.8</v>
      </c>
      <c r="S60" s="98">
        <v>4</v>
      </c>
      <c r="T60" s="98">
        <v>1.3</v>
      </c>
      <c r="U60" s="98">
        <v>0</v>
      </c>
      <c r="V60" s="98">
        <v>1.3</v>
      </c>
      <c r="W60" s="98">
        <v>1.3</v>
      </c>
      <c r="X60" s="98">
        <v>0</v>
      </c>
      <c r="Y60" s="98">
        <v>1.2</v>
      </c>
      <c r="Z60" s="99"/>
      <c r="AA60" s="98">
        <v>0</v>
      </c>
      <c r="AB60" s="98">
        <v>1.3</v>
      </c>
    </row>
    <row r="61" spans="1:28" ht="12.75" x14ac:dyDescent="0.2">
      <c r="A61" s="97">
        <v>22341</v>
      </c>
      <c r="B61" s="98">
        <v>7.7</v>
      </c>
      <c r="C61" s="98">
        <v>8</v>
      </c>
      <c r="D61" s="98">
        <v>7.7</v>
      </c>
      <c r="E61" s="98">
        <v>7.8</v>
      </c>
      <c r="F61" s="98">
        <v>7.8</v>
      </c>
      <c r="G61" s="98">
        <v>8.3000000000000007</v>
      </c>
      <c r="H61" s="99"/>
      <c r="I61" s="98">
        <v>8.1999999999999993</v>
      </c>
      <c r="J61" s="98">
        <v>7.8</v>
      </c>
      <c r="K61" s="98">
        <v>4.0999999999999996</v>
      </c>
      <c r="L61" s="98">
        <v>3.9</v>
      </c>
      <c r="M61" s="98">
        <v>4.0999999999999996</v>
      </c>
      <c r="N61" s="98">
        <v>4</v>
      </c>
      <c r="O61" s="98">
        <v>4</v>
      </c>
      <c r="P61" s="98">
        <v>6.4</v>
      </c>
      <c r="Q61" s="99"/>
      <c r="R61" s="98">
        <v>2.5</v>
      </c>
      <c r="S61" s="98">
        <v>4</v>
      </c>
      <c r="T61" s="98">
        <v>0</v>
      </c>
      <c r="U61" s="98">
        <v>0</v>
      </c>
      <c r="V61" s="98">
        <v>1.3</v>
      </c>
      <c r="W61" s="98">
        <v>0</v>
      </c>
      <c r="X61" s="98">
        <v>1.3</v>
      </c>
      <c r="Y61" s="98">
        <v>1.2</v>
      </c>
      <c r="Z61" s="99"/>
      <c r="AA61" s="98">
        <v>0</v>
      </c>
      <c r="AB61" s="98">
        <v>0</v>
      </c>
    </row>
    <row r="62" spans="1:28" ht="12.75" x14ac:dyDescent="0.2">
      <c r="A62" s="97">
        <v>22433</v>
      </c>
      <c r="B62" s="98">
        <v>7.8</v>
      </c>
      <c r="C62" s="98">
        <v>8.1</v>
      </c>
      <c r="D62" s="98">
        <v>7.7</v>
      </c>
      <c r="E62" s="98">
        <v>7.9</v>
      </c>
      <c r="F62" s="98">
        <v>7.9</v>
      </c>
      <c r="G62" s="98">
        <v>8.3000000000000007</v>
      </c>
      <c r="H62" s="99"/>
      <c r="I62" s="98">
        <v>8.3000000000000007</v>
      </c>
      <c r="J62" s="98">
        <v>7.9</v>
      </c>
      <c r="K62" s="98">
        <v>4</v>
      </c>
      <c r="L62" s="98">
        <v>2.5</v>
      </c>
      <c r="M62" s="98">
        <v>4.0999999999999996</v>
      </c>
      <c r="N62" s="98">
        <v>3.9</v>
      </c>
      <c r="O62" s="98">
        <v>3.9</v>
      </c>
      <c r="P62" s="98">
        <v>5.0999999999999996</v>
      </c>
      <c r="Q62" s="99"/>
      <c r="R62" s="98">
        <v>3.8</v>
      </c>
      <c r="S62" s="98">
        <v>3.9</v>
      </c>
      <c r="T62" s="98">
        <v>1.3</v>
      </c>
      <c r="U62" s="98">
        <v>1.3</v>
      </c>
      <c r="V62" s="98">
        <v>0</v>
      </c>
      <c r="W62" s="98">
        <v>1.3</v>
      </c>
      <c r="X62" s="98">
        <v>1.3</v>
      </c>
      <c r="Y62" s="98">
        <v>0</v>
      </c>
      <c r="Z62" s="99"/>
      <c r="AA62" s="98">
        <v>1.2</v>
      </c>
      <c r="AB62" s="98">
        <v>1.3</v>
      </c>
    </row>
    <row r="63" spans="1:28" ht="12.75" x14ac:dyDescent="0.2">
      <c r="A63" s="97">
        <v>22525</v>
      </c>
      <c r="B63" s="98">
        <v>7.7</v>
      </c>
      <c r="C63" s="98">
        <v>8.1</v>
      </c>
      <c r="D63" s="98">
        <v>7.7</v>
      </c>
      <c r="E63" s="98">
        <v>7.8</v>
      </c>
      <c r="F63" s="98">
        <v>7.8</v>
      </c>
      <c r="G63" s="98">
        <v>8.4</v>
      </c>
      <c r="H63" s="99"/>
      <c r="I63" s="98">
        <v>8.3000000000000007</v>
      </c>
      <c r="J63" s="98">
        <v>7.8</v>
      </c>
      <c r="K63" s="98">
        <v>1.3</v>
      </c>
      <c r="L63" s="98">
        <v>1.3</v>
      </c>
      <c r="M63" s="98">
        <v>2.7</v>
      </c>
      <c r="N63" s="98">
        <v>1.3</v>
      </c>
      <c r="O63" s="98">
        <v>1.3</v>
      </c>
      <c r="P63" s="98">
        <v>3.7</v>
      </c>
      <c r="Q63" s="99"/>
      <c r="R63" s="98">
        <v>1.2</v>
      </c>
      <c r="S63" s="98">
        <v>1.3</v>
      </c>
      <c r="T63" s="98">
        <v>-1.3</v>
      </c>
      <c r="U63" s="98">
        <v>0</v>
      </c>
      <c r="V63" s="98">
        <v>0</v>
      </c>
      <c r="W63" s="98">
        <v>-1.3</v>
      </c>
      <c r="X63" s="98">
        <v>-1.3</v>
      </c>
      <c r="Y63" s="98">
        <v>1.2</v>
      </c>
      <c r="Z63" s="99"/>
      <c r="AA63" s="98">
        <v>0</v>
      </c>
      <c r="AB63" s="98">
        <v>-1.3</v>
      </c>
    </row>
    <row r="64" spans="1:28" ht="12.75" x14ac:dyDescent="0.2">
      <c r="A64" s="97">
        <v>22616</v>
      </c>
      <c r="B64" s="98">
        <v>7.7</v>
      </c>
      <c r="C64" s="98">
        <v>8.1</v>
      </c>
      <c r="D64" s="98">
        <v>7.7</v>
      </c>
      <c r="E64" s="98">
        <v>7.8</v>
      </c>
      <c r="F64" s="98">
        <v>7.7</v>
      </c>
      <c r="G64" s="98">
        <v>8.3000000000000007</v>
      </c>
      <c r="H64" s="99"/>
      <c r="I64" s="98">
        <v>8.4</v>
      </c>
      <c r="J64" s="98">
        <v>7.8</v>
      </c>
      <c r="K64" s="98">
        <v>0</v>
      </c>
      <c r="L64" s="98">
        <v>1.3</v>
      </c>
      <c r="M64" s="98">
        <v>1.3</v>
      </c>
      <c r="N64" s="98">
        <v>0</v>
      </c>
      <c r="O64" s="98">
        <v>0</v>
      </c>
      <c r="P64" s="98">
        <v>1.2</v>
      </c>
      <c r="Q64" s="99"/>
      <c r="R64" s="98">
        <v>2.4</v>
      </c>
      <c r="S64" s="98">
        <v>0</v>
      </c>
      <c r="T64" s="98">
        <v>0</v>
      </c>
      <c r="U64" s="98">
        <v>0</v>
      </c>
      <c r="V64" s="98">
        <v>0</v>
      </c>
      <c r="W64" s="98">
        <v>0</v>
      </c>
      <c r="X64" s="98">
        <v>-1.3</v>
      </c>
      <c r="Y64" s="98">
        <v>-1.2</v>
      </c>
      <c r="Z64" s="99"/>
      <c r="AA64" s="98">
        <v>1.2</v>
      </c>
      <c r="AB64" s="98">
        <v>0</v>
      </c>
    </row>
    <row r="65" spans="1:28" ht="12.75" x14ac:dyDescent="0.2">
      <c r="A65" s="97">
        <v>22706</v>
      </c>
      <c r="B65" s="98">
        <v>7.7</v>
      </c>
      <c r="C65" s="98">
        <v>8</v>
      </c>
      <c r="D65" s="98">
        <v>7.8</v>
      </c>
      <c r="E65" s="98">
        <v>7.7</v>
      </c>
      <c r="F65" s="98">
        <v>7.8</v>
      </c>
      <c r="G65" s="98">
        <v>8.3000000000000007</v>
      </c>
      <c r="H65" s="99"/>
      <c r="I65" s="98">
        <v>8.3000000000000007</v>
      </c>
      <c r="J65" s="98">
        <v>7.8</v>
      </c>
      <c r="K65" s="98">
        <v>0</v>
      </c>
      <c r="L65" s="98">
        <v>0</v>
      </c>
      <c r="M65" s="98">
        <v>1.3</v>
      </c>
      <c r="N65" s="98">
        <v>-1.3</v>
      </c>
      <c r="O65" s="98">
        <v>0</v>
      </c>
      <c r="P65" s="98">
        <v>0</v>
      </c>
      <c r="Q65" s="99"/>
      <c r="R65" s="98">
        <v>1.2</v>
      </c>
      <c r="S65" s="98">
        <v>0</v>
      </c>
      <c r="T65" s="98">
        <v>0</v>
      </c>
      <c r="U65" s="98">
        <v>-1.2</v>
      </c>
      <c r="V65" s="98">
        <v>1.3</v>
      </c>
      <c r="W65" s="98">
        <v>-1.3</v>
      </c>
      <c r="X65" s="98">
        <v>1.3</v>
      </c>
      <c r="Y65" s="98">
        <v>0</v>
      </c>
      <c r="Z65" s="99"/>
      <c r="AA65" s="98">
        <v>-1.2</v>
      </c>
      <c r="AB65" s="98">
        <v>0</v>
      </c>
    </row>
    <row r="66" spans="1:28" ht="12.75" x14ac:dyDescent="0.2">
      <c r="A66" s="97">
        <v>22798</v>
      </c>
      <c r="B66" s="98">
        <v>7.7</v>
      </c>
      <c r="C66" s="98">
        <v>8</v>
      </c>
      <c r="D66" s="98">
        <v>7.8</v>
      </c>
      <c r="E66" s="98">
        <v>7.7</v>
      </c>
      <c r="F66" s="98">
        <v>7.8</v>
      </c>
      <c r="G66" s="98">
        <v>8.3000000000000007</v>
      </c>
      <c r="H66" s="99"/>
      <c r="I66" s="98">
        <v>8.3000000000000007</v>
      </c>
      <c r="J66" s="98">
        <v>7.8</v>
      </c>
      <c r="K66" s="98">
        <v>-1.3</v>
      </c>
      <c r="L66" s="98">
        <v>-1.2</v>
      </c>
      <c r="M66" s="98">
        <v>1.3</v>
      </c>
      <c r="N66" s="98">
        <v>-2.5</v>
      </c>
      <c r="O66" s="98">
        <v>-1.3</v>
      </c>
      <c r="P66" s="98">
        <v>0</v>
      </c>
      <c r="Q66" s="99"/>
      <c r="R66" s="98">
        <v>0</v>
      </c>
      <c r="S66" s="98">
        <v>-1.3</v>
      </c>
      <c r="T66" s="98">
        <v>0</v>
      </c>
      <c r="U66" s="98">
        <v>0</v>
      </c>
      <c r="V66" s="98">
        <v>0</v>
      </c>
      <c r="W66" s="98">
        <v>0</v>
      </c>
      <c r="X66" s="98">
        <v>0</v>
      </c>
      <c r="Y66" s="98">
        <v>0</v>
      </c>
      <c r="Z66" s="99"/>
      <c r="AA66" s="98">
        <v>0</v>
      </c>
      <c r="AB66" s="98">
        <v>0</v>
      </c>
    </row>
    <row r="67" spans="1:28" ht="12.75" x14ac:dyDescent="0.2">
      <c r="A67" s="97">
        <v>22890</v>
      </c>
      <c r="B67" s="98">
        <v>7.7</v>
      </c>
      <c r="C67" s="98">
        <v>8</v>
      </c>
      <c r="D67" s="98">
        <v>7.8</v>
      </c>
      <c r="E67" s="98">
        <v>7.7</v>
      </c>
      <c r="F67" s="98">
        <v>7.8</v>
      </c>
      <c r="G67" s="98">
        <v>8.3000000000000007</v>
      </c>
      <c r="H67" s="99"/>
      <c r="I67" s="98">
        <v>8.3000000000000007</v>
      </c>
      <c r="J67" s="98">
        <v>7.8</v>
      </c>
      <c r="K67" s="98">
        <v>0</v>
      </c>
      <c r="L67" s="98">
        <v>-1.2</v>
      </c>
      <c r="M67" s="98">
        <v>1.3</v>
      </c>
      <c r="N67" s="98">
        <v>-1.3</v>
      </c>
      <c r="O67" s="98">
        <v>0</v>
      </c>
      <c r="P67" s="98">
        <v>-1.2</v>
      </c>
      <c r="Q67" s="99"/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8">
        <v>0</v>
      </c>
      <c r="X67" s="98">
        <v>0</v>
      </c>
      <c r="Y67" s="98">
        <v>0</v>
      </c>
      <c r="Z67" s="99"/>
      <c r="AA67" s="98">
        <v>0</v>
      </c>
      <c r="AB67" s="98">
        <v>0</v>
      </c>
    </row>
    <row r="68" spans="1:28" ht="12.75" x14ac:dyDescent="0.2">
      <c r="A68" s="97">
        <v>22981</v>
      </c>
      <c r="B68" s="98">
        <v>7.8</v>
      </c>
      <c r="C68" s="98">
        <v>8</v>
      </c>
      <c r="D68" s="98">
        <v>7.8</v>
      </c>
      <c r="E68" s="98">
        <v>7.7</v>
      </c>
      <c r="F68" s="98">
        <v>7.8</v>
      </c>
      <c r="G68" s="98">
        <v>8.3000000000000007</v>
      </c>
      <c r="H68" s="99"/>
      <c r="I68" s="98">
        <v>8.4</v>
      </c>
      <c r="J68" s="98">
        <v>7.8</v>
      </c>
      <c r="K68" s="98">
        <v>1.3</v>
      </c>
      <c r="L68" s="98">
        <v>-1.2</v>
      </c>
      <c r="M68" s="98">
        <v>1.3</v>
      </c>
      <c r="N68" s="98">
        <v>-1.3</v>
      </c>
      <c r="O68" s="98">
        <v>1.3</v>
      </c>
      <c r="P68" s="98">
        <v>0</v>
      </c>
      <c r="Q68" s="99"/>
      <c r="R68" s="98">
        <v>0</v>
      </c>
      <c r="S68" s="98">
        <v>0</v>
      </c>
      <c r="T68" s="98">
        <v>1.3</v>
      </c>
      <c r="U68" s="98">
        <v>0</v>
      </c>
      <c r="V68" s="98">
        <v>0</v>
      </c>
      <c r="W68" s="98">
        <v>0</v>
      </c>
      <c r="X68" s="98">
        <v>0</v>
      </c>
      <c r="Y68" s="98">
        <v>0</v>
      </c>
      <c r="Z68" s="99"/>
      <c r="AA68" s="98">
        <v>1.2</v>
      </c>
      <c r="AB68" s="98">
        <v>0</v>
      </c>
    </row>
    <row r="69" spans="1:28" ht="12.75" x14ac:dyDescent="0.2">
      <c r="A69" s="97">
        <v>23071</v>
      </c>
      <c r="B69" s="98">
        <v>7.8</v>
      </c>
      <c r="C69" s="98">
        <v>8</v>
      </c>
      <c r="D69" s="98">
        <v>7.8</v>
      </c>
      <c r="E69" s="98">
        <v>7.7</v>
      </c>
      <c r="F69" s="98">
        <v>7.9</v>
      </c>
      <c r="G69" s="98">
        <v>8.3000000000000007</v>
      </c>
      <c r="H69" s="99"/>
      <c r="I69" s="98">
        <v>8.3000000000000007</v>
      </c>
      <c r="J69" s="98">
        <v>7.8</v>
      </c>
      <c r="K69" s="98">
        <v>1.3</v>
      </c>
      <c r="L69" s="98">
        <v>0</v>
      </c>
      <c r="M69" s="98">
        <v>0</v>
      </c>
      <c r="N69" s="98">
        <v>0</v>
      </c>
      <c r="O69" s="98">
        <v>1.3</v>
      </c>
      <c r="P69" s="98">
        <v>0</v>
      </c>
      <c r="Q69" s="99"/>
      <c r="R69" s="98">
        <v>0</v>
      </c>
      <c r="S69" s="98">
        <v>0</v>
      </c>
      <c r="T69" s="98">
        <v>0</v>
      </c>
      <c r="U69" s="98">
        <v>0</v>
      </c>
      <c r="V69" s="98">
        <v>0</v>
      </c>
      <c r="W69" s="98">
        <v>0</v>
      </c>
      <c r="X69" s="98">
        <v>1.3</v>
      </c>
      <c r="Y69" s="98">
        <v>0</v>
      </c>
      <c r="Z69" s="99"/>
      <c r="AA69" s="98">
        <v>-1.2</v>
      </c>
      <c r="AB69" s="98">
        <v>0</v>
      </c>
    </row>
    <row r="70" spans="1:28" ht="12.75" x14ac:dyDescent="0.2">
      <c r="A70" s="97">
        <v>23163</v>
      </c>
      <c r="B70" s="98">
        <v>7.8</v>
      </c>
      <c r="C70" s="98">
        <v>8.1</v>
      </c>
      <c r="D70" s="98">
        <v>7.8</v>
      </c>
      <c r="E70" s="98">
        <v>7.8</v>
      </c>
      <c r="F70" s="98">
        <v>7.9</v>
      </c>
      <c r="G70" s="98">
        <v>8.3000000000000007</v>
      </c>
      <c r="H70" s="99"/>
      <c r="I70" s="98">
        <v>8.3000000000000007</v>
      </c>
      <c r="J70" s="98">
        <v>7.8</v>
      </c>
      <c r="K70" s="98">
        <v>1.3</v>
      </c>
      <c r="L70" s="98">
        <v>1.3</v>
      </c>
      <c r="M70" s="98">
        <v>0</v>
      </c>
      <c r="N70" s="98">
        <v>1.3</v>
      </c>
      <c r="O70" s="98">
        <v>1.3</v>
      </c>
      <c r="P70" s="98">
        <v>0</v>
      </c>
      <c r="Q70" s="99"/>
      <c r="R70" s="98">
        <v>0</v>
      </c>
      <c r="S70" s="98">
        <v>0</v>
      </c>
      <c r="T70" s="98">
        <v>0</v>
      </c>
      <c r="U70" s="98">
        <v>1.3</v>
      </c>
      <c r="V70" s="98">
        <v>0</v>
      </c>
      <c r="W70" s="98">
        <v>1.3</v>
      </c>
      <c r="X70" s="98">
        <v>0</v>
      </c>
      <c r="Y70" s="98">
        <v>0</v>
      </c>
      <c r="Z70" s="99"/>
      <c r="AA70" s="98">
        <v>0</v>
      </c>
      <c r="AB70" s="98">
        <v>0</v>
      </c>
    </row>
    <row r="71" spans="1:28" ht="12.75" x14ac:dyDescent="0.2">
      <c r="A71" s="97">
        <v>23255</v>
      </c>
      <c r="B71" s="98">
        <v>7.8</v>
      </c>
      <c r="C71" s="98">
        <v>8.1</v>
      </c>
      <c r="D71" s="98">
        <v>7.8</v>
      </c>
      <c r="E71" s="98">
        <v>7.8</v>
      </c>
      <c r="F71" s="98">
        <v>7.9</v>
      </c>
      <c r="G71" s="98">
        <v>8.3000000000000007</v>
      </c>
      <c r="H71" s="99"/>
      <c r="I71" s="98">
        <v>8.4</v>
      </c>
      <c r="J71" s="98">
        <v>7.9</v>
      </c>
      <c r="K71" s="98">
        <v>1.3</v>
      </c>
      <c r="L71" s="98">
        <v>1.3</v>
      </c>
      <c r="M71" s="98">
        <v>0</v>
      </c>
      <c r="N71" s="98">
        <v>1.3</v>
      </c>
      <c r="O71" s="98">
        <v>1.3</v>
      </c>
      <c r="P71" s="98">
        <v>0</v>
      </c>
      <c r="Q71" s="99"/>
      <c r="R71" s="98">
        <v>1.2</v>
      </c>
      <c r="S71" s="98">
        <v>1.3</v>
      </c>
      <c r="T71" s="98">
        <v>0</v>
      </c>
      <c r="U71" s="98">
        <v>0</v>
      </c>
      <c r="V71" s="98">
        <v>0</v>
      </c>
      <c r="W71" s="98">
        <v>0</v>
      </c>
      <c r="X71" s="98">
        <v>0</v>
      </c>
      <c r="Y71" s="98">
        <v>0</v>
      </c>
      <c r="Z71" s="99"/>
      <c r="AA71" s="98">
        <v>1.2</v>
      </c>
      <c r="AB71" s="98">
        <v>1.3</v>
      </c>
    </row>
    <row r="72" spans="1:28" ht="12.75" x14ac:dyDescent="0.2">
      <c r="A72" s="97">
        <v>23346</v>
      </c>
      <c r="B72" s="98">
        <v>7.8</v>
      </c>
      <c r="C72" s="98">
        <v>8.1</v>
      </c>
      <c r="D72" s="98">
        <v>7.8</v>
      </c>
      <c r="E72" s="98">
        <v>7.8</v>
      </c>
      <c r="F72" s="98">
        <v>7.9</v>
      </c>
      <c r="G72" s="98">
        <v>8.4</v>
      </c>
      <c r="H72" s="99"/>
      <c r="I72" s="98">
        <v>8.4</v>
      </c>
      <c r="J72" s="98">
        <v>7.9</v>
      </c>
      <c r="K72" s="98">
        <v>0</v>
      </c>
      <c r="L72" s="98">
        <v>1.3</v>
      </c>
      <c r="M72" s="98">
        <v>0</v>
      </c>
      <c r="N72" s="98">
        <v>1.3</v>
      </c>
      <c r="O72" s="98">
        <v>1.3</v>
      </c>
      <c r="P72" s="98">
        <v>1.2</v>
      </c>
      <c r="Q72" s="99"/>
      <c r="R72" s="98">
        <v>0</v>
      </c>
      <c r="S72" s="98">
        <v>1.3</v>
      </c>
      <c r="T72" s="98">
        <v>0</v>
      </c>
      <c r="U72" s="98">
        <v>0</v>
      </c>
      <c r="V72" s="98">
        <v>0</v>
      </c>
      <c r="W72" s="98">
        <v>0</v>
      </c>
      <c r="X72" s="98">
        <v>0</v>
      </c>
      <c r="Y72" s="98">
        <v>1.2</v>
      </c>
      <c r="Z72" s="99"/>
      <c r="AA72" s="98">
        <v>0</v>
      </c>
      <c r="AB72" s="98">
        <v>0</v>
      </c>
    </row>
    <row r="73" spans="1:28" ht="12.75" x14ac:dyDescent="0.2">
      <c r="A73" s="97">
        <v>23437</v>
      </c>
      <c r="B73" s="98">
        <v>7.8</v>
      </c>
      <c r="C73" s="98">
        <v>8.1</v>
      </c>
      <c r="D73" s="98">
        <v>7.9</v>
      </c>
      <c r="E73" s="98">
        <v>7.8</v>
      </c>
      <c r="F73" s="98">
        <v>8</v>
      </c>
      <c r="G73" s="98">
        <v>8.4</v>
      </c>
      <c r="H73" s="99"/>
      <c r="I73" s="98">
        <v>8.4</v>
      </c>
      <c r="J73" s="98">
        <v>8</v>
      </c>
      <c r="K73" s="98">
        <v>0</v>
      </c>
      <c r="L73" s="98">
        <v>1.3</v>
      </c>
      <c r="M73" s="98">
        <v>1.3</v>
      </c>
      <c r="N73" s="98">
        <v>1.3</v>
      </c>
      <c r="O73" s="98">
        <v>1.3</v>
      </c>
      <c r="P73" s="98">
        <v>1.2</v>
      </c>
      <c r="Q73" s="99"/>
      <c r="R73" s="98">
        <v>1.2</v>
      </c>
      <c r="S73" s="98">
        <v>2.6</v>
      </c>
      <c r="T73" s="98">
        <v>0</v>
      </c>
      <c r="U73" s="98">
        <v>0</v>
      </c>
      <c r="V73" s="98">
        <v>1.3</v>
      </c>
      <c r="W73" s="98">
        <v>0</v>
      </c>
      <c r="X73" s="98">
        <v>1.3</v>
      </c>
      <c r="Y73" s="98">
        <v>0</v>
      </c>
      <c r="Z73" s="99"/>
      <c r="AA73" s="98">
        <v>0</v>
      </c>
      <c r="AB73" s="98">
        <v>1.3</v>
      </c>
    </row>
    <row r="74" spans="1:28" ht="12.75" x14ac:dyDescent="0.2">
      <c r="A74" s="97">
        <v>23529</v>
      </c>
      <c r="B74" s="98">
        <v>7.9</v>
      </c>
      <c r="C74" s="98">
        <v>8.1999999999999993</v>
      </c>
      <c r="D74" s="98">
        <v>8</v>
      </c>
      <c r="E74" s="98">
        <v>8</v>
      </c>
      <c r="F74" s="98">
        <v>8</v>
      </c>
      <c r="G74" s="98">
        <v>8.4</v>
      </c>
      <c r="H74" s="99"/>
      <c r="I74" s="98">
        <v>8.4</v>
      </c>
      <c r="J74" s="98">
        <v>8</v>
      </c>
      <c r="K74" s="98">
        <v>1.3</v>
      </c>
      <c r="L74" s="98">
        <v>1.2</v>
      </c>
      <c r="M74" s="98">
        <v>2.6</v>
      </c>
      <c r="N74" s="98">
        <v>2.6</v>
      </c>
      <c r="O74" s="98">
        <v>1.3</v>
      </c>
      <c r="P74" s="98">
        <v>1.2</v>
      </c>
      <c r="Q74" s="99"/>
      <c r="R74" s="98">
        <v>1.2</v>
      </c>
      <c r="S74" s="98">
        <v>2.6</v>
      </c>
      <c r="T74" s="98">
        <v>1.3</v>
      </c>
      <c r="U74" s="98">
        <v>1.2</v>
      </c>
      <c r="V74" s="98">
        <v>1.3</v>
      </c>
      <c r="W74" s="98">
        <v>2.6</v>
      </c>
      <c r="X74" s="98">
        <v>0</v>
      </c>
      <c r="Y74" s="98">
        <v>0</v>
      </c>
      <c r="Z74" s="99"/>
      <c r="AA74" s="98">
        <v>0</v>
      </c>
      <c r="AB74" s="98">
        <v>0</v>
      </c>
    </row>
    <row r="75" spans="1:28" ht="12.75" x14ac:dyDescent="0.2">
      <c r="A75" s="97">
        <v>23621</v>
      </c>
      <c r="B75" s="98">
        <v>8</v>
      </c>
      <c r="C75" s="98">
        <v>8.1999999999999993</v>
      </c>
      <c r="D75" s="98">
        <v>8.1</v>
      </c>
      <c r="E75" s="98">
        <v>8.1</v>
      </c>
      <c r="F75" s="98">
        <v>8.1</v>
      </c>
      <c r="G75" s="98">
        <v>8.5</v>
      </c>
      <c r="H75" s="99"/>
      <c r="I75" s="98">
        <v>8.5</v>
      </c>
      <c r="J75" s="98">
        <v>8.1</v>
      </c>
      <c r="K75" s="98">
        <v>2.6</v>
      </c>
      <c r="L75" s="98">
        <v>1.2</v>
      </c>
      <c r="M75" s="98">
        <v>3.8</v>
      </c>
      <c r="N75" s="98">
        <v>3.8</v>
      </c>
      <c r="O75" s="98">
        <v>2.5</v>
      </c>
      <c r="P75" s="98">
        <v>2.4</v>
      </c>
      <c r="Q75" s="99"/>
      <c r="R75" s="98">
        <v>1.2</v>
      </c>
      <c r="S75" s="98">
        <v>2.5</v>
      </c>
      <c r="T75" s="98">
        <v>1.3</v>
      </c>
      <c r="U75" s="98">
        <v>0</v>
      </c>
      <c r="V75" s="98">
        <v>1.3</v>
      </c>
      <c r="W75" s="98">
        <v>1.3</v>
      </c>
      <c r="X75" s="98">
        <v>1.3</v>
      </c>
      <c r="Y75" s="98">
        <v>1.2</v>
      </c>
      <c r="Z75" s="99"/>
      <c r="AA75" s="98">
        <v>1.2</v>
      </c>
      <c r="AB75" s="98">
        <v>1.3</v>
      </c>
    </row>
    <row r="76" spans="1:28" ht="12.75" x14ac:dyDescent="0.2">
      <c r="A76" s="97">
        <v>23712</v>
      </c>
      <c r="B76" s="98">
        <v>8.1</v>
      </c>
      <c r="C76" s="98">
        <v>8.4</v>
      </c>
      <c r="D76" s="98">
        <v>8.1</v>
      </c>
      <c r="E76" s="98">
        <v>8.1999999999999993</v>
      </c>
      <c r="F76" s="98">
        <v>8.1</v>
      </c>
      <c r="G76" s="98">
        <v>8.6</v>
      </c>
      <c r="H76" s="99"/>
      <c r="I76" s="98">
        <v>8.6999999999999993</v>
      </c>
      <c r="J76" s="98">
        <v>8.1999999999999993</v>
      </c>
      <c r="K76" s="98">
        <v>3.8</v>
      </c>
      <c r="L76" s="98">
        <v>3.7</v>
      </c>
      <c r="M76" s="98">
        <v>3.8</v>
      </c>
      <c r="N76" s="98">
        <v>5.0999999999999996</v>
      </c>
      <c r="O76" s="98">
        <v>2.5</v>
      </c>
      <c r="P76" s="98">
        <v>2.4</v>
      </c>
      <c r="Q76" s="99"/>
      <c r="R76" s="98">
        <v>3.6</v>
      </c>
      <c r="S76" s="98">
        <v>3.8</v>
      </c>
      <c r="T76" s="98">
        <v>1.3</v>
      </c>
      <c r="U76" s="98">
        <v>2.4</v>
      </c>
      <c r="V76" s="98">
        <v>0</v>
      </c>
      <c r="W76" s="98">
        <v>1.2</v>
      </c>
      <c r="X76" s="98">
        <v>0</v>
      </c>
      <c r="Y76" s="98">
        <v>1.2</v>
      </c>
      <c r="Z76" s="99"/>
      <c r="AA76" s="98">
        <v>2.4</v>
      </c>
      <c r="AB76" s="98">
        <v>1.2</v>
      </c>
    </row>
    <row r="77" spans="1:28" ht="12.75" x14ac:dyDescent="0.2">
      <c r="A77" s="97">
        <v>23802</v>
      </c>
      <c r="B77" s="98">
        <v>8.1</v>
      </c>
      <c r="C77" s="98">
        <v>8.5</v>
      </c>
      <c r="D77" s="98">
        <v>8.1999999999999993</v>
      </c>
      <c r="E77" s="98">
        <v>8.1999999999999993</v>
      </c>
      <c r="F77" s="98">
        <v>8.1999999999999993</v>
      </c>
      <c r="G77" s="98">
        <v>8.6</v>
      </c>
      <c r="H77" s="99"/>
      <c r="I77" s="98">
        <v>8.6999999999999993</v>
      </c>
      <c r="J77" s="98">
        <v>8.1999999999999993</v>
      </c>
      <c r="K77" s="98">
        <v>3.8</v>
      </c>
      <c r="L77" s="98">
        <v>4.9000000000000004</v>
      </c>
      <c r="M77" s="98">
        <v>3.8</v>
      </c>
      <c r="N77" s="98">
        <v>5.0999999999999996</v>
      </c>
      <c r="O77" s="98">
        <v>2.5</v>
      </c>
      <c r="P77" s="98">
        <v>2.4</v>
      </c>
      <c r="Q77" s="99"/>
      <c r="R77" s="98">
        <v>3.6</v>
      </c>
      <c r="S77" s="98">
        <v>2.5</v>
      </c>
      <c r="T77" s="98">
        <v>0</v>
      </c>
      <c r="U77" s="98">
        <v>1.2</v>
      </c>
      <c r="V77" s="98">
        <v>1.2</v>
      </c>
      <c r="W77" s="98">
        <v>0</v>
      </c>
      <c r="X77" s="98">
        <v>1.2</v>
      </c>
      <c r="Y77" s="98">
        <v>0</v>
      </c>
      <c r="Z77" s="99"/>
      <c r="AA77" s="98">
        <v>0</v>
      </c>
      <c r="AB77" s="98">
        <v>0</v>
      </c>
    </row>
    <row r="78" spans="1:28" ht="12.75" x14ac:dyDescent="0.2">
      <c r="A78" s="97">
        <v>23894</v>
      </c>
      <c r="B78" s="98">
        <v>8.1999999999999993</v>
      </c>
      <c r="C78" s="98">
        <v>8.6</v>
      </c>
      <c r="D78" s="98">
        <v>8.3000000000000007</v>
      </c>
      <c r="E78" s="98">
        <v>8.1999999999999993</v>
      </c>
      <c r="F78" s="98">
        <v>8.3000000000000007</v>
      </c>
      <c r="G78" s="98">
        <v>8.8000000000000007</v>
      </c>
      <c r="H78" s="99"/>
      <c r="I78" s="98">
        <v>8.8000000000000007</v>
      </c>
      <c r="J78" s="98">
        <v>8.3000000000000007</v>
      </c>
      <c r="K78" s="98">
        <v>3.8</v>
      </c>
      <c r="L78" s="98">
        <v>4.9000000000000004</v>
      </c>
      <c r="M78" s="98">
        <v>3.8</v>
      </c>
      <c r="N78" s="98">
        <v>2.5</v>
      </c>
      <c r="O78" s="98">
        <v>3.8</v>
      </c>
      <c r="P78" s="98">
        <v>4.8</v>
      </c>
      <c r="Q78" s="99"/>
      <c r="R78" s="98">
        <v>4.8</v>
      </c>
      <c r="S78" s="98">
        <v>3.8</v>
      </c>
      <c r="T78" s="98">
        <v>1.2</v>
      </c>
      <c r="U78" s="98">
        <v>1.2</v>
      </c>
      <c r="V78" s="98">
        <v>1.2</v>
      </c>
      <c r="W78" s="98">
        <v>0</v>
      </c>
      <c r="X78" s="98">
        <v>1.2</v>
      </c>
      <c r="Y78" s="98">
        <v>2.2999999999999998</v>
      </c>
      <c r="Z78" s="99"/>
      <c r="AA78" s="98">
        <v>1.1000000000000001</v>
      </c>
      <c r="AB78" s="98">
        <v>1.2</v>
      </c>
    </row>
    <row r="79" spans="1:28" ht="12.75" x14ac:dyDescent="0.2">
      <c r="A79" s="97">
        <v>23986</v>
      </c>
      <c r="B79" s="98">
        <v>8.3000000000000007</v>
      </c>
      <c r="C79" s="98">
        <v>8.6</v>
      </c>
      <c r="D79" s="98">
        <v>8.4</v>
      </c>
      <c r="E79" s="98">
        <v>8.3000000000000007</v>
      </c>
      <c r="F79" s="98">
        <v>8.4</v>
      </c>
      <c r="G79" s="98">
        <v>8.9</v>
      </c>
      <c r="H79" s="99"/>
      <c r="I79" s="98">
        <v>8.8000000000000007</v>
      </c>
      <c r="J79" s="98">
        <v>8.4</v>
      </c>
      <c r="K79" s="98">
        <v>3.8</v>
      </c>
      <c r="L79" s="98">
        <v>4.9000000000000004</v>
      </c>
      <c r="M79" s="98">
        <v>3.7</v>
      </c>
      <c r="N79" s="98">
        <v>2.5</v>
      </c>
      <c r="O79" s="98">
        <v>3.7</v>
      </c>
      <c r="P79" s="98">
        <v>4.7</v>
      </c>
      <c r="Q79" s="99"/>
      <c r="R79" s="98">
        <v>3.5</v>
      </c>
      <c r="S79" s="98">
        <v>3.7</v>
      </c>
      <c r="T79" s="98">
        <v>1.2</v>
      </c>
      <c r="U79" s="98">
        <v>0</v>
      </c>
      <c r="V79" s="98">
        <v>1.2</v>
      </c>
      <c r="W79" s="98">
        <v>1.2</v>
      </c>
      <c r="X79" s="98">
        <v>1.2</v>
      </c>
      <c r="Y79" s="98">
        <v>1.1000000000000001</v>
      </c>
      <c r="Z79" s="99"/>
      <c r="AA79" s="98">
        <v>0</v>
      </c>
      <c r="AB79" s="98">
        <v>1.2</v>
      </c>
    </row>
    <row r="80" spans="1:28" ht="12.75" x14ac:dyDescent="0.2">
      <c r="A80" s="97">
        <v>24077</v>
      </c>
      <c r="B80" s="98">
        <v>8.4</v>
      </c>
      <c r="C80" s="98">
        <v>8.8000000000000007</v>
      </c>
      <c r="D80" s="98">
        <v>8.5</v>
      </c>
      <c r="E80" s="98">
        <v>8.4</v>
      </c>
      <c r="F80" s="98">
        <v>8.4</v>
      </c>
      <c r="G80" s="98">
        <v>9</v>
      </c>
      <c r="H80" s="99"/>
      <c r="I80" s="98">
        <v>8.9</v>
      </c>
      <c r="J80" s="98">
        <v>8.5</v>
      </c>
      <c r="K80" s="98">
        <v>3.7</v>
      </c>
      <c r="L80" s="98">
        <v>4.8</v>
      </c>
      <c r="M80" s="98">
        <v>4.9000000000000004</v>
      </c>
      <c r="N80" s="98">
        <v>2.4</v>
      </c>
      <c r="O80" s="98">
        <v>3.7</v>
      </c>
      <c r="P80" s="98">
        <v>4.7</v>
      </c>
      <c r="Q80" s="99"/>
      <c r="R80" s="98">
        <v>2.2999999999999998</v>
      </c>
      <c r="S80" s="98">
        <v>3.7</v>
      </c>
      <c r="T80" s="98">
        <v>1.2</v>
      </c>
      <c r="U80" s="98">
        <v>2.2999999999999998</v>
      </c>
      <c r="V80" s="98">
        <v>1.2</v>
      </c>
      <c r="W80" s="98">
        <v>1.2</v>
      </c>
      <c r="X80" s="98">
        <v>0</v>
      </c>
      <c r="Y80" s="98">
        <v>1.1000000000000001</v>
      </c>
      <c r="Z80" s="99"/>
      <c r="AA80" s="98">
        <v>1.1000000000000001</v>
      </c>
      <c r="AB80" s="98">
        <v>1.2</v>
      </c>
    </row>
    <row r="81" spans="1:28" ht="12.75" x14ac:dyDescent="0.2">
      <c r="A81" s="97">
        <v>24167</v>
      </c>
      <c r="B81" s="98">
        <v>8.4</v>
      </c>
      <c r="C81" s="98">
        <v>8.8000000000000007</v>
      </c>
      <c r="D81" s="98">
        <v>8.6</v>
      </c>
      <c r="E81" s="98">
        <v>8.4</v>
      </c>
      <c r="F81" s="98">
        <v>8.5</v>
      </c>
      <c r="G81" s="98">
        <v>8.9</v>
      </c>
      <c r="H81" s="99"/>
      <c r="I81" s="98">
        <v>8.9</v>
      </c>
      <c r="J81" s="98">
        <v>8.6</v>
      </c>
      <c r="K81" s="98">
        <v>3.7</v>
      </c>
      <c r="L81" s="98">
        <v>3.5</v>
      </c>
      <c r="M81" s="98">
        <v>4.9000000000000004</v>
      </c>
      <c r="N81" s="98">
        <v>2.4</v>
      </c>
      <c r="O81" s="98">
        <v>3.7</v>
      </c>
      <c r="P81" s="98">
        <v>3.5</v>
      </c>
      <c r="Q81" s="99"/>
      <c r="R81" s="98">
        <v>2.2999999999999998</v>
      </c>
      <c r="S81" s="98">
        <v>4.9000000000000004</v>
      </c>
      <c r="T81" s="98">
        <v>0</v>
      </c>
      <c r="U81" s="98">
        <v>0</v>
      </c>
      <c r="V81" s="98">
        <v>1.2</v>
      </c>
      <c r="W81" s="98">
        <v>0</v>
      </c>
      <c r="X81" s="98">
        <v>1.2</v>
      </c>
      <c r="Y81" s="98">
        <v>-1.1000000000000001</v>
      </c>
      <c r="Z81" s="99"/>
      <c r="AA81" s="98">
        <v>0</v>
      </c>
      <c r="AB81" s="98">
        <v>1.2</v>
      </c>
    </row>
    <row r="82" spans="1:28" ht="12.75" x14ac:dyDescent="0.2">
      <c r="A82" s="97">
        <v>24259</v>
      </c>
      <c r="B82" s="98">
        <v>8.4</v>
      </c>
      <c r="C82" s="98">
        <v>8.8000000000000007</v>
      </c>
      <c r="D82" s="98">
        <v>8.6999999999999993</v>
      </c>
      <c r="E82" s="98">
        <v>8.6</v>
      </c>
      <c r="F82" s="98">
        <v>8.6999999999999993</v>
      </c>
      <c r="G82" s="98">
        <v>9</v>
      </c>
      <c r="H82" s="99"/>
      <c r="I82" s="98">
        <v>8.9</v>
      </c>
      <c r="J82" s="98">
        <v>8.6</v>
      </c>
      <c r="K82" s="98">
        <v>2.4</v>
      </c>
      <c r="L82" s="98">
        <v>2.2999999999999998</v>
      </c>
      <c r="M82" s="98">
        <v>4.8</v>
      </c>
      <c r="N82" s="98">
        <v>4.9000000000000004</v>
      </c>
      <c r="O82" s="98">
        <v>4.8</v>
      </c>
      <c r="P82" s="98">
        <v>2.2999999999999998</v>
      </c>
      <c r="Q82" s="99"/>
      <c r="R82" s="98">
        <v>1.1000000000000001</v>
      </c>
      <c r="S82" s="98">
        <v>3.6</v>
      </c>
      <c r="T82" s="98">
        <v>0</v>
      </c>
      <c r="U82" s="98">
        <v>0</v>
      </c>
      <c r="V82" s="98">
        <v>1.2</v>
      </c>
      <c r="W82" s="98">
        <v>2.4</v>
      </c>
      <c r="X82" s="98">
        <v>2.4</v>
      </c>
      <c r="Y82" s="98">
        <v>1.1000000000000001</v>
      </c>
      <c r="Z82" s="99"/>
      <c r="AA82" s="98">
        <v>0</v>
      </c>
      <c r="AB82" s="98">
        <v>0</v>
      </c>
    </row>
    <row r="83" spans="1:28" ht="12.75" x14ac:dyDescent="0.2">
      <c r="A83" s="97">
        <v>24351</v>
      </c>
      <c r="B83" s="98">
        <v>8.5</v>
      </c>
      <c r="C83" s="98">
        <v>8.9</v>
      </c>
      <c r="D83" s="98">
        <v>8.6999999999999993</v>
      </c>
      <c r="E83" s="98">
        <v>8.6</v>
      </c>
      <c r="F83" s="98">
        <v>8.6999999999999993</v>
      </c>
      <c r="G83" s="98">
        <v>9</v>
      </c>
      <c r="H83" s="99"/>
      <c r="I83" s="98">
        <v>9</v>
      </c>
      <c r="J83" s="98">
        <v>8.6</v>
      </c>
      <c r="K83" s="98">
        <v>2.4</v>
      </c>
      <c r="L83" s="98">
        <v>3.5</v>
      </c>
      <c r="M83" s="98">
        <v>3.6</v>
      </c>
      <c r="N83" s="98">
        <v>3.6</v>
      </c>
      <c r="O83" s="98">
        <v>3.6</v>
      </c>
      <c r="P83" s="98">
        <v>1.1000000000000001</v>
      </c>
      <c r="Q83" s="99"/>
      <c r="R83" s="98">
        <v>2.2999999999999998</v>
      </c>
      <c r="S83" s="98">
        <v>2.4</v>
      </c>
      <c r="T83" s="98">
        <v>1.2</v>
      </c>
      <c r="U83" s="98">
        <v>1.1000000000000001</v>
      </c>
      <c r="V83" s="98">
        <v>0</v>
      </c>
      <c r="W83" s="98">
        <v>0</v>
      </c>
      <c r="X83" s="98">
        <v>0</v>
      </c>
      <c r="Y83" s="98">
        <v>0</v>
      </c>
      <c r="Z83" s="99"/>
      <c r="AA83" s="98">
        <v>1.1000000000000001</v>
      </c>
      <c r="AB83" s="98">
        <v>0</v>
      </c>
    </row>
    <row r="84" spans="1:28" ht="12.75" x14ac:dyDescent="0.2">
      <c r="A84" s="97">
        <v>24442</v>
      </c>
      <c r="B84" s="98">
        <v>8.5</v>
      </c>
      <c r="C84" s="98">
        <v>8.9</v>
      </c>
      <c r="D84" s="98">
        <v>8.8000000000000007</v>
      </c>
      <c r="E84" s="98">
        <v>8.6999999999999993</v>
      </c>
      <c r="F84" s="98">
        <v>8.8000000000000007</v>
      </c>
      <c r="G84" s="98">
        <v>9</v>
      </c>
      <c r="H84" s="99"/>
      <c r="I84" s="98">
        <v>9</v>
      </c>
      <c r="J84" s="98">
        <v>8.6999999999999993</v>
      </c>
      <c r="K84" s="98">
        <v>1.2</v>
      </c>
      <c r="L84" s="98">
        <v>1.1000000000000001</v>
      </c>
      <c r="M84" s="98">
        <v>3.5</v>
      </c>
      <c r="N84" s="98">
        <v>3.6</v>
      </c>
      <c r="O84" s="98">
        <v>4.8</v>
      </c>
      <c r="P84" s="98">
        <v>0</v>
      </c>
      <c r="Q84" s="99"/>
      <c r="R84" s="98">
        <v>1.1000000000000001</v>
      </c>
      <c r="S84" s="98">
        <v>2.4</v>
      </c>
      <c r="T84" s="98">
        <v>0</v>
      </c>
      <c r="U84" s="98">
        <v>0</v>
      </c>
      <c r="V84" s="98">
        <v>1.1000000000000001</v>
      </c>
      <c r="W84" s="98">
        <v>1.2</v>
      </c>
      <c r="X84" s="98">
        <v>1.1000000000000001</v>
      </c>
      <c r="Y84" s="98">
        <v>0</v>
      </c>
      <c r="Z84" s="99"/>
      <c r="AA84" s="98">
        <v>0</v>
      </c>
      <c r="AB84" s="98">
        <v>1.2</v>
      </c>
    </row>
    <row r="85" spans="1:28" ht="12.75" x14ac:dyDescent="0.2">
      <c r="A85" s="97">
        <v>24532</v>
      </c>
      <c r="B85" s="98">
        <v>8.6</v>
      </c>
      <c r="C85" s="98">
        <v>9</v>
      </c>
      <c r="D85" s="98">
        <v>8.8000000000000007</v>
      </c>
      <c r="E85" s="98">
        <v>8.6999999999999993</v>
      </c>
      <c r="F85" s="98">
        <v>8.9</v>
      </c>
      <c r="G85" s="98">
        <v>9.1999999999999993</v>
      </c>
      <c r="H85" s="99"/>
      <c r="I85" s="98">
        <v>9.1</v>
      </c>
      <c r="J85" s="98">
        <v>8.8000000000000007</v>
      </c>
      <c r="K85" s="98">
        <v>2.4</v>
      </c>
      <c r="L85" s="98">
        <v>2.2999999999999998</v>
      </c>
      <c r="M85" s="98">
        <v>2.2999999999999998</v>
      </c>
      <c r="N85" s="98">
        <v>3.6</v>
      </c>
      <c r="O85" s="98">
        <v>4.7</v>
      </c>
      <c r="P85" s="98">
        <v>3.4</v>
      </c>
      <c r="Q85" s="99"/>
      <c r="R85" s="98">
        <v>2.2000000000000002</v>
      </c>
      <c r="S85" s="98">
        <v>2.2999999999999998</v>
      </c>
      <c r="T85" s="98">
        <v>1.2</v>
      </c>
      <c r="U85" s="98">
        <v>1.1000000000000001</v>
      </c>
      <c r="V85" s="98">
        <v>0</v>
      </c>
      <c r="W85" s="98">
        <v>0</v>
      </c>
      <c r="X85" s="98">
        <v>1.1000000000000001</v>
      </c>
      <c r="Y85" s="98">
        <v>2.2000000000000002</v>
      </c>
      <c r="Z85" s="99"/>
      <c r="AA85" s="98">
        <v>1.1000000000000001</v>
      </c>
      <c r="AB85" s="98">
        <v>1.1000000000000001</v>
      </c>
    </row>
    <row r="86" spans="1:28" ht="12.75" x14ac:dyDescent="0.2">
      <c r="A86" s="97">
        <v>24624</v>
      </c>
      <c r="B86" s="98">
        <v>8.6999999999999993</v>
      </c>
      <c r="C86" s="98">
        <v>9.1999999999999993</v>
      </c>
      <c r="D86" s="98">
        <v>8.9</v>
      </c>
      <c r="E86" s="98">
        <v>8.8000000000000007</v>
      </c>
      <c r="F86" s="98">
        <v>9</v>
      </c>
      <c r="G86" s="98">
        <v>9.3000000000000007</v>
      </c>
      <c r="H86" s="99"/>
      <c r="I86" s="98">
        <v>9.1999999999999993</v>
      </c>
      <c r="J86" s="98">
        <v>8.9</v>
      </c>
      <c r="K86" s="98">
        <v>3.6</v>
      </c>
      <c r="L86" s="98">
        <v>4.5</v>
      </c>
      <c r="M86" s="98">
        <v>2.2999999999999998</v>
      </c>
      <c r="N86" s="98">
        <v>2.2999999999999998</v>
      </c>
      <c r="O86" s="98">
        <v>3.4</v>
      </c>
      <c r="P86" s="98">
        <v>3.3</v>
      </c>
      <c r="Q86" s="99"/>
      <c r="R86" s="98">
        <v>3.4</v>
      </c>
      <c r="S86" s="98">
        <v>3.5</v>
      </c>
      <c r="T86" s="98">
        <v>1.2</v>
      </c>
      <c r="U86" s="98">
        <v>2.2000000000000002</v>
      </c>
      <c r="V86" s="98">
        <v>1.1000000000000001</v>
      </c>
      <c r="W86" s="98">
        <v>1.1000000000000001</v>
      </c>
      <c r="X86" s="98">
        <v>1.1000000000000001</v>
      </c>
      <c r="Y86" s="98">
        <v>1.1000000000000001</v>
      </c>
      <c r="Z86" s="99"/>
      <c r="AA86" s="98">
        <v>1.1000000000000001</v>
      </c>
      <c r="AB86" s="98">
        <v>1.1000000000000001</v>
      </c>
    </row>
    <row r="87" spans="1:28" ht="12.75" x14ac:dyDescent="0.2">
      <c r="A87" s="97">
        <v>24716</v>
      </c>
      <c r="B87" s="98">
        <v>8.8000000000000007</v>
      </c>
      <c r="C87" s="98">
        <v>9.3000000000000007</v>
      </c>
      <c r="D87" s="98">
        <v>9</v>
      </c>
      <c r="E87" s="98">
        <v>8.9</v>
      </c>
      <c r="F87" s="98">
        <v>9</v>
      </c>
      <c r="G87" s="98">
        <v>9.5</v>
      </c>
      <c r="H87" s="99"/>
      <c r="I87" s="98">
        <v>9.3000000000000007</v>
      </c>
      <c r="J87" s="98">
        <v>9</v>
      </c>
      <c r="K87" s="98">
        <v>3.5</v>
      </c>
      <c r="L87" s="98">
        <v>4.5</v>
      </c>
      <c r="M87" s="98">
        <v>3.4</v>
      </c>
      <c r="N87" s="98">
        <v>3.5</v>
      </c>
      <c r="O87" s="98">
        <v>3.4</v>
      </c>
      <c r="P87" s="98">
        <v>5.6</v>
      </c>
      <c r="Q87" s="99"/>
      <c r="R87" s="98">
        <v>3.3</v>
      </c>
      <c r="S87" s="98">
        <v>4.7</v>
      </c>
      <c r="T87" s="98">
        <v>1.1000000000000001</v>
      </c>
      <c r="U87" s="98">
        <v>1.1000000000000001</v>
      </c>
      <c r="V87" s="98">
        <v>1.1000000000000001</v>
      </c>
      <c r="W87" s="98">
        <v>1.1000000000000001</v>
      </c>
      <c r="X87" s="98">
        <v>0</v>
      </c>
      <c r="Y87" s="98">
        <v>2.2000000000000002</v>
      </c>
      <c r="Z87" s="99"/>
      <c r="AA87" s="98">
        <v>1.1000000000000001</v>
      </c>
      <c r="AB87" s="98">
        <v>1.1000000000000001</v>
      </c>
    </row>
    <row r="88" spans="1:28" ht="12.75" x14ac:dyDescent="0.2">
      <c r="A88" s="97">
        <v>24807</v>
      </c>
      <c r="B88" s="98">
        <v>8.8000000000000007</v>
      </c>
      <c r="C88" s="98">
        <v>9.3000000000000007</v>
      </c>
      <c r="D88" s="98">
        <v>9</v>
      </c>
      <c r="E88" s="98">
        <v>8.9</v>
      </c>
      <c r="F88" s="98">
        <v>9.1</v>
      </c>
      <c r="G88" s="98">
        <v>9.6</v>
      </c>
      <c r="H88" s="99"/>
      <c r="I88" s="98">
        <v>9.3000000000000007</v>
      </c>
      <c r="J88" s="98">
        <v>9</v>
      </c>
      <c r="K88" s="98">
        <v>3.5</v>
      </c>
      <c r="L88" s="98">
        <v>4.5</v>
      </c>
      <c r="M88" s="98">
        <v>2.2999999999999998</v>
      </c>
      <c r="N88" s="98">
        <v>2.2999999999999998</v>
      </c>
      <c r="O88" s="98">
        <v>3.4</v>
      </c>
      <c r="P88" s="98">
        <v>6.7</v>
      </c>
      <c r="Q88" s="99"/>
      <c r="R88" s="98">
        <v>3.3</v>
      </c>
      <c r="S88" s="98">
        <v>3.4</v>
      </c>
      <c r="T88" s="98">
        <v>0</v>
      </c>
      <c r="U88" s="98">
        <v>0</v>
      </c>
      <c r="V88" s="98">
        <v>0</v>
      </c>
      <c r="W88" s="98">
        <v>0</v>
      </c>
      <c r="X88" s="98">
        <v>1.1000000000000001</v>
      </c>
      <c r="Y88" s="98">
        <v>1.1000000000000001</v>
      </c>
      <c r="Z88" s="99"/>
      <c r="AA88" s="98">
        <v>0</v>
      </c>
      <c r="AB88" s="98">
        <v>0</v>
      </c>
    </row>
    <row r="89" spans="1:28" ht="12.75" x14ac:dyDescent="0.2">
      <c r="A89" s="97">
        <v>24898</v>
      </c>
      <c r="B89" s="98">
        <v>8.9</v>
      </c>
      <c r="C89" s="98">
        <v>9.3000000000000007</v>
      </c>
      <c r="D89" s="98">
        <v>9.1</v>
      </c>
      <c r="E89" s="98">
        <v>8.9</v>
      </c>
      <c r="F89" s="98">
        <v>9.1</v>
      </c>
      <c r="G89" s="98">
        <v>9.5</v>
      </c>
      <c r="H89" s="99"/>
      <c r="I89" s="98">
        <v>9.3000000000000007</v>
      </c>
      <c r="J89" s="98">
        <v>9.1</v>
      </c>
      <c r="K89" s="98">
        <v>3.5</v>
      </c>
      <c r="L89" s="98">
        <v>3.3</v>
      </c>
      <c r="M89" s="98">
        <v>3.4</v>
      </c>
      <c r="N89" s="98">
        <v>2.2999999999999998</v>
      </c>
      <c r="O89" s="98">
        <v>2.2000000000000002</v>
      </c>
      <c r="P89" s="98">
        <v>3.3</v>
      </c>
      <c r="Q89" s="99"/>
      <c r="R89" s="98">
        <v>2.2000000000000002</v>
      </c>
      <c r="S89" s="98">
        <v>3.4</v>
      </c>
      <c r="T89" s="98">
        <v>1.1000000000000001</v>
      </c>
      <c r="U89" s="98">
        <v>0</v>
      </c>
      <c r="V89" s="98">
        <v>1.1000000000000001</v>
      </c>
      <c r="W89" s="98">
        <v>0</v>
      </c>
      <c r="X89" s="98">
        <v>0</v>
      </c>
      <c r="Y89" s="98">
        <v>-1</v>
      </c>
      <c r="Z89" s="99"/>
      <c r="AA89" s="98">
        <v>0</v>
      </c>
      <c r="AB89" s="98">
        <v>1.1000000000000001</v>
      </c>
    </row>
    <row r="90" spans="1:28" ht="12.75" x14ac:dyDescent="0.2">
      <c r="A90" s="97">
        <v>24990</v>
      </c>
      <c r="B90" s="98">
        <v>8.9</v>
      </c>
      <c r="C90" s="98">
        <v>9.4</v>
      </c>
      <c r="D90" s="98">
        <v>9.1</v>
      </c>
      <c r="E90" s="98">
        <v>9</v>
      </c>
      <c r="F90" s="98">
        <v>9.1999999999999993</v>
      </c>
      <c r="G90" s="98">
        <v>9.5</v>
      </c>
      <c r="H90" s="99"/>
      <c r="I90" s="98">
        <v>9.4</v>
      </c>
      <c r="J90" s="98">
        <v>9.1</v>
      </c>
      <c r="K90" s="98">
        <v>2.2999999999999998</v>
      </c>
      <c r="L90" s="98">
        <v>2.2000000000000002</v>
      </c>
      <c r="M90" s="98">
        <v>2.2000000000000002</v>
      </c>
      <c r="N90" s="98">
        <v>2.2999999999999998</v>
      </c>
      <c r="O90" s="98">
        <v>2.2000000000000002</v>
      </c>
      <c r="P90" s="98">
        <v>2.2000000000000002</v>
      </c>
      <c r="Q90" s="99"/>
      <c r="R90" s="98">
        <v>2.2000000000000002</v>
      </c>
      <c r="S90" s="98">
        <v>2.2000000000000002</v>
      </c>
      <c r="T90" s="98">
        <v>0</v>
      </c>
      <c r="U90" s="98">
        <v>1.1000000000000001</v>
      </c>
      <c r="V90" s="98">
        <v>0</v>
      </c>
      <c r="W90" s="98">
        <v>1.1000000000000001</v>
      </c>
      <c r="X90" s="98">
        <v>1.1000000000000001</v>
      </c>
      <c r="Y90" s="98">
        <v>0</v>
      </c>
      <c r="Z90" s="99"/>
      <c r="AA90" s="98">
        <v>1.1000000000000001</v>
      </c>
      <c r="AB90" s="98">
        <v>0</v>
      </c>
    </row>
    <row r="91" spans="1:28" ht="12.75" x14ac:dyDescent="0.2">
      <c r="A91" s="97">
        <v>25082</v>
      </c>
      <c r="B91" s="98">
        <v>8.9</v>
      </c>
      <c r="C91" s="98">
        <v>9.4</v>
      </c>
      <c r="D91" s="98">
        <v>9.1999999999999993</v>
      </c>
      <c r="E91" s="98">
        <v>9</v>
      </c>
      <c r="F91" s="98">
        <v>9.1999999999999993</v>
      </c>
      <c r="G91" s="98">
        <v>9.6</v>
      </c>
      <c r="H91" s="99"/>
      <c r="I91" s="98">
        <v>9.4</v>
      </c>
      <c r="J91" s="98">
        <v>9.1999999999999993</v>
      </c>
      <c r="K91" s="98">
        <v>1.1000000000000001</v>
      </c>
      <c r="L91" s="98">
        <v>1.1000000000000001</v>
      </c>
      <c r="M91" s="98">
        <v>2.2000000000000002</v>
      </c>
      <c r="N91" s="98">
        <v>1.1000000000000001</v>
      </c>
      <c r="O91" s="98">
        <v>2.2000000000000002</v>
      </c>
      <c r="P91" s="98">
        <v>1.1000000000000001</v>
      </c>
      <c r="Q91" s="99"/>
      <c r="R91" s="98">
        <v>1.1000000000000001</v>
      </c>
      <c r="S91" s="98">
        <v>2.2000000000000002</v>
      </c>
      <c r="T91" s="98">
        <v>0</v>
      </c>
      <c r="U91" s="98">
        <v>0</v>
      </c>
      <c r="V91" s="98">
        <v>1.1000000000000001</v>
      </c>
      <c r="W91" s="98">
        <v>0</v>
      </c>
      <c r="X91" s="98">
        <v>0</v>
      </c>
      <c r="Y91" s="98">
        <v>1.1000000000000001</v>
      </c>
      <c r="Z91" s="99"/>
      <c r="AA91" s="98">
        <v>0</v>
      </c>
      <c r="AB91" s="98">
        <v>1.1000000000000001</v>
      </c>
    </row>
    <row r="92" spans="1:28" ht="12.75" x14ac:dyDescent="0.2">
      <c r="A92" s="97">
        <v>25173</v>
      </c>
      <c r="B92" s="98">
        <v>9.1</v>
      </c>
      <c r="C92" s="98">
        <v>9.5</v>
      </c>
      <c r="D92" s="98">
        <v>9.1999999999999993</v>
      </c>
      <c r="E92" s="98">
        <v>9.1</v>
      </c>
      <c r="F92" s="98">
        <v>9.1999999999999993</v>
      </c>
      <c r="G92" s="98">
        <v>9.6999999999999993</v>
      </c>
      <c r="H92" s="99"/>
      <c r="I92" s="98">
        <v>9.4</v>
      </c>
      <c r="J92" s="98">
        <v>9.1999999999999993</v>
      </c>
      <c r="K92" s="98">
        <v>3.4</v>
      </c>
      <c r="L92" s="98">
        <v>2.2000000000000002</v>
      </c>
      <c r="M92" s="98">
        <v>2.2000000000000002</v>
      </c>
      <c r="N92" s="98">
        <v>2.2000000000000002</v>
      </c>
      <c r="O92" s="98">
        <v>1.1000000000000001</v>
      </c>
      <c r="P92" s="98">
        <v>1</v>
      </c>
      <c r="Q92" s="99"/>
      <c r="R92" s="98">
        <v>1.1000000000000001</v>
      </c>
      <c r="S92" s="98">
        <v>2.2000000000000002</v>
      </c>
      <c r="T92" s="98">
        <v>2.2000000000000002</v>
      </c>
      <c r="U92" s="98">
        <v>1.1000000000000001</v>
      </c>
      <c r="V92" s="98">
        <v>0</v>
      </c>
      <c r="W92" s="98">
        <v>1.1000000000000001</v>
      </c>
      <c r="X92" s="98">
        <v>0</v>
      </c>
      <c r="Y92" s="98">
        <v>1</v>
      </c>
      <c r="Z92" s="99"/>
      <c r="AA92" s="98">
        <v>0</v>
      </c>
      <c r="AB92" s="98">
        <v>0</v>
      </c>
    </row>
    <row r="93" spans="1:28" ht="12.75" x14ac:dyDescent="0.2">
      <c r="A93" s="97">
        <v>25263</v>
      </c>
      <c r="B93" s="98">
        <v>9.1999999999999993</v>
      </c>
      <c r="C93" s="98">
        <v>9.5</v>
      </c>
      <c r="D93" s="98">
        <v>9.3000000000000007</v>
      </c>
      <c r="E93" s="98">
        <v>9.1999999999999993</v>
      </c>
      <c r="F93" s="98">
        <v>9.4</v>
      </c>
      <c r="G93" s="98">
        <v>9.6999999999999993</v>
      </c>
      <c r="H93" s="99"/>
      <c r="I93" s="98">
        <v>9.5</v>
      </c>
      <c r="J93" s="98">
        <v>9.4</v>
      </c>
      <c r="K93" s="98">
        <v>3.4</v>
      </c>
      <c r="L93" s="98">
        <v>2.2000000000000002</v>
      </c>
      <c r="M93" s="98">
        <v>2.2000000000000002</v>
      </c>
      <c r="N93" s="98">
        <v>3.4</v>
      </c>
      <c r="O93" s="98">
        <v>3.3</v>
      </c>
      <c r="P93" s="98">
        <v>2.1</v>
      </c>
      <c r="Q93" s="99"/>
      <c r="R93" s="98">
        <v>2.2000000000000002</v>
      </c>
      <c r="S93" s="98">
        <v>3.3</v>
      </c>
      <c r="T93" s="98">
        <v>1.1000000000000001</v>
      </c>
      <c r="U93" s="98">
        <v>0</v>
      </c>
      <c r="V93" s="98">
        <v>1.1000000000000001</v>
      </c>
      <c r="W93" s="98">
        <v>1.1000000000000001</v>
      </c>
      <c r="X93" s="98">
        <v>2.2000000000000002</v>
      </c>
      <c r="Y93" s="98">
        <v>0</v>
      </c>
      <c r="Z93" s="99"/>
      <c r="AA93" s="98">
        <v>1.1000000000000001</v>
      </c>
      <c r="AB93" s="98">
        <v>2.2000000000000002</v>
      </c>
    </row>
    <row r="94" spans="1:28" ht="12.75" x14ac:dyDescent="0.2">
      <c r="A94" s="97">
        <v>25355</v>
      </c>
      <c r="B94" s="98">
        <v>9.1999999999999993</v>
      </c>
      <c r="C94" s="98">
        <v>9.6</v>
      </c>
      <c r="D94" s="98">
        <v>9.4</v>
      </c>
      <c r="E94" s="98">
        <v>9.1999999999999993</v>
      </c>
      <c r="F94" s="98">
        <v>9.5</v>
      </c>
      <c r="G94" s="98">
        <v>9.8000000000000007</v>
      </c>
      <c r="H94" s="99"/>
      <c r="I94" s="98">
        <v>9.5</v>
      </c>
      <c r="J94" s="98">
        <v>9.4</v>
      </c>
      <c r="K94" s="98">
        <v>3.4</v>
      </c>
      <c r="L94" s="98">
        <v>2.1</v>
      </c>
      <c r="M94" s="98">
        <v>3.3</v>
      </c>
      <c r="N94" s="98">
        <v>2.2000000000000002</v>
      </c>
      <c r="O94" s="98">
        <v>3.3</v>
      </c>
      <c r="P94" s="98">
        <v>3.2</v>
      </c>
      <c r="Q94" s="99"/>
      <c r="R94" s="98">
        <v>1.1000000000000001</v>
      </c>
      <c r="S94" s="98">
        <v>3.3</v>
      </c>
      <c r="T94" s="98">
        <v>0</v>
      </c>
      <c r="U94" s="98">
        <v>1.1000000000000001</v>
      </c>
      <c r="V94" s="98">
        <v>1.1000000000000001</v>
      </c>
      <c r="W94" s="98">
        <v>0</v>
      </c>
      <c r="X94" s="98">
        <v>1.1000000000000001</v>
      </c>
      <c r="Y94" s="98">
        <v>1</v>
      </c>
      <c r="Z94" s="99"/>
      <c r="AA94" s="98">
        <v>0</v>
      </c>
      <c r="AB94" s="98">
        <v>0</v>
      </c>
    </row>
    <row r="95" spans="1:28" ht="12.75" x14ac:dyDescent="0.2">
      <c r="A95" s="97">
        <v>25447</v>
      </c>
      <c r="B95" s="98">
        <v>9.3000000000000007</v>
      </c>
      <c r="C95" s="98">
        <v>9.6999999999999993</v>
      </c>
      <c r="D95" s="98">
        <v>9.4</v>
      </c>
      <c r="E95" s="98">
        <v>9.3000000000000007</v>
      </c>
      <c r="F95" s="98">
        <v>9.5</v>
      </c>
      <c r="G95" s="98">
        <v>9.8000000000000007</v>
      </c>
      <c r="H95" s="99"/>
      <c r="I95" s="98">
        <v>9.6</v>
      </c>
      <c r="J95" s="98">
        <v>9.5</v>
      </c>
      <c r="K95" s="98">
        <v>4.5</v>
      </c>
      <c r="L95" s="98">
        <v>3.2</v>
      </c>
      <c r="M95" s="98">
        <v>2.2000000000000002</v>
      </c>
      <c r="N95" s="98">
        <v>3.3</v>
      </c>
      <c r="O95" s="98">
        <v>3.3</v>
      </c>
      <c r="P95" s="98">
        <v>2.1</v>
      </c>
      <c r="Q95" s="99"/>
      <c r="R95" s="98">
        <v>2.1</v>
      </c>
      <c r="S95" s="98">
        <v>3.3</v>
      </c>
      <c r="T95" s="98">
        <v>1.1000000000000001</v>
      </c>
      <c r="U95" s="98">
        <v>1</v>
      </c>
      <c r="V95" s="98">
        <v>0</v>
      </c>
      <c r="W95" s="98">
        <v>1.1000000000000001</v>
      </c>
      <c r="X95" s="98">
        <v>0</v>
      </c>
      <c r="Y95" s="98">
        <v>0</v>
      </c>
      <c r="Z95" s="99"/>
      <c r="AA95" s="98">
        <v>1.1000000000000001</v>
      </c>
      <c r="AB95" s="98">
        <v>1.1000000000000001</v>
      </c>
    </row>
    <row r="96" spans="1:28" ht="12.75" x14ac:dyDescent="0.2">
      <c r="A96" s="97">
        <v>25538</v>
      </c>
      <c r="B96" s="98">
        <v>9.4</v>
      </c>
      <c r="C96" s="98">
        <v>9.6999999999999993</v>
      </c>
      <c r="D96" s="98">
        <v>9.5</v>
      </c>
      <c r="E96" s="98">
        <v>9.3000000000000007</v>
      </c>
      <c r="F96" s="98">
        <v>9.6</v>
      </c>
      <c r="G96" s="98">
        <v>9.9</v>
      </c>
      <c r="H96" s="99"/>
      <c r="I96" s="98">
        <v>9.6999999999999993</v>
      </c>
      <c r="J96" s="98">
        <v>9.5</v>
      </c>
      <c r="K96" s="98">
        <v>3.3</v>
      </c>
      <c r="L96" s="98">
        <v>2.1</v>
      </c>
      <c r="M96" s="98">
        <v>3.3</v>
      </c>
      <c r="N96" s="98">
        <v>2.2000000000000002</v>
      </c>
      <c r="O96" s="98">
        <v>4.3</v>
      </c>
      <c r="P96" s="98">
        <v>2.1</v>
      </c>
      <c r="Q96" s="99"/>
      <c r="R96" s="98">
        <v>3.2</v>
      </c>
      <c r="S96" s="98">
        <v>3.3</v>
      </c>
      <c r="T96" s="98">
        <v>1.1000000000000001</v>
      </c>
      <c r="U96" s="98">
        <v>0</v>
      </c>
      <c r="V96" s="98">
        <v>1.1000000000000001</v>
      </c>
      <c r="W96" s="98">
        <v>0</v>
      </c>
      <c r="X96" s="98">
        <v>1.1000000000000001</v>
      </c>
      <c r="Y96" s="98">
        <v>1</v>
      </c>
      <c r="Z96" s="99"/>
      <c r="AA96" s="98">
        <v>1</v>
      </c>
      <c r="AB96" s="98">
        <v>0</v>
      </c>
    </row>
    <row r="97" spans="1:28" ht="12.75" x14ac:dyDescent="0.2">
      <c r="A97" s="97">
        <v>25628</v>
      </c>
      <c r="B97" s="98">
        <v>9.5</v>
      </c>
      <c r="C97" s="98">
        <v>9.8000000000000007</v>
      </c>
      <c r="D97" s="98">
        <v>9.6</v>
      </c>
      <c r="E97" s="98">
        <v>9.4</v>
      </c>
      <c r="F97" s="98">
        <v>9.6999999999999993</v>
      </c>
      <c r="G97" s="98">
        <v>9.9</v>
      </c>
      <c r="H97" s="99"/>
      <c r="I97" s="98">
        <v>9.8000000000000007</v>
      </c>
      <c r="J97" s="98">
        <v>9.6</v>
      </c>
      <c r="K97" s="98">
        <v>3.3</v>
      </c>
      <c r="L97" s="98">
        <v>3.2</v>
      </c>
      <c r="M97" s="98">
        <v>3.2</v>
      </c>
      <c r="N97" s="98">
        <v>2.2000000000000002</v>
      </c>
      <c r="O97" s="98">
        <v>3.2</v>
      </c>
      <c r="P97" s="98">
        <v>2.1</v>
      </c>
      <c r="Q97" s="99"/>
      <c r="R97" s="98">
        <v>3.2</v>
      </c>
      <c r="S97" s="98">
        <v>2.1</v>
      </c>
      <c r="T97" s="98">
        <v>1.1000000000000001</v>
      </c>
      <c r="U97" s="98">
        <v>1</v>
      </c>
      <c r="V97" s="98">
        <v>1.1000000000000001</v>
      </c>
      <c r="W97" s="98">
        <v>1.1000000000000001</v>
      </c>
      <c r="X97" s="98">
        <v>1</v>
      </c>
      <c r="Y97" s="98">
        <v>0</v>
      </c>
      <c r="Z97" s="99"/>
      <c r="AA97" s="98">
        <v>1</v>
      </c>
      <c r="AB97" s="98">
        <v>1.1000000000000001</v>
      </c>
    </row>
    <row r="98" spans="1:28" ht="12.75" x14ac:dyDescent="0.2">
      <c r="A98" s="97">
        <v>25720</v>
      </c>
      <c r="B98" s="98">
        <v>9.6999999999999993</v>
      </c>
      <c r="C98" s="98">
        <v>9.9</v>
      </c>
      <c r="D98" s="98">
        <v>9.6</v>
      </c>
      <c r="E98" s="98">
        <v>9.5</v>
      </c>
      <c r="F98" s="98">
        <v>9.9</v>
      </c>
      <c r="G98" s="98">
        <v>10</v>
      </c>
      <c r="H98" s="99"/>
      <c r="I98" s="98">
        <v>9.9</v>
      </c>
      <c r="J98" s="98">
        <v>9.6999999999999993</v>
      </c>
      <c r="K98" s="98">
        <v>5.4</v>
      </c>
      <c r="L98" s="98">
        <v>3.1</v>
      </c>
      <c r="M98" s="98">
        <v>2.1</v>
      </c>
      <c r="N98" s="98">
        <v>3.3</v>
      </c>
      <c r="O98" s="98">
        <v>4.2</v>
      </c>
      <c r="P98" s="98">
        <v>2</v>
      </c>
      <c r="Q98" s="99"/>
      <c r="R98" s="98">
        <v>4.2</v>
      </c>
      <c r="S98" s="98">
        <v>3.2</v>
      </c>
      <c r="T98" s="98">
        <v>2.1</v>
      </c>
      <c r="U98" s="98">
        <v>1</v>
      </c>
      <c r="V98" s="98">
        <v>0</v>
      </c>
      <c r="W98" s="98">
        <v>1.1000000000000001</v>
      </c>
      <c r="X98" s="98">
        <v>2.1</v>
      </c>
      <c r="Y98" s="98">
        <v>1</v>
      </c>
      <c r="Z98" s="99"/>
      <c r="AA98" s="98">
        <v>1</v>
      </c>
      <c r="AB98" s="98">
        <v>1</v>
      </c>
    </row>
    <row r="99" spans="1:28" ht="12.75" x14ac:dyDescent="0.2">
      <c r="A99" s="97">
        <v>25812</v>
      </c>
      <c r="B99" s="98">
        <v>9.6999999999999993</v>
      </c>
      <c r="C99" s="98">
        <v>9.9</v>
      </c>
      <c r="D99" s="98">
        <v>9.6999999999999993</v>
      </c>
      <c r="E99" s="98">
        <v>9.5</v>
      </c>
      <c r="F99" s="98">
        <v>9.9</v>
      </c>
      <c r="G99" s="98">
        <v>10</v>
      </c>
      <c r="H99" s="99"/>
      <c r="I99" s="98">
        <v>10</v>
      </c>
      <c r="J99" s="98">
        <v>9.8000000000000007</v>
      </c>
      <c r="K99" s="98">
        <v>4.3</v>
      </c>
      <c r="L99" s="98">
        <v>2.1</v>
      </c>
      <c r="M99" s="98">
        <v>3.2</v>
      </c>
      <c r="N99" s="98">
        <v>2.2000000000000002</v>
      </c>
      <c r="O99" s="98">
        <v>4.2</v>
      </c>
      <c r="P99" s="98">
        <v>2</v>
      </c>
      <c r="Q99" s="99"/>
      <c r="R99" s="98">
        <v>4.2</v>
      </c>
      <c r="S99" s="98">
        <v>3.2</v>
      </c>
      <c r="T99" s="98">
        <v>0</v>
      </c>
      <c r="U99" s="98">
        <v>0</v>
      </c>
      <c r="V99" s="98">
        <v>1</v>
      </c>
      <c r="W99" s="98">
        <v>0</v>
      </c>
      <c r="X99" s="98">
        <v>0</v>
      </c>
      <c r="Y99" s="98">
        <v>0</v>
      </c>
      <c r="Z99" s="99"/>
      <c r="AA99" s="98">
        <v>1</v>
      </c>
      <c r="AB99" s="98">
        <v>1</v>
      </c>
    </row>
    <row r="100" spans="1:28" ht="12.75" x14ac:dyDescent="0.2">
      <c r="A100" s="97">
        <v>25903</v>
      </c>
      <c r="B100" s="98">
        <v>9.9</v>
      </c>
      <c r="C100" s="98">
        <v>10.1</v>
      </c>
      <c r="D100" s="98">
        <v>10</v>
      </c>
      <c r="E100" s="98">
        <v>9.6999999999999993</v>
      </c>
      <c r="F100" s="98">
        <v>10</v>
      </c>
      <c r="G100" s="98">
        <v>10.3</v>
      </c>
      <c r="H100" s="99"/>
      <c r="I100" s="98">
        <v>10.3</v>
      </c>
      <c r="J100" s="98">
        <v>10</v>
      </c>
      <c r="K100" s="98">
        <v>5.3</v>
      </c>
      <c r="L100" s="98">
        <v>4.0999999999999996</v>
      </c>
      <c r="M100" s="98">
        <v>5.3</v>
      </c>
      <c r="N100" s="98">
        <v>4.3</v>
      </c>
      <c r="O100" s="98">
        <v>4.2</v>
      </c>
      <c r="P100" s="98">
        <v>4</v>
      </c>
      <c r="Q100" s="99"/>
      <c r="R100" s="98">
        <v>6.2</v>
      </c>
      <c r="S100" s="98">
        <v>5.3</v>
      </c>
      <c r="T100" s="98">
        <v>2.1</v>
      </c>
      <c r="U100" s="98">
        <v>2</v>
      </c>
      <c r="V100" s="98">
        <v>3.1</v>
      </c>
      <c r="W100" s="98">
        <v>2.1</v>
      </c>
      <c r="X100" s="98">
        <v>1</v>
      </c>
      <c r="Y100" s="98">
        <v>3</v>
      </c>
      <c r="Z100" s="99"/>
      <c r="AA100" s="98">
        <v>3</v>
      </c>
      <c r="AB100" s="98">
        <v>2</v>
      </c>
    </row>
    <row r="101" spans="1:28" ht="12.75" x14ac:dyDescent="0.2">
      <c r="A101" s="97">
        <v>25993</v>
      </c>
      <c r="B101" s="98">
        <v>10.1</v>
      </c>
      <c r="C101" s="98">
        <v>10.199999999999999</v>
      </c>
      <c r="D101" s="98">
        <v>10.1</v>
      </c>
      <c r="E101" s="98">
        <v>9.8000000000000007</v>
      </c>
      <c r="F101" s="98">
        <v>10.1</v>
      </c>
      <c r="G101" s="98">
        <v>10.3</v>
      </c>
      <c r="H101" s="99"/>
      <c r="I101" s="98">
        <v>10.3</v>
      </c>
      <c r="J101" s="98">
        <v>10.1</v>
      </c>
      <c r="K101" s="98">
        <v>6.3</v>
      </c>
      <c r="L101" s="98">
        <v>4.0999999999999996</v>
      </c>
      <c r="M101" s="98">
        <v>5.2</v>
      </c>
      <c r="N101" s="98">
        <v>4.3</v>
      </c>
      <c r="O101" s="98">
        <v>4.0999999999999996</v>
      </c>
      <c r="P101" s="98">
        <v>4</v>
      </c>
      <c r="Q101" s="99"/>
      <c r="R101" s="98">
        <v>5.0999999999999996</v>
      </c>
      <c r="S101" s="98">
        <v>5.2</v>
      </c>
      <c r="T101" s="98">
        <v>2</v>
      </c>
      <c r="U101" s="98">
        <v>1</v>
      </c>
      <c r="V101" s="98">
        <v>1</v>
      </c>
      <c r="W101" s="98">
        <v>1</v>
      </c>
      <c r="X101" s="98">
        <v>1</v>
      </c>
      <c r="Y101" s="98">
        <v>0</v>
      </c>
      <c r="Z101" s="99"/>
      <c r="AA101" s="98">
        <v>0</v>
      </c>
      <c r="AB101" s="98">
        <v>1</v>
      </c>
    </row>
    <row r="102" spans="1:28" ht="12.75" x14ac:dyDescent="0.2">
      <c r="A102" s="97">
        <v>26085</v>
      </c>
      <c r="B102" s="98">
        <v>10.3</v>
      </c>
      <c r="C102" s="98">
        <v>10.3</v>
      </c>
      <c r="D102" s="98">
        <v>10.3</v>
      </c>
      <c r="E102" s="98">
        <v>10</v>
      </c>
      <c r="F102" s="98">
        <v>10.3</v>
      </c>
      <c r="G102" s="98">
        <v>10.5</v>
      </c>
      <c r="H102" s="99"/>
      <c r="I102" s="98">
        <v>10.5</v>
      </c>
      <c r="J102" s="98">
        <v>10.199999999999999</v>
      </c>
      <c r="K102" s="98">
        <v>6.2</v>
      </c>
      <c r="L102" s="98">
        <v>4</v>
      </c>
      <c r="M102" s="98">
        <v>7.3</v>
      </c>
      <c r="N102" s="98">
        <v>5.3</v>
      </c>
      <c r="O102" s="98">
        <v>4</v>
      </c>
      <c r="P102" s="98">
        <v>5</v>
      </c>
      <c r="Q102" s="99"/>
      <c r="R102" s="98">
        <v>6.1</v>
      </c>
      <c r="S102" s="98">
        <v>5.2</v>
      </c>
      <c r="T102" s="98">
        <v>2</v>
      </c>
      <c r="U102" s="98">
        <v>1</v>
      </c>
      <c r="V102" s="98">
        <v>2</v>
      </c>
      <c r="W102" s="98">
        <v>2</v>
      </c>
      <c r="X102" s="98">
        <v>2</v>
      </c>
      <c r="Y102" s="98">
        <v>1.9</v>
      </c>
      <c r="Z102" s="99"/>
      <c r="AA102" s="98">
        <v>1.9</v>
      </c>
      <c r="AB102" s="98">
        <v>1</v>
      </c>
    </row>
    <row r="103" spans="1:28" ht="12.75" x14ac:dyDescent="0.2">
      <c r="A103" s="97">
        <v>26177</v>
      </c>
      <c r="B103" s="98">
        <v>10.6</v>
      </c>
      <c r="C103" s="98">
        <v>10.5</v>
      </c>
      <c r="D103" s="98">
        <v>10.4</v>
      </c>
      <c r="E103" s="98">
        <v>10.1</v>
      </c>
      <c r="F103" s="98">
        <v>10.4</v>
      </c>
      <c r="G103" s="98">
        <v>10.7</v>
      </c>
      <c r="H103" s="99"/>
      <c r="I103" s="98">
        <v>10.7</v>
      </c>
      <c r="J103" s="98">
        <v>10.5</v>
      </c>
      <c r="K103" s="98">
        <v>9.3000000000000007</v>
      </c>
      <c r="L103" s="98">
        <v>6.1</v>
      </c>
      <c r="M103" s="98">
        <v>7.2</v>
      </c>
      <c r="N103" s="98">
        <v>6.3</v>
      </c>
      <c r="O103" s="98">
        <v>5.0999999999999996</v>
      </c>
      <c r="P103" s="98">
        <v>7</v>
      </c>
      <c r="Q103" s="99"/>
      <c r="R103" s="98">
        <v>7</v>
      </c>
      <c r="S103" s="98">
        <v>7.1</v>
      </c>
      <c r="T103" s="98">
        <v>2.9</v>
      </c>
      <c r="U103" s="98">
        <v>1.9</v>
      </c>
      <c r="V103" s="98">
        <v>1</v>
      </c>
      <c r="W103" s="98">
        <v>1</v>
      </c>
      <c r="X103" s="98">
        <v>1</v>
      </c>
      <c r="Y103" s="98">
        <v>1.9</v>
      </c>
      <c r="Z103" s="99"/>
      <c r="AA103" s="98">
        <v>1.9</v>
      </c>
      <c r="AB103" s="98">
        <v>2.9</v>
      </c>
    </row>
    <row r="104" spans="1:28" ht="12.75" x14ac:dyDescent="0.2">
      <c r="A104" s="97">
        <v>26268</v>
      </c>
      <c r="B104" s="98">
        <v>10.8</v>
      </c>
      <c r="C104" s="98">
        <v>10.7</v>
      </c>
      <c r="D104" s="98">
        <v>10.7</v>
      </c>
      <c r="E104" s="98">
        <v>10.3</v>
      </c>
      <c r="F104" s="98">
        <v>10.6</v>
      </c>
      <c r="G104" s="98">
        <v>11</v>
      </c>
      <c r="H104" s="99"/>
      <c r="I104" s="98">
        <v>10.8</v>
      </c>
      <c r="J104" s="98">
        <v>10.7</v>
      </c>
      <c r="K104" s="98">
        <v>9.1</v>
      </c>
      <c r="L104" s="98">
        <v>5.9</v>
      </c>
      <c r="M104" s="98">
        <v>7</v>
      </c>
      <c r="N104" s="98">
        <v>6.2</v>
      </c>
      <c r="O104" s="98">
        <v>6</v>
      </c>
      <c r="P104" s="98">
        <v>6.8</v>
      </c>
      <c r="Q104" s="99"/>
      <c r="R104" s="98">
        <v>4.9000000000000004</v>
      </c>
      <c r="S104" s="98">
        <v>7</v>
      </c>
      <c r="T104" s="98">
        <v>1.9</v>
      </c>
      <c r="U104" s="98">
        <v>1.9</v>
      </c>
      <c r="V104" s="98">
        <v>2.9</v>
      </c>
      <c r="W104" s="98">
        <v>2</v>
      </c>
      <c r="X104" s="98">
        <v>1.9</v>
      </c>
      <c r="Y104" s="98">
        <v>2.8</v>
      </c>
      <c r="Z104" s="99"/>
      <c r="AA104" s="98">
        <v>0.9</v>
      </c>
      <c r="AB104" s="98">
        <v>1.9</v>
      </c>
    </row>
    <row r="105" spans="1:28" ht="12.75" x14ac:dyDescent="0.2">
      <c r="A105" s="97">
        <v>26359</v>
      </c>
      <c r="B105" s="98">
        <v>10.9</v>
      </c>
      <c r="C105" s="98">
        <v>10.8</v>
      </c>
      <c r="D105" s="98">
        <v>10.8</v>
      </c>
      <c r="E105" s="98">
        <v>10.4</v>
      </c>
      <c r="F105" s="98">
        <v>10.8</v>
      </c>
      <c r="G105" s="98">
        <v>11.1</v>
      </c>
      <c r="H105" s="99"/>
      <c r="I105" s="98">
        <v>10.9</v>
      </c>
      <c r="J105" s="98">
        <v>10.8</v>
      </c>
      <c r="K105" s="98">
        <v>7.9</v>
      </c>
      <c r="L105" s="98">
        <v>5.9</v>
      </c>
      <c r="M105" s="98">
        <v>6.9</v>
      </c>
      <c r="N105" s="98">
        <v>6.1</v>
      </c>
      <c r="O105" s="98">
        <v>6.9</v>
      </c>
      <c r="P105" s="98">
        <v>7.8</v>
      </c>
      <c r="Q105" s="99"/>
      <c r="R105" s="98">
        <v>5.8</v>
      </c>
      <c r="S105" s="98">
        <v>6.9</v>
      </c>
      <c r="T105" s="98">
        <v>0.9</v>
      </c>
      <c r="U105" s="98">
        <v>0.9</v>
      </c>
      <c r="V105" s="98">
        <v>0.9</v>
      </c>
      <c r="W105" s="98">
        <v>1</v>
      </c>
      <c r="X105" s="98">
        <v>1.9</v>
      </c>
      <c r="Y105" s="98">
        <v>0.9</v>
      </c>
      <c r="Z105" s="99"/>
      <c r="AA105" s="98">
        <v>0.9</v>
      </c>
      <c r="AB105" s="98">
        <v>0.9</v>
      </c>
    </row>
    <row r="106" spans="1:28" ht="12.75" x14ac:dyDescent="0.2">
      <c r="A106" s="97">
        <v>26451</v>
      </c>
      <c r="B106" s="98">
        <v>11.1</v>
      </c>
      <c r="C106" s="98">
        <v>11</v>
      </c>
      <c r="D106" s="98">
        <v>10.9</v>
      </c>
      <c r="E106" s="98">
        <v>10.5</v>
      </c>
      <c r="F106" s="98">
        <v>10.9</v>
      </c>
      <c r="G106" s="98">
        <v>11.1</v>
      </c>
      <c r="H106" s="99"/>
      <c r="I106" s="98">
        <v>11</v>
      </c>
      <c r="J106" s="98">
        <v>10.9</v>
      </c>
      <c r="K106" s="98">
        <v>7.8</v>
      </c>
      <c r="L106" s="98">
        <v>6.8</v>
      </c>
      <c r="M106" s="98">
        <v>5.8</v>
      </c>
      <c r="N106" s="98">
        <v>5</v>
      </c>
      <c r="O106" s="98">
        <v>5.8</v>
      </c>
      <c r="P106" s="98">
        <v>5.7</v>
      </c>
      <c r="Q106" s="99"/>
      <c r="R106" s="98">
        <v>4.8</v>
      </c>
      <c r="S106" s="98">
        <v>6.9</v>
      </c>
      <c r="T106" s="98">
        <v>1.8</v>
      </c>
      <c r="U106" s="98">
        <v>1.9</v>
      </c>
      <c r="V106" s="98">
        <v>0.9</v>
      </c>
      <c r="W106" s="98">
        <v>1</v>
      </c>
      <c r="X106" s="98">
        <v>0.9</v>
      </c>
      <c r="Y106" s="98">
        <v>0</v>
      </c>
      <c r="Z106" s="99"/>
      <c r="AA106" s="98">
        <v>0.9</v>
      </c>
      <c r="AB106" s="98">
        <v>0.9</v>
      </c>
    </row>
    <row r="107" spans="1:28" ht="12.75" x14ac:dyDescent="0.2">
      <c r="A107" s="97">
        <v>26543</v>
      </c>
      <c r="B107" s="98">
        <v>11.2</v>
      </c>
      <c r="C107" s="98">
        <v>11.1</v>
      </c>
      <c r="D107" s="98">
        <v>10.9</v>
      </c>
      <c r="E107" s="98">
        <v>10.7</v>
      </c>
      <c r="F107" s="98">
        <v>11</v>
      </c>
      <c r="G107" s="98">
        <v>11.3</v>
      </c>
      <c r="H107" s="99"/>
      <c r="I107" s="98">
        <v>11.2</v>
      </c>
      <c r="J107" s="98">
        <v>11.1</v>
      </c>
      <c r="K107" s="98">
        <v>5.7</v>
      </c>
      <c r="L107" s="98">
        <v>5.7</v>
      </c>
      <c r="M107" s="98">
        <v>4.8</v>
      </c>
      <c r="N107" s="98">
        <v>5.9</v>
      </c>
      <c r="O107" s="98">
        <v>5.8</v>
      </c>
      <c r="P107" s="98">
        <v>5.6</v>
      </c>
      <c r="Q107" s="99"/>
      <c r="R107" s="98">
        <v>4.7</v>
      </c>
      <c r="S107" s="98">
        <v>5.7</v>
      </c>
      <c r="T107" s="98">
        <v>0.9</v>
      </c>
      <c r="U107" s="98">
        <v>0.9</v>
      </c>
      <c r="V107" s="98">
        <v>0</v>
      </c>
      <c r="W107" s="98">
        <v>1.9</v>
      </c>
      <c r="X107" s="98">
        <v>0.9</v>
      </c>
      <c r="Y107" s="98">
        <v>1.8</v>
      </c>
      <c r="Z107" s="99"/>
      <c r="AA107" s="98">
        <v>1.8</v>
      </c>
      <c r="AB107" s="98">
        <v>1.8</v>
      </c>
    </row>
    <row r="108" spans="1:28" ht="12.75" x14ac:dyDescent="0.2">
      <c r="A108" s="97">
        <v>26634</v>
      </c>
      <c r="B108" s="98">
        <v>11.3</v>
      </c>
      <c r="C108" s="98">
        <v>11.2</v>
      </c>
      <c r="D108" s="98">
        <v>11.1</v>
      </c>
      <c r="E108" s="98">
        <v>10.8</v>
      </c>
      <c r="F108" s="98">
        <v>11.1</v>
      </c>
      <c r="G108" s="98">
        <v>11.4</v>
      </c>
      <c r="H108" s="99"/>
      <c r="I108" s="98">
        <v>11.3</v>
      </c>
      <c r="J108" s="98">
        <v>11.2</v>
      </c>
      <c r="K108" s="98">
        <v>4.5999999999999996</v>
      </c>
      <c r="L108" s="98">
        <v>4.7</v>
      </c>
      <c r="M108" s="98">
        <v>3.7</v>
      </c>
      <c r="N108" s="98">
        <v>4.9000000000000004</v>
      </c>
      <c r="O108" s="98">
        <v>4.7</v>
      </c>
      <c r="P108" s="98">
        <v>3.6</v>
      </c>
      <c r="Q108" s="99"/>
      <c r="R108" s="98">
        <v>4.5999999999999996</v>
      </c>
      <c r="S108" s="98">
        <v>4.7</v>
      </c>
      <c r="T108" s="98">
        <v>0.9</v>
      </c>
      <c r="U108" s="98">
        <v>0.9</v>
      </c>
      <c r="V108" s="98">
        <v>1.8</v>
      </c>
      <c r="W108" s="98">
        <v>0.9</v>
      </c>
      <c r="X108" s="98">
        <v>0.9</v>
      </c>
      <c r="Y108" s="98">
        <v>0.9</v>
      </c>
      <c r="Z108" s="99"/>
      <c r="AA108" s="98">
        <v>0.9</v>
      </c>
      <c r="AB108" s="98">
        <v>0.9</v>
      </c>
    </row>
    <row r="109" spans="1:28" ht="12.75" x14ac:dyDescent="0.2">
      <c r="A109" s="97">
        <v>26724</v>
      </c>
      <c r="B109" s="98">
        <v>11.6</v>
      </c>
      <c r="C109" s="98">
        <v>11.5</v>
      </c>
      <c r="D109" s="98">
        <v>11.4</v>
      </c>
      <c r="E109" s="98">
        <v>11</v>
      </c>
      <c r="F109" s="98">
        <v>11.3</v>
      </c>
      <c r="G109" s="98">
        <v>11.6</v>
      </c>
      <c r="H109" s="99"/>
      <c r="I109" s="98">
        <v>11.5</v>
      </c>
      <c r="J109" s="98">
        <v>11.4</v>
      </c>
      <c r="K109" s="98">
        <v>6.4</v>
      </c>
      <c r="L109" s="98">
        <v>6.5</v>
      </c>
      <c r="M109" s="98">
        <v>5.6</v>
      </c>
      <c r="N109" s="98">
        <v>5.8</v>
      </c>
      <c r="O109" s="98">
        <v>4.5999999999999996</v>
      </c>
      <c r="P109" s="98">
        <v>4.5</v>
      </c>
      <c r="Q109" s="99"/>
      <c r="R109" s="98">
        <v>5.5</v>
      </c>
      <c r="S109" s="98">
        <v>5.6</v>
      </c>
      <c r="T109" s="98">
        <v>2.7</v>
      </c>
      <c r="U109" s="98">
        <v>2.7</v>
      </c>
      <c r="V109" s="98">
        <v>2.7</v>
      </c>
      <c r="W109" s="98">
        <v>1.9</v>
      </c>
      <c r="X109" s="98">
        <v>1.8</v>
      </c>
      <c r="Y109" s="98">
        <v>1.8</v>
      </c>
      <c r="Z109" s="99"/>
      <c r="AA109" s="98">
        <v>1.8</v>
      </c>
      <c r="AB109" s="98">
        <v>1.8</v>
      </c>
    </row>
    <row r="110" spans="1:28" ht="12.75" x14ac:dyDescent="0.2">
      <c r="A110" s="97">
        <v>26816</v>
      </c>
      <c r="B110" s="98">
        <v>11.9</v>
      </c>
      <c r="C110" s="98">
        <v>11.9</v>
      </c>
      <c r="D110" s="98">
        <v>11.7</v>
      </c>
      <c r="E110" s="98">
        <v>11.4</v>
      </c>
      <c r="F110" s="98">
        <v>11.6</v>
      </c>
      <c r="G110" s="98">
        <v>12</v>
      </c>
      <c r="H110" s="99"/>
      <c r="I110" s="98">
        <v>11.9</v>
      </c>
      <c r="J110" s="98">
        <v>11.8</v>
      </c>
      <c r="K110" s="98">
        <v>7.2</v>
      </c>
      <c r="L110" s="98">
        <v>8.1999999999999993</v>
      </c>
      <c r="M110" s="98">
        <v>7.3</v>
      </c>
      <c r="N110" s="98">
        <v>8.6</v>
      </c>
      <c r="O110" s="98">
        <v>6.4</v>
      </c>
      <c r="P110" s="98">
        <v>8.1</v>
      </c>
      <c r="Q110" s="99"/>
      <c r="R110" s="98">
        <v>8.1999999999999993</v>
      </c>
      <c r="S110" s="98">
        <v>8.3000000000000007</v>
      </c>
      <c r="T110" s="98">
        <v>2.6</v>
      </c>
      <c r="U110" s="98">
        <v>3.5</v>
      </c>
      <c r="V110" s="98">
        <v>2.6</v>
      </c>
      <c r="W110" s="98">
        <v>3.6</v>
      </c>
      <c r="X110" s="98">
        <v>2.7</v>
      </c>
      <c r="Y110" s="98">
        <v>3.4</v>
      </c>
      <c r="Z110" s="99"/>
      <c r="AA110" s="98">
        <v>3.5</v>
      </c>
      <c r="AB110" s="98">
        <v>3.5</v>
      </c>
    </row>
    <row r="111" spans="1:28" ht="12.75" x14ac:dyDescent="0.2">
      <c r="A111" s="97">
        <v>26908</v>
      </c>
      <c r="B111" s="98">
        <v>12.3</v>
      </c>
      <c r="C111" s="98">
        <v>12.3</v>
      </c>
      <c r="D111" s="98">
        <v>12.2</v>
      </c>
      <c r="E111" s="98">
        <v>11.8</v>
      </c>
      <c r="F111" s="98">
        <v>11.9</v>
      </c>
      <c r="G111" s="98">
        <v>12.3</v>
      </c>
      <c r="H111" s="99"/>
      <c r="I111" s="98">
        <v>12.3</v>
      </c>
      <c r="J111" s="98">
        <v>12.2</v>
      </c>
      <c r="K111" s="98">
        <v>9.8000000000000007</v>
      </c>
      <c r="L111" s="98">
        <v>10.8</v>
      </c>
      <c r="M111" s="98">
        <v>11.9</v>
      </c>
      <c r="N111" s="98">
        <v>10.3</v>
      </c>
      <c r="O111" s="98">
        <v>8.1999999999999993</v>
      </c>
      <c r="P111" s="98">
        <v>8.8000000000000007</v>
      </c>
      <c r="Q111" s="99"/>
      <c r="R111" s="98">
        <v>9.8000000000000007</v>
      </c>
      <c r="S111" s="98">
        <v>9.9</v>
      </c>
      <c r="T111" s="98">
        <v>3.4</v>
      </c>
      <c r="U111" s="98">
        <v>3.4</v>
      </c>
      <c r="V111" s="98">
        <v>4.3</v>
      </c>
      <c r="W111" s="98">
        <v>3.5</v>
      </c>
      <c r="X111" s="98">
        <v>2.6</v>
      </c>
      <c r="Y111" s="98">
        <v>2.5</v>
      </c>
      <c r="Z111" s="99"/>
      <c r="AA111" s="98">
        <v>3.4</v>
      </c>
      <c r="AB111" s="98">
        <v>3.4</v>
      </c>
    </row>
    <row r="112" spans="1:28" ht="12.75" x14ac:dyDescent="0.2">
      <c r="A112" s="97">
        <v>26999</v>
      </c>
      <c r="B112" s="98">
        <v>12.8</v>
      </c>
      <c r="C112" s="98">
        <v>12.7</v>
      </c>
      <c r="D112" s="98">
        <v>12.7</v>
      </c>
      <c r="E112" s="98">
        <v>12.3</v>
      </c>
      <c r="F112" s="98">
        <v>12.3</v>
      </c>
      <c r="G112" s="98">
        <v>12.9</v>
      </c>
      <c r="H112" s="99"/>
      <c r="I112" s="98">
        <v>12.8</v>
      </c>
      <c r="J112" s="98">
        <v>12.6</v>
      </c>
      <c r="K112" s="98">
        <v>13.3</v>
      </c>
      <c r="L112" s="98">
        <v>13.4</v>
      </c>
      <c r="M112" s="98">
        <v>14.4</v>
      </c>
      <c r="N112" s="98">
        <v>13.9</v>
      </c>
      <c r="O112" s="98">
        <v>10.8</v>
      </c>
      <c r="P112" s="98">
        <v>13.2</v>
      </c>
      <c r="Q112" s="99"/>
      <c r="R112" s="98">
        <v>13.3</v>
      </c>
      <c r="S112" s="98">
        <v>12.5</v>
      </c>
      <c r="T112" s="98">
        <v>4.0999999999999996</v>
      </c>
      <c r="U112" s="98">
        <v>3.3</v>
      </c>
      <c r="V112" s="98">
        <v>4.0999999999999996</v>
      </c>
      <c r="W112" s="98">
        <v>4.2</v>
      </c>
      <c r="X112" s="98">
        <v>3.4</v>
      </c>
      <c r="Y112" s="98">
        <v>4.9000000000000004</v>
      </c>
      <c r="Z112" s="99"/>
      <c r="AA112" s="98">
        <v>4.0999999999999996</v>
      </c>
      <c r="AB112" s="98">
        <v>3.3</v>
      </c>
    </row>
    <row r="113" spans="1:28" ht="12.75" x14ac:dyDescent="0.2">
      <c r="A113" s="97">
        <v>27089</v>
      </c>
      <c r="B113" s="98">
        <v>13.1</v>
      </c>
      <c r="C113" s="98">
        <v>13</v>
      </c>
      <c r="D113" s="98">
        <v>13</v>
      </c>
      <c r="E113" s="98">
        <v>12.6</v>
      </c>
      <c r="F113" s="98">
        <v>12.5</v>
      </c>
      <c r="G113" s="98">
        <v>13.1</v>
      </c>
      <c r="H113" s="99"/>
      <c r="I113" s="98">
        <v>13.2</v>
      </c>
      <c r="J113" s="98">
        <v>13</v>
      </c>
      <c r="K113" s="98">
        <v>12.9</v>
      </c>
      <c r="L113" s="98">
        <v>13</v>
      </c>
      <c r="M113" s="98">
        <v>14</v>
      </c>
      <c r="N113" s="98">
        <v>14.5</v>
      </c>
      <c r="O113" s="98">
        <v>10.6</v>
      </c>
      <c r="P113" s="98">
        <v>12.9</v>
      </c>
      <c r="Q113" s="99"/>
      <c r="R113" s="98">
        <v>14.8</v>
      </c>
      <c r="S113" s="98">
        <v>14</v>
      </c>
      <c r="T113" s="98">
        <v>2.2999999999999998</v>
      </c>
      <c r="U113" s="98">
        <v>2.4</v>
      </c>
      <c r="V113" s="98">
        <v>2.4</v>
      </c>
      <c r="W113" s="98">
        <v>2.4</v>
      </c>
      <c r="X113" s="98">
        <v>1.6</v>
      </c>
      <c r="Y113" s="98">
        <v>1.6</v>
      </c>
      <c r="Z113" s="99"/>
      <c r="AA113" s="98">
        <v>3.1</v>
      </c>
      <c r="AB113" s="98">
        <v>3.2</v>
      </c>
    </row>
    <row r="114" spans="1:28" ht="12.75" x14ac:dyDescent="0.2">
      <c r="A114" s="97">
        <v>27181</v>
      </c>
      <c r="B114" s="98">
        <v>13.6</v>
      </c>
      <c r="C114" s="98">
        <v>13.6</v>
      </c>
      <c r="D114" s="98">
        <v>13.4</v>
      </c>
      <c r="E114" s="98">
        <v>13.2</v>
      </c>
      <c r="F114" s="98">
        <v>13</v>
      </c>
      <c r="G114" s="98">
        <v>13.7</v>
      </c>
      <c r="H114" s="99"/>
      <c r="I114" s="98">
        <v>13.6</v>
      </c>
      <c r="J114" s="98">
        <v>13.5</v>
      </c>
      <c r="K114" s="98">
        <v>14.3</v>
      </c>
      <c r="L114" s="98">
        <v>14.3</v>
      </c>
      <c r="M114" s="98">
        <v>14.5</v>
      </c>
      <c r="N114" s="98">
        <v>15.8</v>
      </c>
      <c r="O114" s="98">
        <v>12.1</v>
      </c>
      <c r="P114" s="98">
        <v>14.2</v>
      </c>
      <c r="Q114" s="99"/>
      <c r="R114" s="98">
        <v>14.3</v>
      </c>
      <c r="S114" s="98">
        <v>14.4</v>
      </c>
      <c r="T114" s="98">
        <v>3.8</v>
      </c>
      <c r="U114" s="98">
        <v>4.5999999999999996</v>
      </c>
      <c r="V114" s="98">
        <v>3.1</v>
      </c>
      <c r="W114" s="98">
        <v>4.8</v>
      </c>
      <c r="X114" s="98">
        <v>4</v>
      </c>
      <c r="Y114" s="98">
        <v>4.5999999999999996</v>
      </c>
      <c r="Z114" s="99"/>
      <c r="AA114" s="98">
        <v>3</v>
      </c>
      <c r="AB114" s="98">
        <v>3.8</v>
      </c>
    </row>
    <row r="115" spans="1:28" ht="12.75" x14ac:dyDescent="0.2">
      <c r="A115" s="97">
        <v>27273</v>
      </c>
      <c r="B115" s="98">
        <v>14.4</v>
      </c>
      <c r="C115" s="98">
        <v>14.3</v>
      </c>
      <c r="D115" s="98">
        <v>14.2</v>
      </c>
      <c r="E115" s="98">
        <v>13.8</v>
      </c>
      <c r="F115" s="98">
        <v>13.6</v>
      </c>
      <c r="G115" s="98">
        <v>14.4</v>
      </c>
      <c r="H115" s="99"/>
      <c r="I115" s="98">
        <v>14.3</v>
      </c>
      <c r="J115" s="98">
        <v>14.2</v>
      </c>
      <c r="K115" s="98">
        <v>17.100000000000001</v>
      </c>
      <c r="L115" s="98">
        <v>16.3</v>
      </c>
      <c r="M115" s="98">
        <v>16.399999999999999</v>
      </c>
      <c r="N115" s="98">
        <v>16.899999999999999</v>
      </c>
      <c r="O115" s="98">
        <v>14.3</v>
      </c>
      <c r="P115" s="98">
        <v>17.100000000000001</v>
      </c>
      <c r="Q115" s="99"/>
      <c r="R115" s="98">
        <v>16.3</v>
      </c>
      <c r="S115" s="98">
        <v>16.399999999999999</v>
      </c>
      <c r="T115" s="98">
        <v>5.9</v>
      </c>
      <c r="U115" s="98">
        <v>5.0999999999999996</v>
      </c>
      <c r="V115" s="98">
        <v>6</v>
      </c>
      <c r="W115" s="98">
        <v>4.5</v>
      </c>
      <c r="X115" s="98">
        <v>4.5999999999999996</v>
      </c>
      <c r="Y115" s="98">
        <v>5.0999999999999996</v>
      </c>
      <c r="Z115" s="99"/>
      <c r="AA115" s="98">
        <v>5.0999999999999996</v>
      </c>
      <c r="AB115" s="98">
        <v>5.2</v>
      </c>
    </row>
    <row r="116" spans="1:28" ht="12.75" x14ac:dyDescent="0.2">
      <c r="A116" s="97">
        <v>27364</v>
      </c>
      <c r="B116" s="98">
        <v>14.9</v>
      </c>
      <c r="C116" s="98">
        <v>14.7</v>
      </c>
      <c r="D116" s="98">
        <v>14.6</v>
      </c>
      <c r="E116" s="98">
        <v>14.4</v>
      </c>
      <c r="F116" s="98">
        <v>14.4</v>
      </c>
      <c r="G116" s="98">
        <v>15.1</v>
      </c>
      <c r="H116" s="99"/>
      <c r="I116" s="98">
        <v>14.8</v>
      </c>
      <c r="J116" s="98">
        <v>14.7</v>
      </c>
      <c r="K116" s="98">
        <v>16.399999999999999</v>
      </c>
      <c r="L116" s="98">
        <v>15.7</v>
      </c>
      <c r="M116" s="98">
        <v>15</v>
      </c>
      <c r="N116" s="98">
        <v>17.100000000000001</v>
      </c>
      <c r="O116" s="98">
        <v>17.100000000000001</v>
      </c>
      <c r="P116" s="98">
        <v>17.100000000000001</v>
      </c>
      <c r="Q116" s="99"/>
      <c r="R116" s="98">
        <v>15.6</v>
      </c>
      <c r="S116" s="98">
        <v>16.7</v>
      </c>
      <c r="T116" s="98">
        <v>3.5</v>
      </c>
      <c r="U116" s="98">
        <v>2.8</v>
      </c>
      <c r="V116" s="98">
        <v>2.8</v>
      </c>
      <c r="W116" s="98">
        <v>4.3</v>
      </c>
      <c r="X116" s="98">
        <v>5.9</v>
      </c>
      <c r="Y116" s="98">
        <v>4.9000000000000004</v>
      </c>
      <c r="Z116" s="99"/>
      <c r="AA116" s="98">
        <v>3.5</v>
      </c>
      <c r="AB116" s="98">
        <v>3.5</v>
      </c>
    </row>
    <row r="117" spans="1:28" ht="12.75" x14ac:dyDescent="0.2">
      <c r="A117" s="97">
        <v>27454</v>
      </c>
      <c r="B117" s="98">
        <v>15.3</v>
      </c>
      <c r="C117" s="98">
        <v>15.4</v>
      </c>
      <c r="D117" s="98">
        <v>15</v>
      </c>
      <c r="E117" s="98">
        <v>15.1</v>
      </c>
      <c r="F117" s="98">
        <v>15</v>
      </c>
      <c r="G117" s="98">
        <v>15.4</v>
      </c>
      <c r="H117" s="99"/>
      <c r="I117" s="98">
        <v>15.1</v>
      </c>
      <c r="J117" s="98">
        <v>15.3</v>
      </c>
      <c r="K117" s="98">
        <v>16.8</v>
      </c>
      <c r="L117" s="98">
        <v>18.5</v>
      </c>
      <c r="M117" s="98">
        <v>15.4</v>
      </c>
      <c r="N117" s="98">
        <v>19.8</v>
      </c>
      <c r="O117" s="98">
        <v>20</v>
      </c>
      <c r="P117" s="98">
        <v>17.600000000000001</v>
      </c>
      <c r="Q117" s="99"/>
      <c r="R117" s="98">
        <v>14.4</v>
      </c>
      <c r="S117" s="98">
        <v>17.7</v>
      </c>
      <c r="T117" s="98">
        <v>2.7</v>
      </c>
      <c r="U117" s="98">
        <v>4.8</v>
      </c>
      <c r="V117" s="98">
        <v>2.7</v>
      </c>
      <c r="W117" s="98">
        <v>4.9000000000000004</v>
      </c>
      <c r="X117" s="98">
        <v>4.2</v>
      </c>
      <c r="Y117" s="98">
        <v>2</v>
      </c>
      <c r="Z117" s="99"/>
      <c r="AA117" s="98">
        <v>2</v>
      </c>
      <c r="AB117" s="98">
        <v>4.0999999999999996</v>
      </c>
    </row>
    <row r="118" spans="1:28" ht="12.75" x14ac:dyDescent="0.2">
      <c r="A118" s="97">
        <v>27546</v>
      </c>
      <c r="B118" s="98">
        <v>15.9</v>
      </c>
      <c r="C118" s="98">
        <v>15.9</v>
      </c>
      <c r="D118" s="98">
        <v>15.4</v>
      </c>
      <c r="E118" s="98">
        <v>15.6</v>
      </c>
      <c r="F118" s="98">
        <v>15.6</v>
      </c>
      <c r="G118" s="98">
        <v>15.9</v>
      </c>
      <c r="H118" s="99"/>
      <c r="I118" s="98">
        <v>15.8</v>
      </c>
      <c r="J118" s="98">
        <v>15.8</v>
      </c>
      <c r="K118" s="98">
        <v>16.899999999999999</v>
      </c>
      <c r="L118" s="98">
        <v>16.899999999999999</v>
      </c>
      <c r="M118" s="98">
        <v>14.9</v>
      </c>
      <c r="N118" s="98">
        <v>18.2</v>
      </c>
      <c r="O118" s="98">
        <v>20</v>
      </c>
      <c r="P118" s="98">
        <v>16.100000000000001</v>
      </c>
      <c r="Q118" s="99"/>
      <c r="R118" s="98">
        <v>16.2</v>
      </c>
      <c r="S118" s="98">
        <v>17</v>
      </c>
      <c r="T118" s="98">
        <v>3.9</v>
      </c>
      <c r="U118" s="98">
        <v>3.2</v>
      </c>
      <c r="V118" s="98">
        <v>2.7</v>
      </c>
      <c r="W118" s="98">
        <v>3.3</v>
      </c>
      <c r="X118" s="98">
        <v>4</v>
      </c>
      <c r="Y118" s="98">
        <v>3.2</v>
      </c>
      <c r="Z118" s="99"/>
      <c r="AA118" s="98">
        <v>4.5999999999999996</v>
      </c>
      <c r="AB118" s="98">
        <v>3.3</v>
      </c>
    </row>
    <row r="119" spans="1:28" ht="12.75" x14ac:dyDescent="0.2">
      <c r="A119" s="97">
        <v>27638</v>
      </c>
      <c r="B119" s="98">
        <v>16.100000000000001</v>
      </c>
      <c r="C119" s="98">
        <v>15.9</v>
      </c>
      <c r="D119" s="98">
        <v>15.7</v>
      </c>
      <c r="E119" s="98">
        <v>15.5</v>
      </c>
      <c r="F119" s="98">
        <v>15.6</v>
      </c>
      <c r="G119" s="98">
        <v>16.100000000000001</v>
      </c>
      <c r="H119" s="99"/>
      <c r="I119" s="98">
        <v>15.7</v>
      </c>
      <c r="J119" s="98">
        <v>15.9</v>
      </c>
      <c r="K119" s="98">
        <v>11.8</v>
      </c>
      <c r="L119" s="98">
        <v>11.2</v>
      </c>
      <c r="M119" s="98">
        <v>10.6</v>
      </c>
      <c r="N119" s="98">
        <v>12.3</v>
      </c>
      <c r="O119" s="98">
        <v>14.7</v>
      </c>
      <c r="P119" s="98">
        <v>11.8</v>
      </c>
      <c r="Q119" s="99"/>
      <c r="R119" s="98">
        <v>9.8000000000000007</v>
      </c>
      <c r="S119" s="98">
        <v>12</v>
      </c>
      <c r="T119" s="98">
        <v>1.3</v>
      </c>
      <c r="U119" s="98">
        <v>0</v>
      </c>
      <c r="V119" s="98">
        <v>1.9</v>
      </c>
      <c r="W119" s="98">
        <v>-0.6</v>
      </c>
      <c r="X119" s="98">
        <v>0</v>
      </c>
      <c r="Y119" s="98">
        <v>1.3</v>
      </c>
      <c r="Z119" s="99"/>
      <c r="AA119" s="98">
        <v>-0.6</v>
      </c>
      <c r="AB119" s="98">
        <v>0.6</v>
      </c>
    </row>
    <row r="120" spans="1:28" ht="12.75" x14ac:dyDescent="0.2">
      <c r="A120" s="97">
        <v>27729</v>
      </c>
      <c r="B120" s="98">
        <v>16.899999999999999</v>
      </c>
      <c r="C120" s="98">
        <v>16.899999999999999</v>
      </c>
      <c r="D120" s="98">
        <v>16.7</v>
      </c>
      <c r="E120" s="98">
        <v>16.3</v>
      </c>
      <c r="F120" s="98">
        <v>16.5</v>
      </c>
      <c r="G120" s="98">
        <v>17.3</v>
      </c>
      <c r="H120" s="99"/>
      <c r="I120" s="98">
        <v>17</v>
      </c>
      <c r="J120" s="98">
        <v>16.8</v>
      </c>
      <c r="K120" s="98">
        <v>13.4</v>
      </c>
      <c r="L120" s="98">
        <v>15</v>
      </c>
      <c r="M120" s="98">
        <v>14.4</v>
      </c>
      <c r="N120" s="98">
        <v>13.2</v>
      </c>
      <c r="O120" s="98">
        <v>14.6</v>
      </c>
      <c r="P120" s="98">
        <v>14.6</v>
      </c>
      <c r="Q120" s="99"/>
      <c r="R120" s="98">
        <v>14.9</v>
      </c>
      <c r="S120" s="98">
        <v>14.3</v>
      </c>
      <c r="T120" s="98">
        <v>5</v>
      </c>
      <c r="U120" s="98">
        <v>6.3</v>
      </c>
      <c r="V120" s="98">
        <v>6.4</v>
      </c>
      <c r="W120" s="98">
        <v>5.2</v>
      </c>
      <c r="X120" s="98">
        <v>5.8</v>
      </c>
      <c r="Y120" s="98">
        <v>7.5</v>
      </c>
      <c r="Z120" s="99"/>
      <c r="AA120" s="98">
        <v>8.3000000000000007</v>
      </c>
      <c r="AB120" s="98">
        <v>5.7</v>
      </c>
    </row>
    <row r="121" spans="1:28" ht="12.75" x14ac:dyDescent="0.2">
      <c r="A121" s="97">
        <v>27820</v>
      </c>
      <c r="B121" s="98">
        <v>17.399999999999999</v>
      </c>
      <c r="C121" s="98">
        <v>17.3</v>
      </c>
      <c r="D121" s="98">
        <v>17.100000000000001</v>
      </c>
      <c r="E121" s="98">
        <v>16.899999999999999</v>
      </c>
      <c r="F121" s="98">
        <v>17.100000000000001</v>
      </c>
      <c r="G121" s="98">
        <v>17.7</v>
      </c>
      <c r="H121" s="99"/>
      <c r="I121" s="98">
        <v>17.399999999999999</v>
      </c>
      <c r="J121" s="98">
        <v>17.3</v>
      </c>
      <c r="K121" s="98">
        <v>13.7</v>
      </c>
      <c r="L121" s="98">
        <v>12.3</v>
      </c>
      <c r="M121" s="98">
        <v>14</v>
      </c>
      <c r="N121" s="98">
        <v>11.9</v>
      </c>
      <c r="O121" s="98">
        <v>14</v>
      </c>
      <c r="P121" s="98">
        <v>14.9</v>
      </c>
      <c r="Q121" s="99"/>
      <c r="R121" s="98">
        <v>15.2</v>
      </c>
      <c r="S121" s="98">
        <v>13.1</v>
      </c>
      <c r="T121" s="98">
        <v>3</v>
      </c>
      <c r="U121" s="98">
        <v>2.4</v>
      </c>
      <c r="V121" s="98">
        <v>2.4</v>
      </c>
      <c r="W121" s="98">
        <v>3.7</v>
      </c>
      <c r="X121" s="98">
        <v>3.6</v>
      </c>
      <c r="Y121" s="98">
        <v>2.2999999999999998</v>
      </c>
      <c r="Z121" s="99"/>
      <c r="AA121" s="98">
        <v>2.4</v>
      </c>
      <c r="AB121" s="98">
        <v>3</v>
      </c>
    </row>
    <row r="122" spans="1:28" ht="12.75" x14ac:dyDescent="0.2">
      <c r="A122" s="97">
        <v>27912</v>
      </c>
      <c r="B122" s="98">
        <v>17.8</v>
      </c>
      <c r="C122" s="98">
        <v>17.8</v>
      </c>
      <c r="D122" s="98">
        <v>17.600000000000001</v>
      </c>
      <c r="E122" s="98">
        <v>17.399999999999999</v>
      </c>
      <c r="F122" s="98">
        <v>17.7</v>
      </c>
      <c r="G122" s="98">
        <v>18.3</v>
      </c>
      <c r="H122" s="99"/>
      <c r="I122" s="98">
        <v>18</v>
      </c>
      <c r="J122" s="98">
        <v>17.7</v>
      </c>
      <c r="K122" s="98">
        <v>11.9</v>
      </c>
      <c r="L122" s="98">
        <v>11.9</v>
      </c>
      <c r="M122" s="98">
        <v>14.3</v>
      </c>
      <c r="N122" s="98">
        <v>11.5</v>
      </c>
      <c r="O122" s="98">
        <v>13.5</v>
      </c>
      <c r="P122" s="98">
        <v>15.1</v>
      </c>
      <c r="Q122" s="99"/>
      <c r="R122" s="98">
        <v>13.9</v>
      </c>
      <c r="S122" s="98">
        <v>12</v>
      </c>
      <c r="T122" s="98">
        <v>2.2999999999999998</v>
      </c>
      <c r="U122" s="98">
        <v>2.9</v>
      </c>
      <c r="V122" s="98">
        <v>2.9</v>
      </c>
      <c r="W122" s="98">
        <v>3</v>
      </c>
      <c r="X122" s="98">
        <v>3.5</v>
      </c>
      <c r="Y122" s="98">
        <v>3.4</v>
      </c>
      <c r="Z122" s="99"/>
      <c r="AA122" s="98">
        <v>3.4</v>
      </c>
      <c r="AB122" s="98">
        <v>2.2999999999999998</v>
      </c>
    </row>
    <row r="123" spans="1:28" ht="12.75" x14ac:dyDescent="0.2">
      <c r="A123" s="97">
        <v>28004</v>
      </c>
      <c r="B123" s="98">
        <v>18.100000000000001</v>
      </c>
      <c r="C123" s="98">
        <v>18.2</v>
      </c>
      <c r="D123" s="98">
        <v>18</v>
      </c>
      <c r="E123" s="98">
        <v>17.899999999999999</v>
      </c>
      <c r="F123" s="98">
        <v>18.2</v>
      </c>
      <c r="G123" s="98">
        <v>18.7</v>
      </c>
      <c r="H123" s="99"/>
      <c r="I123" s="98">
        <v>18.399999999999999</v>
      </c>
      <c r="J123" s="98">
        <v>18.100000000000001</v>
      </c>
      <c r="K123" s="98">
        <v>12.4</v>
      </c>
      <c r="L123" s="98">
        <v>14.5</v>
      </c>
      <c r="M123" s="98">
        <v>14.6</v>
      </c>
      <c r="N123" s="98">
        <v>15.5</v>
      </c>
      <c r="O123" s="98">
        <v>16.7</v>
      </c>
      <c r="P123" s="98">
        <v>16.100000000000001</v>
      </c>
      <c r="Q123" s="99"/>
      <c r="R123" s="98">
        <v>17.2</v>
      </c>
      <c r="S123" s="98">
        <v>13.8</v>
      </c>
      <c r="T123" s="98">
        <v>1.7</v>
      </c>
      <c r="U123" s="98">
        <v>2.2000000000000002</v>
      </c>
      <c r="V123" s="98">
        <v>2.2999999999999998</v>
      </c>
      <c r="W123" s="98">
        <v>2.9</v>
      </c>
      <c r="X123" s="98">
        <v>2.8</v>
      </c>
      <c r="Y123" s="98">
        <v>2.2000000000000002</v>
      </c>
      <c r="Z123" s="99"/>
      <c r="AA123" s="98">
        <v>2.2000000000000002</v>
      </c>
      <c r="AB123" s="98">
        <v>2.2999999999999998</v>
      </c>
    </row>
    <row r="124" spans="1:28" ht="12.75" x14ac:dyDescent="0.2">
      <c r="A124" s="97">
        <v>28095</v>
      </c>
      <c r="B124" s="98">
        <v>19.100000000000001</v>
      </c>
      <c r="C124" s="98">
        <v>19.3</v>
      </c>
      <c r="D124" s="98">
        <v>19.100000000000001</v>
      </c>
      <c r="E124" s="98">
        <v>19.100000000000001</v>
      </c>
      <c r="F124" s="98">
        <v>19.3</v>
      </c>
      <c r="G124" s="98">
        <v>19.8</v>
      </c>
      <c r="H124" s="99"/>
      <c r="I124" s="98">
        <v>19.399999999999999</v>
      </c>
      <c r="J124" s="98">
        <v>19.2</v>
      </c>
      <c r="K124" s="98">
        <v>13</v>
      </c>
      <c r="L124" s="98">
        <v>14.2</v>
      </c>
      <c r="M124" s="98">
        <v>14.4</v>
      </c>
      <c r="N124" s="98">
        <v>17.2</v>
      </c>
      <c r="O124" s="98">
        <v>17</v>
      </c>
      <c r="P124" s="98">
        <v>14.5</v>
      </c>
      <c r="Q124" s="99"/>
      <c r="R124" s="98">
        <v>14.1</v>
      </c>
      <c r="S124" s="98">
        <v>14.3</v>
      </c>
      <c r="T124" s="98">
        <v>5.5</v>
      </c>
      <c r="U124" s="98">
        <v>6</v>
      </c>
      <c r="V124" s="98">
        <v>6.1</v>
      </c>
      <c r="W124" s="98">
        <v>6.7</v>
      </c>
      <c r="X124" s="98">
        <v>6</v>
      </c>
      <c r="Y124" s="98">
        <v>5.9</v>
      </c>
      <c r="Z124" s="99"/>
      <c r="AA124" s="98">
        <v>5.4</v>
      </c>
      <c r="AB124" s="98">
        <v>6.1</v>
      </c>
    </row>
    <row r="125" spans="1:28" ht="12.75" x14ac:dyDescent="0.2">
      <c r="A125" s="97">
        <v>28185</v>
      </c>
      <c r="B125" s="98">
        <v>19.5</v>
      </c>
      <c r="C125" s="98">
        <v>19.8</v>
      </c>
      <c r="D125" s="98">
        <v>19.5</v>
      </c>
      <c r="E125" s="98">
        <v>19.5</v>
      </c>
      <c r="F125" s="98">
        <v>19.8</v>
      </c>
      <c r="G125" s="98">
        <v>20.2</v>
      </c>
      <c r="H125" s="99"/>
      <c r="I125" s="98">
        <v>19.7</v>
      </c>
      <c r="J125" s="98">
        <v>19.600000000000001</v>
      </c>
      <c r="K125" s="98">
        <v>12.1</v>
      </c>
      <c r="L125" s="98">
        <v>14.5</v>
      </c>
      <c r="M125" s="98">
        <v>14</v>
      </c>
      <c r="N125" s="98">
        <v>15.4</v>
      </c>
      <c r="O125" s="98">
        <v>15.8</v>
      </c>
      <c r="P125" s="98">
        <v>14.1</v>
      </c>
      <c r="Q125" s="99"/>
      <c r="R125" s="98">
        <v>13.2</v>
      </c>
      <c r="S125" s="98">
        <v>13.3</v>
      </c>
      <c r="T125" s="98">
        <v>2.1</v>
      </c>
      <c r="U125" s="98">
        <v>2.6</v>
      </c>
      <c r="V125" s="98">
        <v>2.1</v>
      </c>
      <c r="W125" s="98">
        <v>2.1</v>
      </c>
      <c r="X125" s="98">
        <v>2.6</v>
      </c>
      <c r="Y125" s="98">
        <v>2</v>
      </c>
      <c r="Z125" s="99"/>
      <c r="AA125" s="98">
        <v>1.5</v>
      </c>
      <c r="AB125" s="98">
        <v>2.1</v>
      </c>
    </row>
    <row r="126" spans="1:28" ht="12.75" x14ac:dyDescent="0.2">
      <c r="A126" s="97">
        <v>28277</v>
      </c>
      <c r="B126" s="98">
        <v>19.899999999999999</v>
      </c>
      <c r="C126" s="98">
        <v>20.399999999999999</v>
      </c>
      <c r="D126" s="98">
        <v>19.899999999999999</v>
      </c>
      <c r="E126" s="98">
        <v>19.899999999999999</v>
      </c>
      <c r="F126" s="98">
        <v>20.2</v>
      </c>
      <c r="G126" s="98">
        <v>20.7</v>
      </c>
      <c r="H126" s="99"/>
      <c r="I126" s="98">
        <v>20</v>
      </c>
      <c r="J126" s="98">
        <v>20.100000000000001</v>
      </c>
      <c r="K126" s="98">
        <v>11.8</v>
      </c>
      <c r="L126" s="98">
        <v>14.6</v>
      </c>
      <c r="M126" s="98">
        <v>13.1</v>
      </c>
      <c r="N126" s="98">
        <v>14.4</v>
      </c>
      <c r="O126" s="98">
        <v>14.1</v>
      </c>
      <c r="P126" s="98">
        <v>13.1</v>
      </c>
      <c r="Q126" s="99"/>
      <c r="R126" s="98">
        <v>11.1</v>
      </c>
      <c r="S126" s="98">
        <v>13.6</v>
      </c>
      <c r="T126" s="98">
        <v>2.1</v>
      </c>
      <c r="U126" s="98">
        <v>3</v>
      </c>
      <c r="V126" s="98">
        <v>2.1</v>
      </c>
      <c r="W126" s="98">
        <v>2.1</v>
      </c>
      <c r="X126" s="98">
        <v>2</v>
      </c>
      <c r="Y126" s="98">
        <v>2.5</v>
      </c>
      <c r="Z126" s="99"/>
      <c r="AA126" s="98">
        <v>1.5</v>
      </c>
      <c r="AB126" s="98">
        <v>2.6</v>
      </c>
    </row>
    <row r="127" spans="1:28" ht="12.75" x14ac:dyDescent="0.2">
      <c r="A127" s="97">
        <v>28369</v>
      </c>
      <c r="B127" s="98">
        <v>20.3</v>
      </c>
      <c r="C127" s="98">
        <v>20.8</v>
      </c>
      <c r="D127" s="98">
        <v>20.3</v>
      </c>
      <c r="E127" s="98">
        <v>20.399999999999999</v>
      </c>
      <c r="F127" s="98">
        <v>20.7</v>
      </c>
      <c r="G127" s="98">
        <v>21.2</v>
      </c>
      <c r="H127" s="99"/>
      <c r="I127" s="98">
        <v>20.399999999999999</v>
      </c>
      <c r="J127" s="98">
        <v>20.5</v>
      </c>
      <c r="K127" s="98">
        <v>12.2</v>
      </c>
      <c r="L127" s="98">
        <v>14.3</v>
      </c>
      <c r="M127" s="98">
        <v>12.8</v>
      </c>
      <c r="N127" s="98">
        <v>14</v>
      </c>
      <c r="O127" s="98">
        <v>13.7</v>
      </c>
      <c r="P127" s="98">
        <v>13.4</v>
      </c>
      <c r="Q127" s="99"/>
      <c r="R127" s="98">
        <v>10.9</v>
      </c>
      <c r="S127" s="98">
        <v>13.3</v>
      </c>
      <c r="T127" s="98">
        <v>2</v>
      </c>
      <c r="U127" s="98">
        <v>2</v>
      </c>
      <c r="V127" s="98">
        <v>2</v>
      </c>
      <c r="W127" s="98">
        <v>2.5</v>
      </c>
      <c r="X127" s="98">
        <v>2.5</v>
      </c>
      <c r="Y127" s="98">
        <v>2.4</v>
      </c>
      <c r="Z127" s="99"/>
      <c r="AA127" s="98">
        <v>2</v>
      </c>
      <c r="AB127" s="98">
        <v>2</v>
      </c>
    </row>
    <row r="128" spans="1:28" ht="12.75" x14ac:dyDescent="0.2">
      <c r="A128" s="97">
        <v>28460</v>
      </c>
      <c r="B128" s="98">
        <v>20.7</v>
      </c>
      <c r="C128" s="98">
        <v>21.2</v>
      </c>
      <c r="D128" s="98">
        <v>20.7</v>
      </c>
      <c r="E128" s="98">
        <v>20.9</v>
      </c>
      <c r="F128" s="98">
        <v>21.5</v>
      </c>
      <c r="G128" s="98">
        <v>21.7</v>
      </c>
      <c r="H128" s="99"/>
      <c r="I128" s="98">
        <v>21.1</v>
      </c>
      <c r="J128" s="98">
        <v>21</v>
      </c>
      <c r="K128" s="98">
        <v>8.4</v>
      </c>
      <c r="L128" s="98">
        <v>9.8000000000000007</v>
      </c>
      <c r="M128" s="98">
        <v>8.4</v>
      </c>
      <c r="N128" s="98">
        <v>9.4</v>
      </c>
      <c r="O128" s="98">
        <v>11.4</v>
      </c>
      <c r="P128" s="98">
        <v>9.6</v>
      </c>
      <c r="Q128" s="99"/>
      <c r="R128" s="98">
        <v>8.8000000000000007</v>
      </c>
      <c r="S128" s="98">
        <v>9.4</v>
      </c>
      <c r="T128" s="98">
        <v>2</v>
      </c>
      <c r="U128" s="98">
        <v>1.9</v>
      </c>
      <c r="V128" s="98">
        <v>2</v>
      </c>
      <c r="W128" s="98">
        <v>2.5</v>
      </c>
      <c r="X128" s="98">
        <v>3.9</v>
      </c>
      <c r="Y128" s="98">
        <v>2.4</v>
      </c>
      <c r="Z128" s="99"/>
      <c r="AA128" s="98">
        <v>3.4</v>
      </c>
      <c r="AB128" s="98">
        <v>2.4</v>
      </c>
    </row>
    <row r="129" spans="1:28" ht="12.75" x14ac:dyDescent="0.2">
      <c r="A129" s="97">
        <v>28550</v>
      </c>
      <c r="B129" s="98">
        <v>21</v>
      </c>
      <c r="C129" s="98">
        <v>21.5</v>
      </c>
      <c r="D129" s="98">
        <v>21.1</v>
      </c>
      <c r="E129" s="98">
        <v>21.1</v>
      </c>
      <c r="F129" s="98">
        <v>21.7</v>
      </c>
      <c r="G129" s="98">
        <v>22</v>
      </c>
      <c r="H129" s="99"/>
      <c r="I129" s="98">
        <v>21.3</v>
      </c>
      <c r="J129" s="98">
        <v>21.3</v>
      </c>
      <c r="K129" s="98">
        <v>7.7</v>
      </c>
      <c r="L129" s="98">
        <v>8.6</v>
      </c>
      <c r="M129" s="98">
        <v>8.1999999999999993</v>
      </c>
      <c r="N129" s="98">
        <v>8.1999999999999993</v>
      </c>
      <c r="O129" s="98">
        <v>9.6</v>
      </c>
      <c r="P129" s="98">
        <v>8.9</v>
      </c>
      <c r="Q129" s="99"/>
      <c r="R129" s="98">
        <v>8.1</v>
      </c>
      <c r="S129" s="98">
        <v>8.6999999999999993</v>
      </c>
      <c r="T129" s="98">
        <v>1.4</v>
      </c>
      <c r="U129" s="98">
        <v>1.4</v>
      </c>
      <c r="V129" s="98">
        <v>1.9</v>
      </c>
      <c r="W129" s="98">
        <v>1</v>
      </c>
      <c r="X129" s="98">
        <v>0.9</v>
      </c>
      <c r="Y129" s="98">
        <v>1.4</v>
      </c>
      <c r="Z129" s="99"/>
      <c r="AA129" s="98">
        <v>0.9</v>
      </c>
      <c r="AB129" s="98">
        <v>1.4</v>
      </c>
    </row>
    <row r="130" spans="1:28" ht="12.75" x14ac:dyDescent="0.2">
      <c r="A130" s="97">
        <v>28642</v>
      </c>
      <c r="B130" s="98">
        <v>21.4</v>
      </c>
      <c r="C130" s="98">
        <v>22</v>
      </c>
      <c r="D130" s="98">
        <v>21.5</v>
      </c>
      <c r="E130" s="98">
        <v>21.5</v>
      </c>
      <c r="F130" s="98">
        <v>22.1</v>
      </c>
      <c r="G130" s="98">
        <v>22.4</v>
      </c>
      <c r="H130" s="99"/>
      <c r="I130" s="98">
        <v>21.6</v>
      </c>
      <c r="J130" s="98">
        <v>21.7</v>
      </c>
      <c r="K130" s="98">
        <v>7.5</v>
      </c>
      <c r="L130" s="98">
        <v>7.8</v>
      </c>
      <c r="M130" s="98">
        <v>8</v>
      </c>
      <c r="N130" s="98">
        <v>8</v>
      </c>
      <c r="O130" s="98">
        <v>9.4</v>
      </c>
      <c r="P130" s="98">
        <v>8.1999999999999993</v>
      </c>
      <c r="Q130" s="99"/>
      <c r="R130" s="98">
        <v>8</v>
      </c>
      <c r="S130" s="98">
        <v>8</v>
      </c>
      <c r="T130" s="98">
        <v>1.9</v>
      </c>
      <c r="U130" s="98">
        <v>2.2999999999999998</v>
      </c>
      <c r="V130" s="98">
        <v>1.9</v>
      </c>
      <c r="W130" s="98">
        <v>1.9</v>
      </c>
      <c r="X130" s="98">
        <v>1.8</v>
      </c>
      <c r="Y130" s="98">
        <v>1.8</v>
      </c>
      <c r="Z130" s="99"/>
      <c r="AA130" s="98">
        <v>1.4</v>
      </c>
      <c r="AB130" s="98">
        <v>1.9</v>
      </c>
    </row>
    <row r="131" spans="1:28" ht="12.75" x14ac:dyDescent="0.2">
      <c r="A131" s="97">
        <v>28734</v>
      </c>
      <c r="B131" s="98">
        <v>21.9</v>
      </c>
      <c r="C131" s="98">
        <v>22.4</v>
      </c>
      <c r="D131" s="98">
        <v>21.9</v>
      </c>
      <c r="E131" s="98">
        <v>22</v>
      </c>
      <c r="F131" s="98">
        <v>22.5</v>
      </c>
      <c r="G131" s="98">
        <v>22.7</v>
      </c>
      <c r="H131" s="99"/>
      <c r="I131" s="98">
        <v>22.1</v>
      </c>
      <c r="J131" s="98">
        <v>22.1</v>
      </c>
      <c r="K131" s="98">
        <v>7.9</v>
      </c>
      <c r="L131" s="98">
        <v>7.7</v>
      </c>
      <c r="M131" s="98">
        <v>7.9</v>
      </c>
      <c r="N131" s="98">
        <v>7.8</v>
      </c>
      <c r="O131" s="98">
        <v>8.6999999999999993</v>
      </c>
      <c r="P131" s="98">
        <v>7.1</v>
      </c>
      <c r="Q131" s="99"/>
      <c r="R131" s="98">
        <v>8.3000000000000007</v>
      </c>
      <c r="S131" s="98">
        <v>7.8</v>
      </c>
      <c r="T131" s="98">
        <v>2.2999999999999998</v>
      </c>
      <c r="U131" s="98">
        <v>1.8</v>
      </c>
      <c r="V131" s="98">
        <v>1.9</v>
      </c>
      <c r="W131" s="98">
        <v>2.2999999999999998</v>
      </c>
      <c r="X131" s="98">
        <v>1.8</v>
      </c>
      <c r="Y131" s="98">
        <v>1.3</v>
      </c>
      <c r="Z131" s="99"/>
      <c r="AA131" s="98">
        <v>2.2999999999999998</v>
      </c>
      <c r="AB131" s="98">
        <v>1.8</v>
      </c>
    </row>
    <row r="132" spans="1:28" ht="12.75" x14ac:dyDescent="0.2">
      <c r="A132" s="97">
        <v>28825</v>
      </c>
      <c r="B132" s="98">
        <v>22.4</v>
      </c>
      <c r="C132" s="98">
        <v>22.8</v>
      </c>
      <c r="D132" s="98">
        <v>22.6</v>
      </c>
      <c r="E132" s="98">
        <v>22.3</v>
      </c>
      <c r="F132" s="98">
        <v>23</v>
      </c>
      <c r="G132" s="98">
        <v>23.2</v>
      </c>
      <c r="H132" s="99"/>
      <c r="I132" s="98">
        <v>22.6</v>
      </c>
      <c r="J132" s="98">
        <v>22.6</v>
      </c>
      <c r="K132" s="98">
        <v>8.1999999999999993</v>
      </c>
      <c r="L132" s="98">
        <v>7.5</v>
      </c>
      <c r="M132" s="98">
        <v>9.1999999999999993</v>
      </c>
      <c r="N132" s="98">
        <v>6.7</v>
      </c>
      <c r="O132" s="98">
        <v>7</v>
      </c>
      <c r="P132" s="98">
        <v>6.9</v>
      </c>
      <c r="Q132" s="99"/>
      <c r="R132" s="98">
        <v>7.1</v>
      </c>
      <c r="S132" s="98">
        <v>7.6</v>
      </c>
      <c r="T132" s="98">
        <v>2.2999999999999998</v>
      </c>
      <c r="U132" s="98">
        <v>1.8</v>
      </c>
      <c r="V132" s="98">
        <v>3.2</v>
      </c>
      <c r="W132" s="98">
        <v>1.4</v>
      </c>
      <c r="X132" s="98">
        <v>2.2000000000000002</v>
      </c>
      <c r="Y132" s="98">
        <v>2.2000000000000002</v>
      </c>
      <c r="Z132" s="99"/>
      <c r="AA132" s="98">
        <v>2.2999999999999998</v>
      </c>
      <c r="AB132" s="98">
        <v>2.2999999999999998</v>
      </c>
    </row>
    <row r="133" spans="1:28" ht="12.75" x14ac:dyDescent="0.2">
      <c r="A133" s="97">
        <v>28915</v>
      </c>
      <c r="B133" s="98">
        <v>22.8</v>
      </c>
      <c r="C133" s="98">
        <v>23.2</v>
      </c>
      <c r="D133" s="98">
        <v>22.8</v>
      </c>
      <c r="E133" s="98">
        <v>22.7</v>
      </c>
      <c r="F133" s="98">
        <v>23.3</v>
      </c>
      <c r="G133" s="98">
        <v>23.7</v>
      </c>
      <c r="H133" s="99"/>
      <c r="I133" s="98">
        <v>23</v>
      </c>
      <c r="J133" s="98">
        <v>23</v>
      </c>
      <c r="K133" s="98">
        <v>8.6</v>
      </c>
      <c r="L133" s="98">
        <v>7.9</v>
      </c>
      <c r="M133" s="98">
        <v>8.1</v>
      </c>
      <c r="N133" s="98">
        <v>7.6</v>
      </c>
      <c r="O133" s="98">
        <v>7.4</v>
      </c>
      <c r="P133" s="98">
        <v>7.7</v>
      </c>
      <c r="Q133" s="99"/>
      <c r="R133" s="98">
        <v>8</v>
      </c>
      <c r="S133" s="98">
        <v>8</v>
      </c>
      <c r="T133" s="98">
        <v>1.8</v>
      </c>
      <c r="U133" s="98">
        <v>1.8</v>
      </c>
      <c r="V133" s="98">
        <v>0.9</v>
      </c>
      <c r="W133" s="98">
        <v>1.8</v>
      </c>
      <c r="X133" s="98">
        <v>1.3</v>
      </c>
      <c r="Y133" s="98">
        <v>2.2000000000000002</v>
      </c>
      <c r="Z133" s="99"/>
      <c r="AA133" s="98">
        <v>1.8</v>
      </c>
      <c r="AB133" s="98">
        <v>1.8</v>
      </c>
    </row>
    <row r="134" spans="1:28" ht="12.75" x14ac:dyDescent="0.2">
      <c r="A134" s="97">
        <v>29007</v>
      </c>
      <c r="B134" s="98">
        <v>23.5</v>
      </c>
      <c r="C134" s="98">
        <v>23.8</v>
      </c>
      <c r="D134" s="98">
        <v>23.3</v>
      </c>
      <c r="E134" s="98">
        <v>23.3</v>
      </c>
      <c r="F134" s="98">
        <v>24</v>
      </c>
      <c r="G134" s="98">
        <v>24.4</v>
      </c>
      <c r="H134" s="99"/>
      <c r="I134" s="98">
        <v>23.7</v>
      </c>
      <c r="J134" s="98">
        <v>23.6</v>
      </c>
      <c r="K134" s="98">
        <v>9.8000000000000007</v>
      </c>
      <c r="L134" s="98">
        <v>8.1999999999999993</v>
      </c>
      <c r="M134" s="98">
        <v>8.4</v>
      </c>
      <c r="N134" s="98">
        <v>8.4</v>
      </c>
      <c r="O134" s="98">
        <v>8.6</v>
      </c>
      <c r="P134" s="98">
        <v>8.9</v>
      </c>
      <c r="Q134" s="99"/>
      <c r="R134" s="98">
        <v>9.6999999999999993</v>
      </c>
      <c r="S134" s="98">
        <v>8.8000000000000007</v>
      </c>
      <c r="T134" s="98">
        <v>3.1</v>
      </c>
      <c r="U134" s="98">
        <v>2.6</v>
      </c>
      <c r="V134" s="98">
        <v>2.2000000000000002</v>
      </c>
      <c r="W134" s="98">
        <v>2.6</v>
      </c>
      <c r="X134" s="98">
        <v>3</v>
      </c>
      <c r="Y134" s="98">
        <v>3</v>
      </c>
      <c r="Z134" s="99"/>
      <c r="AA134" s="98">
        <v>3</v>
      </c>
      <c r="AB134" s="98">
        <v>2.6</v>
      </c>
    </row>
    <row r="135" spans="1:28" ht="12.75" x14ac:dyDescent="0.2">
      <c r="A135" s="97">
        <v>29099</v>
      </c>
      <c r="B135" s="98">
        <v>24.1</v>
      </c>
      <c r="C135" s="98">
        <v>24.5</v>
      </c>
      <c r="D135" s="98">
        <v>23.8</v>
      </c>
      <c r="E135" s="98">
        <v>23.7</v>
      </c>
      <c r="F135" s="98">
        <v>24.4</v>
      </c>
      <c r="G135" s="98">
        <v>25</v>
      </c>
      <c r="H135" s="99"/>
      <c r="I135" s="98">
        <v>24.3</v>
      </c>
      <c r="J135" s="98">
        <v>24.2</v>
      </c>
      <c r="K135" s="98">
        <v>10</v>
      </c>
      <c r="L135" s="98">
        <v>9.4</v>
      </c>
      <c r="M135" s="98">
        <v>8.6999999999999993</v>
      </c>
      <c r="N135" s="98">
        <v>7.7</v>
      </c>
      <c r="O135" s="98">
        <v>8.4</v>
      </c>
      <c r="P135" s="98">
        <v>10.1</v>
      </c>
      <c r="Q135" s="99"/>
      <c r="R135" s="98">
        <v>10</v>
      </c>
      <c r="S135" s="98">
        <v>9.5</v>
      </c>
      <c r="T135" s="98">
        <v>2.6</v>
      </c>
      <c r="U135" s="98">
        <v>2.9</v>
      </c>
      <c r="V135" s="98">
        <v>2.1</v>
      </c>
      <c r="W135" s="98">
        <v>1.7</v>
      </c>
      <c r="X135" s="98">
        <v>1.7</v>
      </c>
      <c r="Y135" s="98">
        <v>2.5</v>
      </c>
      <c r="Z135" s="99"/>
      <c r="AA135" s="98">
        <v>2.5</v>
      </c>
      <c r="AB135" s="98">
        <v>2.5</v>
      </c>
    </row>
    <row r="136" spans="1:28" ht="12.75" x14ac:dyDescent="0.2">
      <c r="A136" s="97">
        <v>29190</v>
      </c>
      <c r="B136" s="98">
        <v>24.7</v>
      </c>
      <c r="C136" s="98">
        <v>25.1</v>
      </c>
      <c r="D136" s="98">
        <v>24.6</v>
      </c>
      <c r="E136" s="98">
        <v>24.6</v>
      </c>
      <c r="F136" s="98">
        <v>25.2</v>
      </c>
      <c r="G136" s="98">
        <v>25.7</v>
      </c>
      <c r="H136" s="99"/>
      <c r="I136" s="98">
        <v>24.9</v>
      </c>
      <c r="J136" s="98">
        <v>24.9</v>
      </c>
      <c r="K136" s="98">
        <v>10.3</v>
      </c>
      <c r="L136" s="98">
        <v>10.1</v>
      </c>
      <c r="M136" s="98">
        <v>8.8000000000000007</v>
      </c>
      <c r="N136" s="98">
        <v>10.3</v>
      </c>
      <c r="O136" s="98">
        <v>9.6</v>
      </c>
      <c r="P136" s="98">
        <v>10.8</v>
      </c>
      <c r="Q136" s="99"/>
      <c r="R136" s="98">
        <v>10.199999999999999</v>
      </c>
      <c r="S136" s="98">
        <v>10.199999999999999</v>
      </c>
      <c r="T136" s="98">
        <v>2.5</v>
      </c>
      <c r="U136" s="98">
        <v>2.4</v>
      </c>
      <c r="V136" s="98">
        <v>3.4</v>
      </c>
      <c r="W136" s="98">
        <v>3.8</v>
      </c>
      <c r="X136" s="98">
        <v>3.3</v>
      </c>
      <c r="Y136" s="98">
        <v>2.8</v>
      </c>
      <c r="Z136" s="99"/>
      <c r="AA136" s="98">
        <v>2.5</v>
      </c>
      <c r="AB136" s="98">
        <v>2.9</v>
      </c>
    </row>
    <row r="137" spans="1:28" ht="12.75" x14ac:dyDescent="0.2">
      <c r="A137" s="97">
        <v>29281</v>
      </c>
      <c r="B137" s="98">
        <v>25.4</v>
      </c>
      <c r="C137" s="98">
        <v>25.5</v>
      </c>
      <c r="D137" s="98">
        <v>25.2</v>
      </c>
      <c r="E137" s="98">
        <v>25.1</v>
      </c>
      <c r="F137" s="98">
        <v>25.7</v>
      </c>
      <c r="G137" s="98">
        <v>26.2</v>
      </c>
      <c r="H137" s="99"/>
      <c r="I137" s="98">
        <v>25.6</v>
      </c>
      <c r="J137" s="98">
        <v>25.4</v>
      </c>
      <c r="K137" s="98">
        <v>11.4</v>
      </c>
      <c r="L137" s="98">
        <v>9.9</v>
      </c>
      <c r="M137" s="98">
        <v>10.5</v>
      </c>
      <c r="N137" s="98">
        <v>10.6</v>
      </c>
      <c r="O137" s="98">
        <v>10.3</v>
      </c>
      <c r="P137" s="98">
        <v>10.5</v>
      </c>
      <c r="Q137" s="99"/>
      <c r="R137" s="98">
        <v>11.3</v>
      </c>
      <c r="S137" s="98">
        <v>10.4</v>
      </c>
      <c r="T137" s="98">
        <v>2.8</v>
      </c>
      <c r="U137" s="98">
        <v>1.6</v>
      </c>
      <c r="V137" s="98">
        <v>2.4</v>
      </c>
      <c r="W137" s="98">
        <v>2</v>
      </c>
      <c r="X137" s="98">
        <v>2</v>
      </c>
      <c r="Y137" s="98">
        <v>1.9</v>
      </c>
      <c r="Z137" s="99"/>
      <c r="AA137" s="98">
        <v>2.8</v>
      </c>
      <c r="AB137" s="98">
        <v>2</v>
      </c>
    </row>
    <row r="138" spans="1:28" ht="12.75" x14ac:dyDescent="0.2">
      <c r="A138" s="97">
        <v>29373</v>
      </c>
      <c r="B138" s="98">
        <v>26.1</v>
      </c>
      <c r="C138" s="98">
        <v>26.3</v>
      </c>
      <c r="D138" s="98">
        <v>25.8</v>
      </c>
      <c r="E138" s="98">
        <v>25.8</v>
      </c>
      <c r="F138" s="98">
        <v>26.3</v>
      </c>
      <c r="G138" s="98">
        <v>26.8</v>
      </c>
      <c r="H138" s="99"/>
      <c r="I138" s="98">
        <v>26.3</v>
      </c>
      <c r="J138" s="98">
        <v>26.2</v>
      </c>
      <c r="K138" s="98">
        <v>11.1</v>
      </c>
      <c r="L138" s="98">
        <v>10.5</v>
      </c>
      <c r="M138" s="98">
        <v>10.7</v>
      </c>
      <c r="N138" s="98">
        <v>10.7</v>
      </c>
      <c r="O138" s="98">
        <v>9.6</v>
      </c>
      <c r="P138" s="98">
        <v>9.8000000000000007</v>
      </c>
      <c r="Q138" s="99"/>
      <c r="R138" s="98">
        <v>11</v>
      </c>
      <c r="S138" s="98">
        <v>11</v>
      </c>
      <c r="T138" s="98">
        <v>2.8</v>
      </c>
      <c r="U138" s="98">
        <v>3.1</v>
      </c>
      <c r="V138" s="98">
        <v>2.4</v>
      </c>
      <c r="W138" s="98">
        <v>2.8</v>
      </c>
      <c r="X138" s="98">
        <v>2.2999999999999998</v>
      </c>
      <c r="Y138" s="98">
        <v>2.2999999999999998</v>
      </c>
      <c r="Z138" s="99"/>
      <c r="AA138" s="98">
        <v>2.7</v>
      </c>
      <c r="AB138" s="98">
        <v>3.1</v>
      </c>
    </row>
    <row r="139" spans="1:28" ht="12.75" x14ac:dyDescent="0.2">
      <c r="A139" s="97">
        <v>29465</v>
      </c>
      <c r="B139" s="98">
        <v>26.6</v>
      </c>
      <c r="C139" s="98">
        <v>26.8</v>
      </c>
      <c r="D139" s="98">
        <v>26.2</v>
      </c>
      <c r="E139" s="98">
        <v>26.1</v>
      </c>
      <c r="F139" s="98">
        <v>26.9</v>
      </c>
      <c r="G139" s="98">
        <v>27.5</v>
      </c>
      <c r="H139" s="98">
        <v>28.8</v>
      </c>
      <c r="I139" s="98">
        <v>26.8</v>
      </c>
      <c r="J139" s="98">
        <v>26.6</v>
      </c>
      <c r="K139" s="98">
        <v>10.4</v>
      </c>
      <c r="L139" s="98">
        <v>9.4</v>
      </c>
      <c r="M139" s="98">
        <v>10.1</v>
      </c>
      <c r="N139" s="98">
        <v>10.1</v>
      </c>
      <c r="O139" s="98">
        <v>10.199999999999999</v>
      </c>
      <c r="P139" s="98">
        <v>10</v>
      </c>
      <c r="Q139" s="99"/>
      <c r="R139" s="98">
        <v>10.3</v>
      </c>
      <c r="S139" s="98">
        <v>9.9</v>
      </c>
      <c r="T139" s="98">
        <v>1.9</v>
      </c>
      <c r="U139" s="98">
        <v>1.9</v>
      </c>
      <c r="V139" s="98">
        <v>1.6</v>
      </c>
      <c r="W139" s="98">
        <v>1.2</v>
      </c>
      <c r="X139" s="98">
        <v>2.2999999999999998</v>
      </c>
      <c r="Y139" s="98">
        <v>2.6</v>
      </c>
      <c r="Z139" s="99"/>
      <c r="AA139" s="98">
        <v>1.9</v>
      </c>
      <c r="AB139" s="98">
        <v>1.5</v>
      </c>
    </row>
    <row r="140" spans="1:28" ht="12.75" x14ac:dyDescent="0.2">
      <c r="A140" s="97">
        <v>29556</v>
      </c>
      <c r="B140" s="98">
        <v>27.1</v>
      </c>
      <c r="C140" s="98">
        <v>27.4</v>
      </c>
      <c r="D140" s="98">
        <v>26.8</v>
      </c>
      <c r="E140" s="98">
        <v>26.7</v>
      </c>
      <c r="F140" s="98">
        <v>27.3</v>
      </c>
      <c r="G140" s="98">
        <v>28</v>
      </c>
      <c r="H140" s="98">
        <v>29.5</v>
      </c>
      <c r="I140" s="98">
        <v>27.4</v>
      </c>
      <c r="J140" s="98">
        <v>27.2</v>
      </c>
      <c r="K140" s="98">
        <v>9.6999999999999993</v>
      </c>
      <c r="L140" s="98">
        <v>9.1999999999999993</v>
      </c>
      <c r="M140" s="98">
        <v>8.9</v>
      </c>
      <c r="N140" s="98">
        <v>8.5</v>
      </c>
      <c r="O140" s="98">
        <v>8.3000000000000007</v>
      </c>
      <c r="P140" s="98">
        <v>8.9</v>
      </c>
      <c r="Q140" s="99"/>
      <c r="R140" s="98">
        <v>10</v>
      </c>
      <c r="S140" s="98">
        <v>9.1999999999999993</v>
      </c>
      <c r="T140" s="98">
        <v>1.9</v>
      </c>
      <c r="U140" s="98">
        <v>2.2000000000000002</v>
      </c>
      <c r="V140" s="98">
        <v>2.2999999999999998</v>
      </c>
      <c r="W140" s="98">
        <v>2.2999999999999998</v>
      </c>
      <c r="X140" s="98">
        <v>1.5</v>
      </c>
      <c r="Y140" s="98">
        <v>1.8</v>
      </c>
      <c r="Z140" s="98">
        <v>2.4</v>
      </c>
      <c r="AA140" s="98">
        <v>2.2000000000000002</v>
      </c>
      <c r="AB140" s="98">
        <v>2.2999999999999998</v>
      </c>
    </row>
    <row r="141" spans="1:28" ht="12.75" x14ac:dyDescent="0.2">
      <c r="A141" s="97">
        <v>29646</v>
      </c>
      <c r="B141" s="98">
        <v>27.9</v>
      </c>
      <c r="C141" s="98">
        <v>28</v>
      </c>
      <c r="D141" s="98">
        <v>27.4</v>
      </c>
      <c r="E141" s="98">
        <v>27.4</v>
      </c>
      <c r="F141" s="98">
        <v>27.9</v>
      </c>
      <c r="G141" s="98">
        <v>28.6</v>
      </c>
      <c r="H141" s="98">
        <v>30.1</v>
      </c>
      <c r="I141" s="98">
        <v>28</v>
      </c>
      <c r="J141" s="98">
        <v>27.8</v>
      </c>
      <c r="K141" s="98">
        <v>9.8000000000000007</v>
      </c>
      <c r="L141" s="98">
        <v>9.8000000000000007</v>
      </c>
      <c r="M141" s="98">
        <v>8.6999999999999993</v>
      </c>
      <c r="N141" s="98">
        <v>9.1999999999999993</v>
      </c>
      <c r="O141" s="98">
        <v>8.6</v>
      </c>
      <c r="P141" s="98">
        <v>9.1999999999999993</v>
      </c>
      <c r="Q141" s="99"/>
      <c r="R141" s="98">
        <v>9.4</v>
      </c>
      <c r="S141" s="98">
        <v>9.4</v>
      </c>
      <c r="T141" s="98">
        <v>3</v>
      </c>
      <c r="U141" s="98">
        <v>2.2000000000000002</v>
      </c>
      <c r="V141" s="98">
        <v>2.2000000000000002</v>
      </c>
      <c r="W141" s="98">
        <v>2.6</v>
      </c>
      <c r="X141" s="98">
        <v>2.2000000000000002</v>
      </c>
      <c r="Y141" s="98">
        <v>2.1</v>
      </c>
      <c r="Z141" s="98">
        <v>2</v>
      </c>
      <c r="AA141" s="98">
        <v>2.2000000000000002</v>
      </c>
      <c r="AB141" s="98">
        <v>2.2000000000000002</v>
      </c>
    </row>
    <row r="142" spans="1:28" ht="12.75" x14ac:dyDescent="0.2">
      <c r="A142" s="97">
        <v>29738</v>
      </c>
      <c r="B142" s="98">
        <v>28.4</v>
      </c>
      <c r="C142" s="98">
        <v>28.6</v>
      </c>
      <c r="D142" s="98">
        <v>28.1</v>
      </c>
      <c r="E142" s="98">
        <v>28.1</v>
      </c>
      <c r="F142" s="98">
        <v>28.5</v>
      </c>
      <c r="G142" s="98">
        <v>29.2</v>
      </c>
      <c r="H142" s="98">
        <v>30.6</v>
      </c>
      <c r="I142" s="98">
        <v>28.7</v>
      </c>
      <c r="J142" s="98">
        <v>28.4</v>
      </c>
      <c r="K142" s="98">
        <v>8.8000000000000007</v>
      </c>
      <c r="L142" s="98">
        <v>8.6999999999999993</v>
      </c>
      <c r="M142" s="98">
        <v>8.9</v>
      </c>
      <c r="N142" s="98">
        <v>8.9</v>
      </c>
      <c r="O142" s="98">
        <v>8.4</v>
      </c>
      <c r="P142" s="98">
        <v>9</v>
      </c>
      <c r="Q142" s="99"/>
      <c r="R142" s="98">
        <v>9.1</v>
      </c>
      <c r="S142" s="98">
        <v>8.4</v>
      </c>
      <c r="T142" s="98">
        <v>1.8</v>
      </c>
      <c r="U142" s="98">
        <v>2.1</v>
      </c>
      <c r="V142" s="98">
        <v>2.6</v>
      </c>
      <c r="W142" s="98">
        <v>2.6</v>
      </c>
      <c r="X142" s="98">
        <v>2.2000000000000002</v>
      </c>
      <c r="Y142" s="98">
        <v>2.1</v>
      </c>
      <c r="Z142" s="98">
        <v>1.7</v>
      </c>
      <c r="AA142" s="98">
        <v>2.5</v>
      </c>
      <c r="AB142" s="98">
        <v>2.2000000000000002</v>
      </c>
    </row>
    <row r="143" spans="1:28" x14ac:dyDescent="0.2">
      <c r="A143" s="97">
        <v>29830</v>
      </c>
      <c r="B143" s="98">
        <v>28.9</v>
      </c>
      <c r="C143" s="98">
        <v>29.3</v>
      </c>
      <c r="D143" s="98">
        <v>28.8</v>
      </c>
      <c r="E143" s="98">
        <v>28.7</v>
      </c>
      <c r="F143" s="98">
        <v>29.4</v>
      </c>
      <c r="G143" s="98">
        <v>29.9</v>
      </c>
      <c r="H143" s="98">
        <v>31.3</v>
      </c>
      <c r="I143" s="98">
        <v>29.3</v>
      </c>
      <c r="J143" s="98">
        <v>29</v>
      </c>
      <c r="K143" s="98">
        <v>8.6</v>
      </c>
      <c r="L143" s="98">
        <v>9.3000000000000007</v>
      </c>
      <c r="M143" s="98">
        <v>9.9</v>
      </c>
      <c r="N143" s="98">
        <v>10</v>
      </c>
      <c r="O143" s="98">
        <v>9.3000000000000007</v>
      </c>
      <c r="P143" s="98">
        <v>8.6999999999999993</v>
      </c>
      <c r="Q143" s="98">
        <v>8.6999999999999993</v>
      </c>
      <c r="R143" s="98">
        <v>9.3000000000000007</v>
      </c>
      <c r="S143" s="98">
        <v>9</v>
      </c>
      <c r="T143" s="98">
        <v>1.8</v>
      </c>
      <c r="U143" s="98">
        <v>2.4</v>
      </c>
      <c r="V143" s="98">
        <v>2.5</v>
      </c>
      <c r="W143" s="98">
        <v>2.1</v>
      </c>
      <c r="X143" s="98">
        <v>3.2</v>
      </c>
      <c r="Y143" s="98">
        <v>2.4</v>
      </c>
      <c r="Z143" s="98">
        <v>2.2999999999999998</v>
      </c>
      <c r="AA143" s="98">
        <v>2.1</v>
      </c>
      <c r="AB143" s="98">
        <v>2.1</v>
      </c>
    </row>
    <row r="144" spans="1:28" x14ac:dyDescent="0.2">
      <c r="A144" s="97">
        <v>29921</v>
      </c>
      <c r="B144" s="98">
        <v>30.1</v>
      </c>
      <c r="C144" s="98">
        <v>30.6</v>
      </c>
      <c r="D144" s="98">
        <v>29.9</v>
      </c>
      <c r="E144" s="98">
        <v>29.8</v>
      </c>
      <c r="F144" s="98">
        <v>30.7</v>
      </c>
      <c r="G144" s="98">
        <v>31</v>
      </c>
      <c r="H144" s="98">
        <v>33.1</v>
      </c>
      <c r="I144" s="98">
        <v>30.5</v>
      </c>
      <c r="J144" s="98">
        <v>30.2</v>
      </c>
      <c r="K144" s="98">
        <v>11.1</v>
      </c>
      <c r="L144" s="98">
        <v>11.7</v>
      </c>
      <c r="M144" s="98">
        <v>11.6</v>
      </c>
      <c r="N144" s="98">
        <v>11.6</v>
      </c>
      <c r="O144" s="98">
        <v>12.5</v>
      </c>
      <c r="P144" s="98">
        <v>10.7</v>
      </c>
      <c r="Q144" s="98">
        <v>12.2</v>
      </c>
      <c r="R144" s="98">
        <v>11.3</v>
      </c>
      <c r="S144" s="98">
        <v>11</v>
      </c>
      <c r="T144" s="98">
        <v>4.2</v>
      </c>
      <c r="U144" s="98">
        <v>4.4000000000000004</v>
      </c>
      <c r="V144" s="98">
        <v>3.8</v>
      </c>
      <c r="W144" s="98">
        <v>3.8</v>
      </c>
      <c r="X144" s="98">
        <v>4.4000000000000004</v>
      </c>
      <c r="Y144" s="98">
        <v>3.7</v>
      </c>
      <c r="Z144" s="98">
        <v>5.8</v>
      </c>
      <c r="AA144" s="98">
        <v>4.0999999999999996</v>
      </c>
      <c r="AB144" s="98">
        <v>4.0999999999999996</v>
      </c>
    </row>
    <row r="145" spans="1:28" x14ac:dyDescent="0.2">
      <c r="A145" s="97">
        <v>30011</v>
      </c>
      <c r="B145" s="98">
        <v>30.7</v>
      </c>
      <c r="C145" s="98">
        <v>31</v>
      </c>
      <c r="D145" s="98">
        <v>30.6</v>
      </c>
      <c r="E145" s="98">
        <v>30.2</v>
      </c>
      <c r="F145" s="98">
        <v>31</v>
      </c>
      <c r="G145" s="98">
        <v>31.5</v>
      </c>
      <c r="H145" s="98">
        <v>33.6</v>
      </c>
      <c r="I145" s="98">
        <v>31</v>
      </c>
      <c r="J145" s="98">
        <v>30.8</v>
      </c>
      <c r="K145" s="98">
        <v>10</v>
      </c>
      <c r="L145" s="98">
        <v>10.7</v>
      </c>
      <c r="M145" s="98">
        <v>11.7</v>
      </c>
      <c r="N145" s="98">
        <v>10.199999999999999</v>
      </c>
      <c r="O145" s="98">
        <v>11.1</v>
      </c>
      <c r="P145" s="98">
        <v>10.1</v>
      </c>
      <c r="Q145" s="98">
        <v>11.6</v>
      </c>
      <c r="R145" s="98">
        <v>10.7</v>
      </c>
      <c r="S145" s="98">
        <v>10.8</v>
      </c>
      <c r="T145" s="98">
        <v>2</v>
      </c>
      <c r="U145" s="98">
        <v>1.3</v>
      </c>
      <c r="V145" s="98">
        <v>2.2999999999999998</v>
      </c>
      <c r="W145" s="98">
        <v>1.3</v>
      </c>
      <c r="X145" s="98">
        <v>1</v>
      </c>
      <c r="Y145" s="98">
        <v>1.6</v>
      </c>
      <c r="Z145" s="98">
        <v>1.5</v>
      </c>
      <c r="AA145" s="98">
        <v>1.6</v>
      </c>
      <c r="AB145" s="98">
        <v>2</v>
      </c>
    </row>
    <row r="146" spans="1:28" x14ac:dyDescent="0.2">
      <c r="A146" s="97">
        <v>30103</v>
      </c>
      <c r="B146" s="98">
        <v>31.6</v>
      </c>
      <c r="C146" s="98">
        <v>31.7</v>
      </c>
      <c r="D146" s="98">
        <v>31</v>
      </c>
      <c r="E146" s="98">
        <v>31</v>
      </c>
      <c r="F146" s="98">
        <v>31.6</v>
      </c>
      <c r="G146" s="98">
        <v>32.1</v>
      </c>
      <c r="H146" s="98">
        <v>34.200000000000003</v>
      </c>
      <c r="I146" s="98">
        <v>31.9</v>
      </c>
      <c r="J146" s="98">
        <v>31.5</v>
      </c>
      <c r="K146" s="98">
        <v>11.3</v>
      </c>
      <c r="L146" s="98">
        <v>10.8</v>
      </c>
      <c r="M146" s="98">
        <v>10.3</v>
      </c>
      <c r="N146" s="98">
        <v>10.3</v>
      </c>
      <c r="O146" s="98">
        <v>10.9</v>
      </c>
      <c r="P146" s="98">
        <v>9.9</v>
      </c>
      <c r="Q146" s="98">
        <v>11.8</v>
      </c>
      <c r="R146" s="98">
        <v>11.1</v>
      </c>
      <c r="S146" s="98">
        <v>10.9</v>
      </c>
      <c r="T146" s="98">
        <v>2.9</v>
      </c>
      <c r="U146" s="98">
        <v>2.2999999999999998</v>
      </c>
      <c r="V146" s="98">
        <v>1.3</v>
      </c>
      <c r="W146" s="98">
        <v>2.6</v>
      </c>
      <c r="X146" s="98">
        <v>1.9</v>
      </c>
      <c r="Y146" s="98">
        <v>1.9</v>
      </c>
      <c r="Z146" s="98">
        <v>1.8</v>
      </c>
      <c r="AA146" s="98">
        <v>2.9</v>
      </c>
      <c r="AB146" s="98">
        <v>2.2999999999999998</v>
      </c>
    </row>
    <row r="147" spans="1:28" x14ac:dyDescent="0.2">
      <c r="A147" s="97">
        <v>30195</v>
      </c>
      <c r="B147" s="98">
        <v>32.700000000000003</v>
      </c>
      <c r="C147" s="98">
        <v>32.799999999999997</v>
      </c>
      <c r="D147" s="98">
        <v>32</v>
      </c>
      <c r="E147" s="98">
        <v>32.1</v>
      </c>
      <c r="F147" s="98">
        <v>32.799999999999997</v>
      </c>
      <c r="G147" s="98">
        <v>33.1</v>
      </c>
      <c r="H147" s="98">
        <v>35.299999999999997</v>
      </c>
      <c r="I147" s="98">
        <v>32.9</v>
      </c>
      <c r="J147" s="98">
        <v>32.6</v>
      </c>
      <c r="K147" s="98">
        <v>13.1</v>
      </c>
      <c r="L147" s="98">
        <v>11.9</v>
      </c>
      <c r="M147" s="98">
        <v>11.1</v>
      </c>
      <c r="N147" s="98">
        <v>11.8</v>
      </c>
      <c r="O147" s="98">
        <v>11.6</v>
      </c>
      <c r="P147" s="98">
        <v>10.7</v>
      </c>
      <c r="Q147" s="98">
        <v>12.8</v>
      </c>
      <c r="R147" s="98">
        <v>12.3</v>
      </c>
      <c r="S147" s="98">
        <v>12.4</v>
      </c>
      <c r="T147" s="98">
        <v>3.5</v>
      </c>
      <c r="U147" s="98">
        <v>3.5</v>
      </c>
      <c r="V147" s="98">
        <v>3.2</v>
      </c>
      <c r="W147" s="98">
        <v>3.5</v>
      </c>
      <c r="X147" s="98">
        <v>3.8</v>
      </c>
      <c r="Y147" s="98">
        <v>3.1</v>
      </c>
      <c r="Z147" s="98">
        <v>3.2</v>
      </c>
      <c r="AA147" s="98">
        <v>3.1</v>
      </c>
      <c r="AB147" s="98">
        <v>3.5</v>
      </c>
    </row>
    <row r="148" spans="1:28" x14ac:dyDescent="0.2">
      <c r="A148" s="97">
        <v>30286</v>
      </c>
      <c r="B148" s="98">
        <v>33.700000000000003</v>
      </c>
      <c r="C148" s="98">
        <v>33.700000000000003</v>
      </c>
      <c r="D148" s="98">
        <v>33.1</v>
      </c>
      <c r="E148" s="98">
        <v>33</v>
      </c>
      <c r="F148" s="98">
        <v>33.700000000000003</v>
      </c>
      <c r="G148" s="98">
        <v>34.200000000000003</v>
      </c>
      <c r="H148" s="98">
        <v>36.4</v>
      </c>
      <c r="I148" s="98">
        <v>34.200000000000003</v>
      </c>
      <c r="J148" s="98">
        <v>33.6</v>
      </c>
      <c r="K148" s="98">
        <v>12</v>
      </c>
      <c r="L148" s="98">
        <v>10.1</v>
      </c>
      <c r="M148" s="98">
        <v>10.7</v>
      </c>
      <c r="N148" s="98">
        <v>10.7</v>
      </c>
      <c r="O148" s="98">
        <v>9.8000000000000007</v>
      </c>
      <c r="P148" s="98">
        <v>10.3</v>
      </c>
      <c r="Q148" s="98">
        <v>10</v>
      </c>
      <c r="R148" s="98">
        <v>12.1</v>
      </c>
      <c r="S148" s="98">
        <v>11.3</v>
      </c>
      <c r="T148" s="98">
        <v>3.1</v>
      </c>
      <c r="U148" s="98">
        <v>2.7</v>
      </c>
      <c r="V148" s="98">
        <v>3.4</v>
      </c>
      <c r="W148" s="98">
        <v>2.8</v>
      </c>
      <c r="X148" s="98">
        <v>2.7</v>
      </c>
      <c r="Y148" s="98">
        <v>3.3</v>
      </c>
      <c r="Z148" s="98">
        <v>3.1</v>
      </c>
      <c r="AA148" s="98">
        <v>4</v>
      </c>
      <c r="AB148" s="98">
        <v>3.1</v>
      </c>
    </row>
    <row r="149" spans="1:28" x14ac:dyDescent="0.2">
      <c r="A149" s="97">
        <v>30376</v>
      </c>
      <c r="B149" s="98">
        <v>34.4</v>
      </c>
      <c r="C149" s="98">
        <v>34.4</v>
      </c>
      <c r="D149" s="98">
        <v>33.9</v>
      </c>
      <c r="E149" s="98">
        <v>33.9</v>
      </c>
      <c r="F149" s="98">
        <v>34.200000000000003</v>
      </c>
      <c r="G149" s="98">
        <v>35</v>
      </c>
      <c r="H149" s="98">
        <v>37.1</v>
      </c>
      <c r="I149" s="98">
        <v>34.9</v>
      </c>
      <c r="J149" s="98">
        <v>34.299999999999997</v>
      </c>
      <c r="K149" s="98">
        <v>12.1</v>
      </c>
      <c r="L149" s="98">
        <v>11</v>
      </c>
      <c r="M149" s="98">
        <v>10.8</v>
      </c>
      <c r="N149" s="98">
        <v>12.3</v>
      </c>
      <c r="O149" s="98">
        <v>10.3</v>
      </c>
      <c r="P149" s="98">
        <v>11.1</v>
      </c>
      <c r="Q149" s="98">
        <v>10.4</v>
      </c>
      <c r="R149" s="98">
        <v>12.6</v>
      </c>
      <c r="S149" s="98">
        <v>11.4</v>
      </c>
      <c r="T149" s="98">
        <v>2.1</v>
      </c>
      <c r="U149" s="98">
        <v>2.1</v>
      </c>
      <c r="V149" s="98">
        <v>2.4</v>
      </c>
      <c r="W149" s="98">
        <v>2.7</v>
      </c>
      <c r="X149" s="98">
        <v>1.5</v>
      </c>
      <c r="Y149" s="98">
        <v>2.2999999999999998</v>
      </c>
      <c r="Z149" s="98">
        <v>1.9</v>
      </c>
      <c r="AA149" s="98">
        <v>2</v>
      </c>
      <c r="AB149" s="98">
        <v>2.1</v>
      </c>
    </row>
    <row r="150" spans="1:28" x14ac:dyDescent="0.2">
      <c r="A150" s="97">
        <v>30468</v>
      </c>
      <c r="B150" s="98">
        <v>35.1</v>
      </c>
      <c r="C150" s="98">
        <v>35.4</v>
      </c>
      <c r="D150" s="98">
        <v>34.299999999999997</v>
      </c>
      <c r="E150" s="98">
        <v>34.799999999999997</v>
      </c>
      <c r="F150" s="98">
        <v>34.799999999999997</v>
      </c>
      <c r="G150" s="98">
        <v>35.6</v>
      </c>
      <c r="H150" s="98">
        <v>37.799999999999997</v>
      </c>
      <c r="I150" s="98">
        <v>35.5</v>
      </c>
      <c r="J150" s="98">
        <v>35</v>
      </c>
      <c r="K150" s="98">
        <v>11.1</v>
      </c>
      <c r="L150" s="98">
        <v>11.7</v>
      </c>
      <c r="M150" s="98">
        <v>10.6</v>
      </c>
      <c r="N150" s="98">
        <v>12.3</v>
      </c>
      <c r="O150" s="98">
        <v>10.1</v>
      </c>
      <c r="P150" s="98">
        <v>10.9</v>
      </c>
      <c r="Q150" s="98">
        <v>10.5</v>
      </c>
      <c r="R150" s="98">
        <v>11.3</v>
      </c>
      <c r="S150" s="98">
        <v>11.1</v>
      </c>
      <c r="T150" s="98">
        <v>2</v>
      </c>
      <c r="U150" s="98">
        <v>2.9</v>
      </c>
      <c r="V150" s="98">
        <v>1.2</v>
      </c>
      <c r="W150" s="98">
        <v>2.7</v>
      </c>
      <c r="X150" s="98">
        <v>1.8</v>
      </c>
      <c r="Y150" s="98">
        <v>1.7</v>
      </c>
      <c r="Z150" s="98">
        <v>1.9</v>
      </c>
      <c r="AA150" s="98">
        <v>1.7</v>
      </c>
      <c r="AB150" s="98">
        <v>2</v>
      </c>
    </row>
    <row r="151" spans="1:28" x14ac:dyDescent="0.2">
      <c r="A151" s="97">
        <v>30560</v>
      </c>
      <c r="B151" s="98">
        <v>35.5</v>
      </c>
      <c r="C151" s="98">
        <v>35.9</v>
      </c>
      <c r="D151" s="98">
        <v>35.1</v>
      </c>
      <c r="E151" s="98">
        <v>35.299999999999997</v>
      </c>
      <c r="F151" s="98">
        <v>35.799999999999997</v>
      </c>
      <c r="G151" s="98">
        <v>36.1</v>
      </c>
      <c r="H151" s="98">
        <v>38.299999999999997</v>
      </c>
      <c r="I151" s="98">
        <v>36</v>
      </c>
      <c r="J151" s="98">
        <v>35.6</v>
      </c>
      <c r="K151" s="98">
        <v>8.6</v>
      </c>
      <c r="L151" s="98">
        <v>9.5</v>
      </c>
      <c r="M151" s="98">
        <v>9.6999999999999993</v>
      </c>
      <c r="N151" s="98">
        <v>10</v>
      </c>
      <c r="O151" s="98">
        <v>9.1</v>
      </c>
      <c r="P151" s="98">
        <v>9.1</v>
      </c>
      <c r="Q151" s="98">
        <v>8.5</v>
      </c>
      <c r="R151" s="98">
        <v>9.4</v>
      </c>
      <c r="S151" s="98">
        <v>9.1999999999999993</v>
      </c>
      <c r="T151" s="98">
        <v>1.1000000000000001</v>
      </c>
      <c r="U151" s="98">
        <v>1.4</v>
      </c>
      <c r="V151" s="98">
        <v>2.2999999999999998</v>
      </c>
      <c r="W151" s="98">
        <v>1.4</v>
      </c>
      <c r="X151" s="98">
        <v>2.9</v>
      </c>
      <c r="Y151" s="98">
        <v>1.4</v>
      </c>
      <c r="Z151" s="98">
        <v>1.3</v>
      </c>
      <c r="AA151" s="98">
        <v>1.4</v>
      </c>
      <c r="AB151" s="98">
        <v>1.7</v>
      </c>
    </row>
    <row r="152" spans="1:28" x14ac:dyDescent="0.2">
      <c r="A152" s="97">
        <v>30651</v>
      </c>
      <c r="B152" s="98">
        <v>36.200000000000003</v>
      </c>
      <c r="C152" s="98">
        <v>37</v>
      </c>
      <c r="D152" s="98">
        <v>35.799999999999997</v>
      </c>
      <c r="E152" s="98">
        <v>36</v>
      </c>
      <c r="F152" s="98">
        <v>36.5</v>
      </c>
      <c r="G152" s="98">
        <v>36.9</v>
      </c>
      <c r="H152" s="98">
        <v>38.799999999999997</v>
      </c>
      <c r="I152" s="98">
        <v>36.9</v>
      </c>
      <c r="J152" s="98">
        <v>36.5</v>
      </c>
      <c r="K152" s="98">
        <v>7.4</v>
      </c>
      <c r="L152" s="98">
        <v>9.8000000000000007</v>
      </c>
      <c r="M152" s="98">
        <v>8.1999999999999993</v>
      </c>
      <c r="N152" s="98">
        <v>9.1</v>
      </c>
      <c r="O152" s="98">
        <v>8.3000000000000007</v>
      </c>
      <c r="P152" s="98">
        <v>7.9</v>
      </c>
      <c r="Q152" s="98">
        <v>6.6</v>
      </c>
      <c r="R152" s="98">
        <v>7.9</v>
      </c>
      <c r="S152" s="98">
        <v>8.6</v>
      </c>
      <c r="T152" s="98">
        <v>2</v>
      </c>
      <c r="U152" s="98">
        <v>3.1</v>
      </c>
      <c r="V152" s="98">
        <v>2</v>
      </c>
      <c r="W152" s="98">
        <v>2</v>
      </c>
      <c r="X152" s="98">
        <v>2</v>
      </c>
      <c r="Y152" s="98">
        <v>2.2000000000000002</v>
      </c>
      <c r="Z152" s="98">
        <v>1.3</v>
      </c>
      <c r="AA152" s="98">
        <v>2.5</v>
      </c>
      <c r="AB152" s="98">
        <v>2.5</v>
      </c>
    </row>
    <row r="153" spans="1:28" x14ac:dyDescent="0.2">
      <c r="A153" s="97">
        <v>30742</v>
      </c>
      <c r="B153" s="98">
        <v>36.1</v>
      </c>
      <c r="C153" s="98">
        <v>36.799999999999997</v>
      </c>
      <c r="D153" s="98">
        <v>35.9</v>
      </c>
      <c r="E153" s="98">
        <v>36</v>
      </c>
      <c r="F153" s="98">
        <v>36.200000000000003</v>
      </c>
      <c r="G153" s="98">
        <v>37</v>
      </c>
      <c r="H153" s="98">
        <v>39</v>
      </c>
      <c r="I153" s="98">
        <v>36.9</v>
      </c>
      <c r="J153" s="98">
        <v>36.299999999999997</v>
      </c>
      <c r="K153" s="98">
        <v>4.9000000000000004</v>
      </c>
      <c r="L153" s="98">
        <v>7</v>
      </c>
      <c r="M153" s="98">
        <v>5.9</v>
      </c>
      <c r="N153" s="98">
        <v>6.2</v>
      </c>
      <c r="O153" s="98">
        <v>5.8</v>
      </c>
      <c r="P153" s="98">
        <v>5.7</v>
      </c>
      <c r="Q153" s="98">
        <v>5.0999999999999996</v>
      </c>
      <c r="R153" s="98">
        <v>5.7</v>
      </c>
      <c r="S153" s="98">
        <v>5.8</v>
      </c>
      <c r="T153" s="98">
        <v>-0.3</v>
      </c>
      <c r="U153" s="98">
        <v>-0.5</v>
      </c>
      <c r="V153" s="98">
        <v>0.3</v>
      </c>
      <c r="W153" s="98">
        <v>0</v>
      </c>
      <c r="X153" s="98">
        <v>-0.8</v>
      </c>
      <c r="Y153" s="98">
        <v>0.3</v>
      </c>
      <c r="Z153" s="98">
        <v>0.5</v>
      </c>
      <c r="AA153" s="98">
        <v>0</v>
      </c>
      <c r="AB153" s="98">
        <v>-0.5</v>
      </c>
    </row>
    <row r="154" spans="1:28" x14ac:dyDescent="0.2">
      <c r="A154" s="97">
        <v>30834</v>
      </c>
      <c r="B154" s="98">
        <v>36.1</v>
      </c>
      <c r="C154" s="98">
        <v>36.9</v>
      </c>
      <c r="D154" s="98">
        <v>36.200000000000003</v>
      </c>
      <c r="E154" s="98">
        <v>36.1</v>
      </c>
      <c r="F154" s="98">
        <v>36.200000000000003</v>
      </c>
      <c r="G154" s="98">
        <v>37</v>
      </c>
      <c r="H154" s="98">
        <v>39</v>
      </c>
      <c r="I154" s="98">
        <v>37</v>
      </c>
      <c r="J154" s="98">
        <v>36.4</v>
      </c>
      <c r="K154" s="98">
        <v>2.8</v>
      </c>
      <c r="L154" s="98">
        <v>4.2</v>
      </c>
      <c r="M154" s="98">
        <v>5.5</v>
      </c>
      <c r="N154" s="98">
        <v>3.7</v>
      </c>
      <c r="O154" s="98">
        <v>4</v>
      </c>
      <c r="P154" s="98">
        <v>3.9</v>
      </c>
      <c r="Q154" s="98">
        <v>3.2</v>
      </c>
      <c r="R154" s="98">
        <v>4.2</v>
      </c>
      <c r="S154" s="98">
        <v>4</v>
      </c>
      <c r="T154" s="98">
        <v>0</v>
      </c>
      <c r="U154" s="98">
        <v>0.3</v>
      </c>
      <c r="V154" s="98">
        <v>0.8</v>
      </c>
      <c r="W154" s="98">
        <v>0.3</v>
      </c>
      <c r="X154" s="98">
        <v>0</v>
      </c>
      <c r="Y154" s="98">
        <v>0</v>
      </c>
      <c r="Z154" s="98">
        <v>0</v>
      </c>
      <c r="AA154" s="98">
        <v>0.3</v>
      </c>
      <c r="AB154" s="98">
        <v>0.3</v>
      </c>
    </row>
    <row r="155" spans="1:28" x14ac:dyDescent="0.2">
      <c r="A155" s="97">
        <v>30926</v>
      </c>
      <c r="B155" s="98">
        <v>36.5</v>
      </c>
      <c r="C155" s="98">
        <v>37.5</v>
      </c>
      <c r="D155" s="98">
        <v>36.700000000000003</v>
      </c>
      <c r="E155" s="98">
        <v>36.4</v>
      </c>
      <c r="F155" s="98">
        <v>36.799999999999997</v>
      </c>
      <c r="G155" s="98">
        <v>37.4</v>
      </c>
      <c r="H155" s="98">
        <v>39.5</v>
      </c>
      <c r="I155" s="98">
        <v>37.5</v>
      </c>
      <c r="J155" s="98">
        <v>36.9</v>
      </c>
      <c r="K155" s="98">
        <v>2.8</v>
      </c>
      <c r="L155" s="98">
        <v>4.5</v>
      </c>
      <c r="M155" s="98">
        <v>4.5999999999999996</v>
      </c>
      <c r="N155" s="98">
        <v>3.1</v>
      </c>
      <c r="O155" s="98">
        <v>2.8</v>
      </c>
      <c r="P155" s="98">
        <v>3.6</v>
      </c>
      <c r="Q155" s="98">
        <v>3.1</v>
      </c>
      <c r="R155" s="98">
        <v>4.2</v>
      </c>
      <c r="S155" s="98">
        <v>3.7</v>
      </c>
      <c r="T155" s="98">
        <v>1.1000000000000001</v>
      </c>
      <c r="U155" s="98">
        <v>1.6</v>
      </c>
      <c r="V155" s="98">
        <v>1.4</v>
      </c>
      <c r="W155" s="98">
        <v>0.8</v>
      </c>
      <c r="X155" s="98">
        <v>1.7</v>
      </c>
      <c r="Y155" s="98">
        <v>1.1000000000000001</v>
      </c>
      <c r="Z155" s="98">
        <v>1.3</v>
      </c>
      <c r="AA155" s="98">
        <v>1.4</v>
      </c>
      <c r="AB155" s="98">
        <v>1.4</v>
      </c>
    </row>
    <row r="156" spans="1:28" x14ac:dyDescent="0.2">
      <c r="A156" s="97">
        <v>31017</v>
      </c>
      <c r="B156" s="98">
        <v>37.1</v>
      </c>
      <c r="C156" s="98">
        <v>37.9</v>
      </c>
      <c r="D156" s="98">
        <v>37.1</v>
      </c>
      <c r="E156" s="98">
        <v>37.200000000000003</v>
      </c>
      <c r="F156" s="98">
        <v>37.200000000000003</v>
      </c>
      <c r="G156" s="98">
        <v>38.200000000000003</v>
      </c>
      <c r="H156" s="98">
        <v>39.9</v>
      </c>
      <c r="I156" s="98">
        <v>38.1</v>
      </c>
      <c r="J156" s="98">
        <v>37.4</v>
      </c>
      <c r="K156" s="98">
        <v>2.5</v>
      </c>
      <c r="L156" s="98">
        <v>2.4</v>
      </c>
      <c r="M156" s="98">
        <v>3.6</v>
      </c>
      <c r="N156" s="98">
        <v>3.3</v>
      </c>
      <c r="O156" s="98">
        <v>1.9</v>
      </c>
      <c r="P156" s="98">
        <v>3.5</v>
      </c>
      <c r="Q156" s="98">
        <v>2.8</v>
      </c>
      <c r="R156" s="98">
        <v>3.3</v>
      </c>
      <c r="S156" s="98">
        <v>2.5</v>
      </c>
      <c r="T156" s="98">
        <v>1.6</v>
      </c>
      <c r="U156" s="98">
        <v>1.1000000000000001</v>
      </c>
      <c r="V156" s="98">
        <v>1.1000000000000001</v>
      </c>
      <c r="W156" s="98">
        <v>2.2000000000000002</v>
      </c>
      <c r="X156" s="98">
        <v>1.1000000000000001</v>
      </c>
      <c r="Y156" s="98">
        <v>2.1</v>
      </c>
      <c r="Z156" s="98">
        <v>1</v>
      </c>
      <c r="AA156" s="98">
        <v>1.6</v>
      </c>
      <c r="AB156" s="98">
        <v>1.4</v>
      </c>
    </row>
    <row r="157" spans="1:28" x14ac:dyDescent="0.2">
      <c r="A157" s="97">
        <v>31107</v>
      </c>
      <c r="B157" s="98">
        <v>37.6</v>
      </c>
      <c r="C157" s="98">
        <v>38.4</v>
      </c>
      <c r="D157" s="98">
        <v>37.6</v>
      </c>
      <c r="E157" s="98">
        <v>37.700000000000003</v>
      </c>
      <c r="F157" s="98">
        <v>37.799999999999997</v>
      </c>
      <c r="G157" s="98">
        <v>38.799999999999997</v>
      </c>
      <c r="H157" s="98">
        <v>40.299999999999997</v>
      </c>
      <c r="I157" s="98">
        <v>38.700000000000003</v>
      </c>
      <c r="J157" s="98">
        <v>37.9</v>
      </c>
      <c r="K157" s="98">
        <v>4.2</v>
      </c>
      <c r="L157" s="98">
        <v>4.3</v>
      </c>
      <c r="M157" s="98">
        <v>4.7</v>
      </c>
      <c r="N157" s="98">
        <v>4.7</v>
      </c>
      <c r="O157" s="98">
        <v>4.4000000000000004</v>
      </c>
      <c r="P157" s="98">
        <v>4.9000000000000004</v>
      </c>
      <c r="Q157" s="98">
        <v>3.3</v>
      </c>
      <c r="R157" s="98">
        <v>4.9000000000000004</v>
      </c>
      <c r="S157" s="98">
        <v>4.4000000000000004</v>
      </c>
      <c r="T157" s="98">
        <v>1.3</v>
      </c>
      <c r="U157" s="98">
        <v>1.3</v>
      </c>
      <c r="V157" s="98">
        <v>1.3</v>
      </c>
      <c r="W157" s="98">
        <v>1.3</v>
      </c>
      <c r="X157" s="98">
        <v>1.6</v>
      </c>
      <c r="Y157" s="98">
        <v>1.6</v>
      </c>
      <c r="Z157" s="98">
        <v>1</v>
      </c>
      <c r="AA157" s="98">
        <v>1.6</v>
      </c>
      <c r="AB157" s="98">
        <v>1.3</v>
      </c>
    </row>
    <row r="158" spans="1:28" x14ac:dyDescent="0.2">
      <c r="A158" s="97">
        <v>31199</v>
      </c>
      <c r="B158" s="98">
        <v>38.4</v>
      </c>
      <c r="C158" s="98">
        <v>39.5</v>
      </c>
      <c r="D158" s="98">
        <v>38.299999999999997</v>
      </c>
      <c r="E158" s="98">
        <v>38.700000000000003</v>
      </c>
      <c r="F158" s="98">
        <v>38.700000000000003</v>
      </c>
      <c r="G158" s="98">
        <v>39.700000000000003</v>
      </c>
      <c r="H158" s="98">
        <v>41.2</v>
      </c>
      <c r="I158" s="98">
        <v>39.6</v>
      </c>
      <c r="J158" s="98">
        <v>38.799999999999997</v>
      </c>
      <c r="K158" s="98">
        <v>6.4</v>
      </c>
      <c r="L158" s="98">
        <v>7</v>
      </c>
      <c r="M158" s="98">
        <v>5.8</v>
      </c>
      <c r="N158" s="98">
        <v>7.2</v>
      </c>
      <c r="O158" s="98">
        <v>6.9</v>
      </c>
      <c r="P158" s="98">
        <v>7.3</v>
      </c>
      <c r="Q158" s="98">
        <v>5.6</v>
      </c>
      <c r="R158" s="98">
        <v>7</v>
      </c>
      <c r="S158" s="98">
        <v>6.6</v>
      </c>
      <c r="T158" s="98">
        <v>2.1</v>
      </c>
      <c r="U158" s="98">
        <v>2.9</v>
      </c>
      <c r="V158" s="98">
        <v>1.9</v>
      </c>
      <c r="W158" s="98">
        <v>2.7</v>
      </c>
      <c r="X158" s="98">
        <v>2.4</v>
      </c>
      <c r="Y158" s="98">
        <v>2.2999999999999998</v>
      </c>
      <c r="Z158" s="98">
        <v>2.2000000000000002</v>
      </c>
      <c r="AA158" s="98">
        <v>2.2999999999999998</v>
      </c>
      <c r="AB158" s="98">
        <v>2.4</v>
      </c>
    </row>
    <row r="159" spans="1:28" x14ac:dyDescent="0.2">
      <c r="A159" s="97">
        <v>31291</v>
      </c>
      <c r="B159" s="98">
        <v>39.299999999999997</v>
      </c>
      <c r="C159" s="98">
        <v>40.299999999999997</v>
      </c>
      <c r="D159" s="98">
        <v>39.299999999999997</v>
      </c>
      <c r="E159" s="98">
        <v>39.5</v>
      </c>
      <c r="F159" s="98">
        <v>39.4</v>
      </c>
      <c r="G159" s="98">
        <v>40.700000000000003</v>
      </c>
      <c r="H159" s="98">
        <v>42.6</v>
      </c>
      <c r="I159" s="98">
        <v>40.5</v>
      </c>
      <c r="J159" s="98">
        <v>39.700000000000003</v>
      </c>
      <c r="K159" s="98">
        <v>7.7</v>
      </c>
      <c r="L159" s="98">
        <v>7.5</v>
      </c>
      <c r="M159" s="98">
        <v>7.1</v>
      </c>
      <c r="N159" s="98">
        <v>8.5</v>
      </c>
      <c r="O159" s="98">
        <v>7.1</v>
      </c>
      <c r="P159" s="98">
        <v>8.8000000000000007</v>
      </c>
      <c r="Q159" s="98">
        <v>7.8</v>
      </c>
      <c r="R159" s="98">
        <v>8</v>
      </c>
      <c r="S159" s="98">
        <v>7.6</v>
      </c>
      <c r="T159" s="98">
        <v>2.2999999999999998</v>
      </c>
      <c r="U159" s="98">
        <v>2</v>
      </c>
      <c r="V159" s="98">
        <v>2.6</v>
      </c>
      <c r="W159" s="98">
        <v>2.1</v>
      </c>
      <c r="X159" s="98">
        <v>1.8</v>
      </c>
      <c r="Y159" s="98">
        <v>2.5</v>
      </c>
      <c r="Z159" s="98">
        <v>3.4</v>
      </c>
      <c r="AA159" s="98">
        <v>2.2999999999999998</v>
      </c>
      <c r="AB159" s="98">
        <v>2.2999999999999998</v>
      </c>
    </row>
    <row r="160" spans="1:28" x14ac:dyDescent="0.2">
      <c r="A160" s="97">
        <v>31382</v>
      </c>
      <c r="B160" s="98">
        <v>40.200000000000003</v>
      </c>
      <c r="C160" s="98">
        <v>41</v>
      </c>
      <c r="D160" s="98">
        <v>40</v>
      </c>
      <c r="E160" s="98">
        <v>40.4</v>
      </c>
      <c r="F160" s="98">
        <v>40.299999999999997</v>
      </c>
      <c r="G160" s="98">
        <v>41.5</v>
      </c>
      <c r="H160" s="98">
        <v>43.1</v>
      </c>
      <c r="I160" s="98">
        <v>41.4</v>
      </c>
      <c r="J160" s="98">
        <v>40.5</v>
      </c>
      <c r="K160" s="98">
        <v>8.4</v>
      </c>
      <c r="L160" s="98">
        <v>8.1999999999999993</v>
      </c>
      <c r="M160" s="98">
        <v>7.8</v>
      </c>
      <c r="N160" s="98">
        <v>8.6</v>
      </c>
      <c r="O160" s="98">
        <v>8.3000000000000007</v>
      </c>
      <c r="P160" s="98">
        <v>8.6</v>
      </c>
      <c r="Q160" s="98">
        <v>8</v>
      </c>
      <c r="R160" s="98">
        <v>8.6999999999999993</v>
      </c>
      <c r="S160" s="98">
        <v>8.3000000000000007</v>
      </c>
      <c r="T160" s="98">
        <v>2.2999999999999998</v>
      </c>
      <c r="U160" s="98">
        <v>1.7</v>
      </c>
      <c r="V160" s="98">
        <v>1.8</v>
      </c>
      <c r="W160" s="98">
        <v>2.2999999999999998</v>
      </c>
      <c r="X160" s="98">
        <v>2.2999999999999998</v>
      </c>
      <c r="Y160" s="98">
        <v>2</v>
      </c>
      <c r="Z160" s="98">
        <v>1.2</v>
      </c>
      <c r="AA160" s="98">
        <v>2.2000000000000002</v>
      </c>
      <c r="AB160" s="98">
        <v>2</v>
      </c>
    </row>
    <row r="161" spans="1:28" x14ac:dyDescent="0.2">
      <c r="A161" s="97">
        <v>31472</v>
      </c>
      <c r="B161" s="98">
        <v>41.1</v>
      </c>
      <c r="C161" s="98">
        <v>42.1</v>
      </c>
      <c r="D161" s="98">
        <v>41</v>
      </c>
      <c r="E161" s="98">
        <v>41</v>
      </c>
      <c r="F161" s="98">
        <v>41</v>
      </c>
      <c r="G161" s="98">
        <v>42.2</v>
      </c>
      <c r="H161" s="98">
        <v>43.9</v>
      </c>
      <c r="I161" s="98">
        <v>42.3</v>
      </c>
      <c r="J161" s="98">
        <v>41.4</v>
      </c>
      <c r="K161" s="98">
        <v>9.3000000000000007</v>
      </c>
      <c r="L161" s="98">
        <v>9.6</v>
      </c>
      <c r="M161" s="98">
        <v>9</v>
      </c>
      <c r="N161" s="98">
        <v>8.8000000000000007</v>
      </c>
      <c r="O161" s="98">
        <v>8.5</v>
      </c>
      <c r="P161" s="98">
        <v>8.8000000000000007</v>
      </c>
      <c r="Q161" s="98">
        <v>8.9</v>
      </c>
      <c r="R161" s="98">
        <v>9.3000000000000007</v>
      </c>
      <c r="S161" s="98">
        <v>9.1999999999999993</v>
      </c>
      <c r="T161" s="98">
        <v>2.2000000000000002</v>
      </c>
      <c r="U161" s="98">
        <v>2.7</v>
      </c>
      <c r="V161" s="98">
        <v>2.5</v>
      </c>
      <c r="W161" s="98">
        <v>1.5</v>
      </c>
      <c r="X161" s="98">
        <v>1.7</v>
      </c>
      <c r="Y161" s="98">
        <v>1.7</v>
      </c>
      <c r="Z161" s="98">
        <v>1.9</v>
      </c>
      <c r="AA161" s="98">
        <v>2.2000000000000002</v>
      </c>
      <c r="AB161" s="98">
        <v>2.2000000000000002</v>
      </c>
    </row>
    <row r="162" spans="1:28" x14ac:dyDescent="0.2">
      <c r="A162" s="97">
        <v>31564</v>
      </c>
      <c r="B162" s="98">
        <v>41.8</v>
      </c>
      <c r="C162" s="98">
        <v>42.8</v>
      </c>
      <c r="D162" s="98">
        <v>41.4</v>
      </c>
      <c r="E162" s="98">
        <v>41.8</v>
      </c>
      <c r="F162" s="98">
        <v>41.7</v>
      </c>
      <c r="G162" s="98">
        <v>43.1</v>
      </c>
      <c r="H162" s="98">
        <v>44.4</v>
      </c>
      <c r="I162" s="98">
        <v>43</v>
      </c>
      <c r="J162" s="98">
        <v>42.1</v>
      </c>
      <c r="K162" s="98">
        <v>8.9</v>
      </c>
      <c r="L162" s="98">
        <v>8.4</v>
      </c>
      <c r="M162" s="98">
        <v>8.1</v>
      </c>
      <c r="N162" s="98">
        <v>8</v>
      </c>
      <c r="O162" s="98">
        <v>7.8</v>
      </c>
      <c r="P162" s="98">
        <v>8.6</v>
      </c>
      <c r="Q162" s="98">
        <v>7.8</v>
      </c>
      <c r="R162" s="98">
        <v>8.6</v>
      </c>
      <c r="S162" s="98">
        <v>8.5</v>
      </c>
      <c r="T162" s="98">
        <v>1.7</v>
      </c>
      <c r="U162" s="98">
        <v>1.7</v>
      </c>
      <c r="V162" s="98">
        <v>1</v>
      </c>
      <c r="W162" s="98">
        <v>2</v>
      </c>
      <c r="X162" s="98">
        <v>1.7</v>
      </c>
      <c r="Y162" s="98">
        <v>2.1</v>
      </c>
      <c r="Z162" s="98">
        <v>1.1000000000000001</v>
      </c>
      <c r="AA162" s="98">
        <v>1.7</v>
      </c>
      <c r="AB162" s="98">
        <v>1.7</v>
      </c>
    </row>
    <row r="163" spans="1:28" x14ac:dyDescent="0.2">
      <c r="A163" s="97">
        <v>31656</v>
      </c>
      <c r="B163" s="98">
        <v>42.8</v>
      </c>
      <c r="C163" s="98">
        <v>43.9</v>
      </c>
      <c r="D163" s="98">
        <v>42.5</v>
      </c>
      <c r="E163" s="98">
        <v>43</v>
      </c>
      <c r="F163" s="98">
        <v>43.1</v>
      </c>
      <c r="G163" s="98">
        <v>44.2</v>
      </c>
      <c r="H163" s="98">
        <v>45.6</v>
      </c>
      <c r="I163" s="98">
        <v>43.9</v>
      </c>
      <c r="J163" s="98">
        <v>43.2</v>
      </c>
      <c r="K163" s="98">
        <v>8.9</v>
      </c>
      <c r="L163" s="98">
        <v>8.9</v>
      </c>
      <c r="M163" s="98">
        <v>8.1</v>
      </c>
      <c r="N163" s="98">
        <v>8.9</v>
      </c>
      <c r="O163" s="98">
        <v>9.4</v>
      </c>
      <c r="P163" s="98">
        <v>8.6</v>
      </c>
      <c r="Q163" s="98">
        <v>7</v>
      </c>
      <c r="R163" s="98">
        <v>8.4</v>
      </c>
      <c r="S163" s="98">
        <v>8.8000000000000007</v>
      </c>
      <c r="T163" s="98">
        <v>2.4</v>
      </c>
      <c r="U163" s="98">
        <v>2.6</v>
      </c>
      <c r="V163" s="98">
        <v>2.7</v>
      </c>
      <c r="W163" s="98">
        <v>2.9</v>
      </c>
      <c r="X163" s="98">
        <v>3.4</v>
      </c>
      <c r="Y163" s="98">
        <v>2.6</v>
      </c>
      <c r="Z163" s="98">
        <v>2.7</v>
      </c>
      <c r="AA163" s="98">
        <v>2.1</v>
      </c>
      <c r="AB163" s="98">
        <v>2.6</v>
      </c>
    </row>
    <row r="164" spans="1:28" x14ac:dyDescent="0.2">
      <c r="A164" s="97">
        <v>31747</v>
      </c>
      <c r="B164" s="98">
        <v>44.1</v>
      </c>
      <c r="C164" s="98">
        <v>45.2</v>
      </c>
      <c r="D164" s="98">
        <v>43.6</v>
      </c>
      <c r="E164" s="98">
        <v>44.1</v>
      </c>
      <c r="F164" s="98">
        <v>44.4</v>
      </c>
      <c r="G164" s="98">
        <v>45.7</v>
      </c>
      <c r="H164" s="98">
        <v>47.2</v>
      </c>
      <c r="I164" s="98">
        <v>45</v>
      </c>
      <c r="J164" s="98">
        <v>44.4</v>
      </c>
      <c r="K164" s="98">
        <v>9.6999999999999993</v>
      </c>
      <c r="L164" s="98">
        <v>10.199999999999999</v>
      </c>
      <c r="M164" s="98">
        <v>9</v>
      </c>
      <c r="N164" s="98">
        <v>9.1999999999999993</v>
      </c>
      <c r="O164" s="98">
        <v>10.199999999999999</v>
      </c>
      <c r="P164" s="98">
        <v>10.1</v>
      </c>
      <c r="Q164" s="98">
        <v>9.5</v>
      </c>
      <c r="R164" s="98">
        <v>8.6999999999999993</v>
      </c>
      <c r="S164" s="98">
        <v>9.6</v>
      </c>
      <c r="T164" s="98">
        <v>3</v>
      </c>
      <c r="U164" s="98">
        <v>3</v>
      </c>
      <c r="V164" s="98">
        <v>2.6</v>
      </c>
      <c r="W164" s="98">
        <v>2.6</v>
      </c>
      <c r="X164" s="98">
        <v>3</v>
      </c>
      <c r="Y164" s="98">
        <v>3.4</v>
      </c>
      <c r="Z164" s="98">
        <v>3.5</v>
      </c>
      <c r="AA164" s="98">
        <v>2.5</v>
      </c>
      <c r="AB164" s="98">
        <v>2.8</v>
      </c>
    </row>
    <row r="165" spans="1:28" x14ac:dyDescent="0.2">
      <c r="A165" s="97">
        <v>31837</v>
      </c>
      <c r="B165" s="98">
        <v>45</v>
      </c>
      <c r="C165" s="98">
        <v>46</v>
      </c>
      <c r="D165" s="98">
        <v>44.5</v>
      </c>
      <c r="E165" s="98">
        <v>44.9</v>
      </c>
      <c r="F165" s="98">
        <v>45.2</v>
      </c>
      <c r="G165" s="98">
        <v>46.6</v>
      </c>
      <c r="H165" s="98">
        <v>48</v>
      </c>
      <c r="I165" s="98">
        <v>45.8</v>
      </c>
      <c r="J165" s="98">
        <v>45.3</v>
      </c>
      <c r="K165" s="98">
        <v>9.5</v>
      </c>
      <c r="L165" s="98">
        <v>9.3000000000000007</v>
      </c>
      <c r="M165" s="98">
        <v>8.5</v>
      </c>
      <c r="N165" s="98">
        <v>9.5</v>
      </c>
      <c r="O165" s="98">
        <v>10.199999999999999</v>
      </c>
      <c r="P165" s="98">
        <v>10.4</v>
      </c>
      <c r="Q165" s="98">
        <v>9.3000000000000007</v>
      </c>
      <c r="R165" s="98">
        <v>8.3000000000000007</v>
      </c>
      <c r="S165" s="98">
        <v>9.4</v>
      </c>
      <c r="T165" s="98">
        <v>2</v>
      </c>
      <c r="U165" s="98">
        <v>1.8</v>
      </c>
      <c r="V165" s="98">
        <v>2.1</v>
      </c>
      <c r="W165" s="98">
        <v>1.8</v>
      </c>
      <c r="X165" s="98">
        <v>1.8</v>
      </c>
      <c r="Y165" s="98">
        <v>2</v>
      </c>
      <c r="Z165" s="98">
        <v>1.7</v>
      </c>
      <c r="AA165" s="98">
        <v>1.8</v>
      </c>
      <c r="AB165" s="98">
        <v>2</v>
      </c>
    </row>
    <row r="166" spans="1:28" x14ac:dyDescent="0.2">
      <c r="A166" s="97">
        <v>31929</v>
      </c>
      <c r="B166" s="98">
        <v>45.7</v>
      </c>
      <c r="C166" s="98">
        <v>46.8</v>
      </c>
      <c r="D166" s="98">
        <v>45.1</v>
      </c>
      <c r="E166" s="98">
        <v>45.6</v>
      </c>
      <c r="F166" s="98">
        <v>46</v>
      </c>
      <c r="G166" s="98">
        <v>47.4</v>
      </c>
      <c r="H166" s="98">
        <v>48.8</v>
      </c>
      <c r="I166" s="98">
        <v>46.5</v>
      </c>
      <c r="J166" s="98">
        <v>46</v>
      </c>
      <c r="K166" s="98">
        <v>9.3000000000000007</v>
      </c>
      <c r="L166" s="98">
        <v>9.3000000000000007</v>
      </c>
      <c r="M166" s="98">
        <v>8.9</v>
      </c>
      <c r="N166" s="98">
        <v>9.1</v>
      </c>
      <c r="O166" s="98">
        <v>10.3</v>
      </c>
      <c r="P166" s="98">
        <v>10</v>
      </c>
      <c r="Q166" s="98">
        <v>9.9</v>
      </c>
      <c r="R166" s="98">
        <v>8.1</v>
      </c>
      <c r="S166" s="98">
        <v>9.3000000000000007</v>
      </c>
      <c r="T166" s="98">
        <v>1.6</v>
      </c>
      <c r="U166" s="98">
        <v>1.7</v>
      </c>
      <c r="V166" s="98">
        <v>1.3</v>
      </c>
      <c r="W166" s="98">
        <v>1.6</v>
      </c>
      <c r="X166" s="98">
        <v>1.8</v>
      </c>
      <c r="Y166" s="98">
        <v>1.7</v>
      </c>
      <c r="Z166" s="98">
        <v>1.7</v>
      </c>
      <c r="AA166" s="98">
        <v>1.5</v>
      </c>
      <c r="AB166" s="98">
        <v>1.5</v>
      </c>
    </row>
    <row r="167" spans="1:28" x14ac:dyDescent="0.2">
      <c r="A167" s="97">
        <v>32021</v>
      </c>
      <c r="B167" s="98">
        <v>46.5</v>
      </c>
      <c r="C167" s="98">
        <v>47.6</v>
      </c>
      <c r="D167" s="98">
        <v>45.7</v>
      </c>
      <c r="E167" s="98">
        <v>46.1</v>
      </c>
      <c r="F167" s="98">
        <v>46.7</v>
      </c>
      <c r="G167" s="98">
        <v>48.2</v>
      </c>
      <c r="H167" s="98">
        <v>49.6</v>
      </c>
      <c r="I167" s="98">
        <v>47.1</v>
      </c>
      <c r="J167" s="98">
        <v>46.8</v>
      </c>
      <c r="K167" s="98">
        <v>8.6</v>
      </c>
      <c r="L167" s="98">
        <v>8.4</v>
      </c>
      <c r="M167" s="98">
        <v>7.5</v>
      </c>
      <c r="N167" s="98">
        <v>7.2</v>
      </c>
      <c r="O167" s="98">
        <v>8.4</v>
      </c>
      <c r="P167" s="98">
        <v>9</v>
      </c>
      <c r="Q167" s="98">
        <v>8.8000000000000007</v>
      </c>
      <c r="R167" s="98">
        <v>7.3</v>
      </c>
      <c r="S167" s="98">
        <v>8.3000000000000007</v>
      </c>
      <c r="T167" s="98">
        <v>1.8</v>
      </c>
      <c r="U167" s="98">
        <v>1.7</v>
      </c>
      <c r="V167" s="98">
        <v>1.3</v>
      </c>
      <c r="W167" s="98">
        <v>1.1000000000000001</v>
      </c>
      <c r="X167" s="98">
        <v>1.5</v>
      </c>
      <c r="Y167" s="98">
        <v>1.7</v>
      </c>
      <c r="Z167" s="98">
        <v>1.6</v>
      </c>
      <c r="AA167" s="98">
        <v>1.3</v>
      </c>
      <c r="AB167" s="98">
        <v>1.7</v>
      </c>
    </row>
    <row r="168" spans="1:28" x14ac:dyDescent="0.2">
      <c r="A168" s="97">
        <v>32112</v>
      </c>
      <c r="B168" s="98">
        <v>47.2</v>
      </c>
      <c r="C168" s="98">
        <v>48.4</v>
      </c>
      <c r="D168" s="98">
        <v>46.6</v>
      </c>
      <c r="E168" s="98">
        <v>47.1</v>
      </c>
      <c r="F168" s="98">
        <v>47.5</v>
      </c>
      <c r="G168" s="98">
        <v>49</v>
      </c>
      <c r="H168" s="98">
        <v>50.4</v>
      </c>
      <c r="I168" s="98">
        <v>48</v>
      </c>
      <c r="J168" s="98">
        <v>47.6</v>
      </c>
      <c r="K168" s="98">
        <v>7</v>
      </c>
      <c r="L168" s="98">
        <v>7.1</v>
      </c>
      <c r="M168" s="98">
        <v>6.9</v>
      </c>
      <c r="N168" s="98">
        <v>6.8</v>
      </c>
      <c r="O168" s="98">
        <v>7</v>
      </c>
      <c r="P168" s="98">
        <v>7.2</v>
      </c>
      <c r="Q168" s="98">
        <v>6.8</v>
      </c>
      <c r="R168" s="98">
        <v>6.7</v>
      </c>
      <c r="S168" s="98">
        <v>7.2</v>
      </c>
      <c r="T168" s="98">
        <v>1.5</v>
      </c>
      <c r="U168" s="98">
        <v>1.7</v>
      </c>
      <c r="V168" s="98">
        <v>2</v>
      </c>
      <c r="W168" s="98">
        <v>2.2000000000000002</v>
      </c>
      <c r="X168" s="98">
        <v>1.7</v>
      </c>
      <c r="Y168" s="98">
        <v>1.7</v>
      </c>
      <c r="Z168" s="98">
        <v>1.6</v>
      </c>
      <c r="AA168" s="98">
        <v>1.9</v>
      </c>
      <c r="AB168" s="98">
        <v>1.7</v>
      </c>
    </row>
    <row r="169" spans="1:28" x14ac:dyDescent="0.2">
      <c r="A169" s="97">
        <v>32203</v>
      </c>
      <c r="B169" s="98">
        <v>48.3</v>
      </c>
      <c r="C169" s="98">
        <v>49.1</v>
      </c>
      <c r="D169" s="98">
        <v>47.4</v>
      </c>
      <c r="E169" s="98">
        <v>47.7</v>
      </c>
      <c r="F169" s="98">
        <v>48.2</v>
      </c>
      <c r="G169" s="98">
        <v>49.8</v>
      </c>
      <c r="H169" s="98">
        <v>51.1</v>
      </c>
      <c r="I169" s="98">
        <v>48.9</v>
      </c>
      <c r="J169" s="98">
        <v>48.4</v>
      </c>
      <c r="K169" s="98">
        <v>7.3</v>
      </c>
      <c r="L169" s="98">
        <v>6.7</v>
      </c>
      <c r="M169" s="98">
        <v>6.5</v>
      </c>
      <c r="N169" s="98">
        <v>6.2</v>
      </c>
      <c r="O169" s="98">
        <v>6.6</v>
      </c>
      <c r="P169" s="98">
        <v>6.9</v>
      </c>
      <c r="Q169" s="98">
        <v>6.5</v>
      </c>
      <c r="R169" s="98">
        <v>6.8</v>
      </c>
      <c r="S169" s="98">
        <v>6.8</v>
      </c>
      <c r="T169" s="98">
        <v>2.2999999999999998</v>
      </c>
      <c r="U169" s="98">
        <v>1.4</v>
      </c>
      <c r="V169" s="98">
        <v>1.7</v>
      </c>
      <c r="W169" s="98">
        <v>1.3</v>
      </c>
      <c r="X169" s="98">
        <v>1.5</v>
      </c>
      <c r="Y169" s="98">
        <v>1.6</v>
      </c>
      <c r="Z169" s="98">
        <v>1.4</v>
      </c>
      <c r="AA169" s="98">
        <v>1.9</v>
      </c>
      <c r="AB169" s="98">
        <v>1.7</v>
      </c>
    </row>
    <row r="170" spans="1:28" x14ac:dyDescent="0.2">
      <c r="A170" s="97">
        <v>32295</v>
      </c>
      <c r="B170" s="98">
        <v>49</v>
      </c>
      <c r="C170" s="98">
        <v>50.1</v>
      </c>
      <c r="D170" s="98">
        <v>48.3</v>
      </c>
      <c r="E170" s="98">
        <v>48.5</v>
      </c>
      <c r="F170" s="98">
        <v>49.1</v>
      </c>
      <c r="G170" s="98">
        <v>50.5</v>
      </c>
      <c r="H170" s="98">
        <v>51.9</v>
      </c>
      <c r="I170" s="98">
        <v>49.8</v>
      </c>
      <c r="J170" s="98">
        <v>49.3</v>
      </c>
      <c r="K170" s="98">
        <v>7.2</v>
      </c>
      <c r="L170" s="98">
        <v>7.1</v>
      </c>
      <c r="M170" s="98">
        <v>7.1</v>
      </c>
      <c r="N170" s="98">
        <v>6.4</v>
      </c>
      <c r="O170" s="98">
        <v>6.7</v>
      </c>
      <c r="P170" s="98">
        <v>6.5</v>
      </c>
      <c r="Q170" s="98">
        <v>6.4</v>
      </c>
      <c r="R170" s="98">
        <v>7.1</v>
      </c>
      <c r="S170" s="98">
        <v>7.2</v>
      </c>
      <c r="T170" s="98">
        <v>1.4</v>
      </c>
      <c r="U170" s="98">
        <v>2</v>
      </c>
      <c r="V170" s="98">
        <v>1.9</v>
      </c>
      <c r="W170" s="98">
        <v>1.7</v>
      </c>
      <c r="X170" s="98">
        <v>1.9</v>
      </c>
      <c r="Y170" s="98">
        <v>1.4</v>
      </c>
      <c r="Z170" s="98">
        <v>1.6</v>
      </c>
      <c r="AA170" s="98">
        <v>1.8</v>
      </c>
      <c r="AB170" s="98">
        <v>1.9</v>
      </c>
    </row>
    <row r="171" spans="1:28" x14ac:dyDescent="0.2">
      <c r="A171" s="97">
        <v>32387</v>
      </c>
      <c r="B171" s="98">
        <v>50.3</v>
      </c>
      <c r="C171" s="98">
        <v>50.8</v>
      </c>
      <c r="D171" s="98">
        <v>49</v>
      </c>
      <c r="E171" s="98">
        <v>49.5</v>
      </c>
      <c r="F171" s="98">
        <v>50.1</v>
      </c>
      <c r="G171" s="98">
        <v>51.1</v>
      </c>
      <c r="H171" s="98">
        <v>52.2</v>
      </c>
      <c r="I171" s="98">
        <v>50.4</v>
      </c>
      <c r="J171" s="98">
        <v>50.2</v>
      </c>
      <c r="K171" s="98">
        <v>8.1999999999999993</v>
      </c>
      <c r="L171" s="98">
        <v>6.7</v>
      </c>
      <c r="M171" s="98">
        <v>7.2</v>
      </c>
      <c r="N171" s="98">
        <v>7.4</v>
      </c>
      <c r="O171" s="98">
        <v>7.3</v>
      </c>
      <c r="P171" s="98">
        <v>6</v>
      </c>
      <c r="Q171" s="98">
        <v>5.2</v>
      </c>
      <c r="R171" s="98">
        <v>7</v>
      </c>
      <c r="S171" s="98">
        <v>7.3</v>
      </c>
      <c r="T171" s="98">
        <v>2.7</v>
      </c>
      <c r="U171" s="98">
        <v>1.4</v>
      </c>
      <c r="V171" s="98">
        <v>1.4</v>
      </c>
      <c r="W171" s="98">
        <v>2.1</v>
      </c>
      <c r="X171" s="98">
        <v>2</v>
      </c>
      <c r="Y171" s="98">
        <v>1.2</v>
      </c>
      <c r="Z171" s="98">
        <v>0.6</v>
      </c>
      <c r="AA171" s="98">
        <v>1.2</v>
      </c>
      <c r="AB171" s="98">
        <v>1.8</v>
      </c>
    </row>
    <row r="172" spans="1:28" x14ac:dyDescent="0.2">
      <c r="A172" s="97">
        <v>32478</v>
      </c>
      <c r="B172" s="98">
        <v>51.6</v>
      </c>
      <c r="C172" s="98">
        <v>51.7</v>
      </c>
      <c r="D172" s="98">
        <v>49.9</v>
      </c>
      <c r="E172" s="98">
        <v>50.3</v>
      </c>
      <c r="F172" s="98">
        <v>51.1</v>
      </c>
      <c r="G172" s="98">
        <v>51.9</v>
      </c>
      <c r="H172" s="98">
        <v>52.8</v>
      </c>
      <c r="I172" s="98">
        <v>51.3</v>
      </c>
      <c r="J172" s="98">
        <v>51.2</v>
      </c>
      <c r="K172" s="98">
        <v>9.3000000000000007</v>
      </c>
      <c r="L172" s="98">
        <v>6.8</v>
      </c>
      <c r="M172" s="98">
        <v>7.1</v>
      </c>
      <c r="N172" s="98">
        <v>6.8</v>
      </c>
      <c r="O172" s="98">
        <v>7.6</v>
      </c>
      <c r="P172" s="98">
        <v>5.9</v>
      </c>
      <c r="Q172" s="98">
        <v>4.8</v>
      </c>
      <c r="R172" s="98">
        <v>6.9</v>
      </c>
      <c r="S172" s="98">
        <v>7.6</v>
      </c>
      <c r="T172" s="98">
        <v>2.6</v>
      </c>
      <c r="U172" s="98">
        <v>1.8</v>
      </c>
      <c r="V172" s="98">
        <v>1.8</v>
      </c>
      <c r="W172" s="98">
        <v>1.6</v>
      </c>
      <c r="X172" s="98">
        <v>2</v>
      </c>
      <c r="Y172" s="98">
        <v>1.6</v>
      </c>
      <c r="Z172" s="98">
        <v>1.1000000000000001</v>
      </c>
      <c r="AA172" s="98">
        <v>1.8</v>
      </c>
      <c r="AB172" s="98">
        <v>2</v>
      </c>
    </row>
    <row r="173" spans="1:28" x14ac:dyDescent="0.2">
      <c r="A173" s="97">
        <v>32568</v>
      </c>
      <c r="B173" s="98">
        <v>51.7</v>
      </c>
      <c r="C173" s="98">
        <v>52.4</v>
      </c>
      <c r="D173" s="98">
        <v>50.6</v>
      </c>
      <c r="E173" s="98">
        <v>51.3</v>
      </c>
      <c r="F173" s="98">
        <v>51.6</v>
      </c>
      <c r="G173" s="98">
        <v>52.9</v>
      </c>
      <c r="H173" s="98">
        <v>53.5</v>
      </c>
      <c r="I173" s="98">
        <v>51.9</v>
      </c>
      <c r="J173" s="98">
        <v>51.7</v>
      </c>
      <c r="K173" s="98">
        <v>7</v>
      </c>
      <c r="L173" s="98">
        <v>6.7</v>
      </c>
      <c r="M173" s="98">
        <v>6.8</v>
      </c>
      <c r="N173" s="98">
        <v>7.5</v>
      </c>
      <c r="O173" s="98">
        <v>7.1</v>
      </c>
      <c r="P173" s="98">
        <v>6.2</v>
      </c>
      <c r="Q173" s="98">
        <v>4.7</v>
      </c>
      <c r="R173" s="98">
        <v>6.1</v>
      </c>
      <c r="S173" s="98">
        <v>6.8</v>
      </c>
      <c r="T173" s="98">
        <v>0.2</v>
      </c>
      <c r="U173" s="98">
        <v>1.4</v>
      </c>
      <c r="V173" s="98">
        <v>1.4</v>
      </c>
      <c r="W173" s="98">
        <v>2</v>
      </c>
      <c r="X173" s="98">
        <v>1</v>
      </c>
      <c r="Y173" s="98">
        <v>1.9</v>
      </c>
      <c r="Z173" s="98">
        <v>1.3</v>
      </c>
      <c r="AA173" s="98">
        <v>1.2</v>
      </c>
      <c r="AB173" s="98">
        <v>1</v>
      </c>
    </row>
    <row r="174" spans="1:28" x14ac:dyDescent="0.2">
      <c r="A174" s="97">
        <v>32660</v>
      </c>
      <c r="B174" s="98">
        <v>52.9</v>
      </c>
      <c r="C174" s="98">
        <v>53.8</v>
      </c>
      <c r="D174" s="98">
        <v>51.8</v>
      </c>
      <c r="E174" s="98">
        <v>52.3</v>
      </c>
      <c r="F174" s="98">
        <v>52.8</v>
      </c>
      <c r="G174" s="98">
        <v>53.9</v>
      </c>
      <c r="H174" s="98">
        <v>54.4</v>
      </c>
      <c r="I174" s="98">
        <v>53.1</v>
      </c>
      <c r="J174" s="98">
        <v>53</v>
      </c>
      <c r="K174" s="98">
        <v>8</v>
      </c>
      <c r="L174" s="98">
        <v>7.4</v>
      </c>
      <c r="M174" s="98">
        <v>7.2</v>
      </c>
      <c r="N174" s="98">
        <v>7.8</v>
      </c>
      <c r="O174" s="98">
        <v>7.5</v>
      </c>
      <c r="P174" s="98">
        <v>6.7</v>
      </c>
      <c r="Q174" s="98">
        <v>4.8</v>
      </c>
      <c r="R174" s="98">
        <v>6.6</v>
      </c>
      <c r="S174" s="98">
        <v>7.5</v>
      </c>
      <c r="T174" s="98">
        <v>2.2999999999999998</v>
      </c>
      <c r="U174" s="98">
        <v>2.7</v>
      </c>
      <c r="V174" s="98">
        <v>2.4</v>
      </c>
      <c r="W174" s="98">
        <v>1.9</v>
      </c>
      <c r="X174" s="98">
        <v>2.2999999999999998</v>
      </c>
      <c r="Y174" s="98">
        <v>1.9</v>
      </c>
      <c r="Z174" s="98">
        <v>1.7</v>
      </c>
      <c r="AA174" s="98">
        <v>2.2999999999999998</v>
      </c>
      <c r="AB174" s="98">
        <v>2.5</v>
      </c>
    </row>
    <row r="175" spans="1:28" x14ac:dyDescent="0.2">
      <c r="A175" s="97">
        <v>32752</v>
      </c>
      <c r="B175" s="98">
        <v>54.4</v>
      </c>
      <c r="C175" s="98">
        <v>55</v>
      </c>
      <c r="D175" s="98">
        <v>52.8</v>
      </c>
      <c r="E175" s="98">
        <v>53.2</v>
      </c>
      <c r="F175" s="98">
        <v>54</v>
      </c>
      <c r="G175" s="98">
        <v>54.8</v>
      </c>
      <c r="H175" s="98">
        <v>55.2</v>
      </c>
      <c r="I175" s="98">
        <v>53.9</v>
      </c>
      <c r="J175" s="98">
        <v>54.2</v>
      </c>
      <c r="K175" s="98">
        <v>8.1999999999999993</v>
      </c>
      <c r="L175" s="98">
        <v>8.3000000000000007</v>
      </c>
      <c r="M175" s="98">
        <v>7.8</v>
      </c>
      <c r="N175" s="98">
        <v>7.5</v>
      </c>
      <c r="O175" s="98">
        <v>7.8</v>
      </c>
      <c r="P175" s="98">
        <v>7.2</v>
      </c>
      <c r="Q175" s="98">
        <v>5.7</v>
      </c>
      <c r="R175" s="98">
        <v>6.9</v>
      </c>
      <c r="S175" s="98">
        <v>8</v>
      </c>
      <c r="T175" s="98">
        <v>2.8</v>
      </c>
      <c r="U175" s="98">
        <v>2.2000000000000002</v>
      </c>
      <c r="V175" s="98">
        <v>1.9</v>
      </c>
      <c r="W175" s="98">
        <v>1.7</v>
      </c>
      <c r="X175" s="98">
        <v>2.2999999999999998</v>
      </c>
      <c r="Y175" s="98">
        <v>1.7</v>
      </c>
      <c r="Z175" s="98">
        <v>1.5</v>
      </c>
      <c r="AA175" s="98">
        <v>1.5</v>
      </c>
      <c r="AB175" s="98">
        <v>2.2999999999999998</v>
      </c>
    </row>
    <row r="176" spans="1:28" x14ac:dyDescent="0.2">
      <c r="A176" s="97">
        <v>32843</v>
      </c>
      <c r="B176" s="98">
        <v>55.4</v>
      </c>
      <c r="C176" s="98">
        <v>56</v>
      </c>
      <c r="D176" s="98">
        <v>53.7</v>
      </c>
      <c r="E176" s="98">
        <v>54</v>
      </c>
      <c r="F176" s="98">
        <v>55.1</v>
      </c>
      <c r="G176" s="98">
        <v>55.8</v>
      </c>
      <c r="H176" s="98">
        <v>56.2</v>
      </c>
      <c r="I176" s="98">
        <v>55.1</v>
      </c>
      <c r="J176" s="98">
        <v>55.2</v>
      </c>
      <c r="K176" s="98">
        <v>7.4</v>
      </c>
      <c r="L176" s="98">
        <v>8.3000000000000007</v>
      </c>
      <c r="M176" s="98">
        <v>7.6</v>
      </c>
      <c r="N176" s="98">
        <v>7.4</v>
      </c>
      <c r="O176" s="98">
        <v>7.8</v>
      </c>
      <c r="P176" s="98">
        <v>7.5</v>
      </c>
      <c r="Q176" s="98">
        <v>6.4</v>
      </c>
      <c r="R176" s="98">
        <v>7.4</v>
      </c>
      <c r="S176" s="98">
        <v>7.8</v>
      </c>
      <c r="T176" s="98">
        <v>1.8</v>
      </c>
      <c r="U176" s="98">
        <v>1.8</v>
      </c>
      <c r="V176" s="98">
        <v>1.7</v>
      </c>
      <c r="W176" s="98">
        <v>1.5</v>
      </c>
      <c r="X176" s="98">
        <v>2</v>
      </c>
      <c r="Y176" s="98">
        <v>1.8</v>
      </c>
      <c r="Z176" s="98">
        <v>1.8</v>
      </c>
      <c r="AA176" s="98">
        <v>2.2000000000000002</v>
      </c>
      <c r="AB176" s="98">
        <v>1.8</v>
      </c>
    </row>
    <row r="177" spans="1:28" x14ac:dyDescent="0.2">
      <c r="A177" s="97">
        <v>32933</v>
      </c>
      <c r="B177" s="98">
        <v>56.3</v>
      </c>
      <c r="C177" s="98">
        <v>56.9</v>
      </c>
      <c r="D177" s="98">
        <v>54.5</v>
      </c>
      <c r="E177" s="98">
        <v>54.8</v>
      </c>
      <c r="F177" s="98">
        <v>56.4</v>
      </c>
      <c r="G177" s="98">
        <v>56.7</v>
      </c>
      <c r="H177" s="98">
        <v>56.9</v>
      </c>
      <c r="I177" s="98">
        <v>56.2</v>
      </c>
      <c r="J177" s="98">
        <v>56.2</v>
      </c>
      <c r="K177" s="98">
        <v>8.9</v>
      </c>
      <c r="L177" s="98">
        <v>8.6</v>
      </c>
      <c r="M177" s="98">
        <v>7.7</v>
      </c>
      <c r="N177" s="98">
        <v>6.8</v>
      </c>
      <c r="O177" s="98">
        <v>9.3000000000000007</v>
      </c>
      <c r="P177" s="98">
        <v>7.2</v>
      </c>
      <c r="Q177" s="98">
        <v>6.4</v>
      </c>
      <c r="R177" s="98">
        <v>8.3000000000000007</v>
      </c>
      <c r="S177" s="98">
        <v>8.6999999999999993</v>
      </c>
      <c r="T177" s="98">
        <v>1.6</v>
      </c>
      <c r="U177" s="98">
        <v>1.6</v>
      </c>
      <c r="V177" s="98">
        <v>1.5</v>
      </c>
      <c r="W177" s="98">
        <v>1.5</v>
      </c>
      <c r="X177" s="98">
        <v>2.4</v>
      </c>
      <c r="Y177" s="98">
        <v>1.6</v>
      </c>
      <c r="Z177" s="98">
        <v>1.2</v>
      </c>
      <c r="AA177" s="98">
        <v>2</v>
      </c>
      <c r="AB177" s="98">
        <v>1.8</v>
      </c>
    </row>
    <row r="178" spans="1:28" x14ac:dyDescent="0.2">
      <c r="A178" s="97">
        <v>33025</v>
      </c>
      <c r="B178" s="98">
        <v>57.2</v>
      </c>
      <c r="C178" s="98">
        <v>58</v>
      </c>
      <c r="D178" s="98">
        <v>55.3</v>
      </c>
      <c r="E178" s="98">
        <v>55.8</v>
      </c>
      <c r="F178" s="98">
        <v>57.3</v>
      </c>
      <c r="G178" s="98">
        <v>57.2</v>
      </c>
      <c r="H178" s="98">
        <v>57.9</v>
      </c>
      <c r="I178" s="98">
        <v>56.8</v>
      </c>
      <c r="J178" s="98">
        <v>57.1</v>
      </c>
      <c r="K178" s="98">
        <v>8.1</v>
      </c>
      <c r="L178" s="98">
        <v>7.8</v>
      </c>
      <c r="M178" s="98">
        <v>6.8</v>
      </c>
      <c r="N178" s="98">
        <v>6.7</v>
      </c>
      <c r="O178" s="98">
        <v>8.5</v>
      </c>
      <c r="P178" s="98">
        <v>6.1</v>
      </c>
      <c r="Q178" s="98">
        <v>6.4</v>
      </c>
      <c r="R178" s="98">
        <v>7</v>
      </c>
      <c r="S178" s="98">
        <v>7.7</v>
      </c>
      <c r="T178" s="98">
        <v>1.6</v>
      </c>
      <c r="U178" s="98">
        <v>1.9</v>
      </c>
      <c r="V178" s="98">
        <v>1.5</v>
      </c>
      <c r="W178" s="98">
        <v>1.8</v>
      </c>
      <c r="X178" s="98">
        <v>1.6</v>
      </c>
      <c r="Y178" s="98">
        <v>0.9</v>
      </c>
      <c r="Z178" s="98">
        <v>1.8</v>
      </c>
      <c r="AA178" s="98">
        <v>1.1000000000000001</v>
      </c>
      <c r="AB178" s="98">
        <v>1.6</v>
      </c>
    </row>
    <row r="179" spans="1:28" x14ac:dyDescent="0.2">
      <c r="A179" s="97">
        <v>33117</v>
      </c>
      <c r="B179" s="98">
        <v>57.6</v>
      </c>
      <c r="C179" s="98">
        <v>58.5</v>
      </c>
      <c r="D179" s="98">
        <v>55.6</v>
      </c>
      <c r="E179" s="98">
        <v>56.5</v>
      </c>
      <c r="F179" s="98">
        <v>57.8</v>
      </c>
      <c r="G179" s="98">
        <v>57.8</v>
      </c>
      <c r="H179" s="98">
        <v>58.5</v>
      </c>
      <c r="I179" s="98">
        <v>57.2</v>
      </c>
      <c r="J179" s="98">
        <v>57.5</v>
      </c>
      <c r="K179" s="98">
        <v>5.9</v>
      </c>
      <c r="L179" s="98">
        <v>6.4</v>
      </c>
      <c r="M179" s="98">
        <v>5.3</v>
      </c>
      <c r="N179" s="98">
        <v>6.2</v>
      </c>
      <c r="O179" s="98">
        <v>7</v>
      </c>
      <c r="P179" s="98">
        <v>5.5</v>
      </c>
      <c r="Q179" s="98">
        <v>6</v>
      </c>
      <c r="R179" s="98">
        <v>6.1</v>
      </c>
      <c r="S179" s="98">
        <v>6.1</v>
      </c>
      <c r="T179" s="98">
        <v>0.7</v>
      </c>
      <c r="U179" s="98">
        <v>0.9</v>
      </c>
      <c r="V179" s="98">
        <v>0.5</v>
      </c>
      <c r="W179" s="98">
        <v>1.3</v>
      </c>
      <c r="X179" s="98">
        <v>0.9</v>
      </c>
      <c r="Y179" s="98">
        <v>1</v>
      </c>
      <c r="Z179" s="98">
        <v>1</v>
      </c>
      <c r="AA179" s="98">
        <v>0.7</v>
      </c>
      <c r="AB179" s="98">
        <v>0.7</v>
      </c>
    </row>
    <row r="180" spans="1:28" x14ac:dyDescent="0.2">
      <c r="A180" s="97">
        <v>33208</v>
      </c>
      <c r="B180" s="98">
        <v>58.9</v>
      </c>
      <c r="C180" s="98">
        <v>60.2</v>
      </c>
      <c r="D180" s="98">
        <v>57</v>
      </c>
      <c r="E180" s="98">
        <v>58.2</v>
      </c>
      <c r="F180" s="98">
        <v>59.2</v>
      </c>
      <c r="G180" s="98">
        <v>59.2</v>
      </c>
      <c r="H180" s="98">
        <v>60.2</v>
      </c>
      <c r="I180" s="98">
        <v>58.8</v>
      </c>
      <c r="J180" s="98">
        <v>59</v>
      </c>
      <c r="K180" s="98">
        <v>6.3</v>
      </c>
      <c r="L180" s="98">
        <v>7.5</v>
      </c>
      <c r="M180" s="98">
        <v>6.1</v>
      </c>
      <c r="N180" s="98">
        <v>7.8</v>
      </c>
      <c r="O180" s="98">
        <v>7.4</v>
      </c>
      <c r="P180" s="98">
        <v>6.1</v>
      </c>
      <c r="Q180" s="98">
        <v>7.1</v>
      </c>
      <c r="R180" s="98">
        <v>6.7</v>
      </c>
      <c r="S180" s="98">
        <v>6.9</v>
      </c>
      <c r="T180" s="98">
        <v>2.2999999999999998</v>
      </c>
      <c r="U180" s="98">
        <v>2.9</v>
      </c>
      <c r="V180" s="98">
        <v>2.5</v>
      </c>
      <c r="W180" s="98">
        <v>3</v>
      </c>
      <c r="X180" s="98">
        <v>2.4</v>
      </c>
      <c r="Y180" s="98">
        <v>2.4</v>
      </c>
      <c r="Z180" s="98">
        <v>2.9</v>
      </c>
      <c r="AA180" s="98">
        <v>2.8</v>
      </c>
      <c r="AB180" s="98">
        <v>2.6</v>
      </c>
    </row>
    <row r="181" spans="1:28" x14ac:dyDescent="0.2">
      <c r="A181" s="97">
        <v>33298</v>
      </c>
      <c r="B181" s="98">
        <v>59</v>
      </c>
      <c r="C181" s="98">
        <v>59.9</v>
      </c>
      <c r="D181" s="98">
        <v>57.2</v>
      </c>
      <c r="E181" s="98">
        <v>58.1</v>
      </c>
      <c r="F181" s="98">
        <v>58.6</v>
      </c>
      <c r="G181" s="98">
        <v>59.1</v>
      </c>
      <c r="H181" s="98">
        <v>60</v>
      </c>
      <c r="I181" s="98">
        <v>58.6</v>
      </c>
      <c r="J181" s="98">
        <v>58.9</v>
      </c>
      <c r="K181" s="98">
        <v>4.8</v>
      </c>
      <c r="L181" s="98">
        <v>5.3</v>
      </c>
      <c r="M181" s="98">
        <v>5</v>
      </c>
      <c r="N181" s="98">
        <v>6</v>
      </c>
      <c r="O181" s="98">
        <v>3.9</v>
      </c>
      <c r="P181" s="98">
        <v>4.2</v>
      </c>
      <c r="Q181" s="98">
        <v>5.4</v>
      </c>
      <c r="R181" s="98">
        <v>4.3</v>
      </c>
      <c r="S181" s="98">
        <v>4.8</v>
      </c>
      <c r="T181" s="98">
        <v>0.2</v>
      </c>
      <c r="U181" s="98">
        <v>-0.5</v>
      </c>
      <c r="V181" s="98">
        <v>0.4</v>
      </c>
      <c r="W181" s="98">
        <v>-0.2</v>
      </c>
      <c r="X181" s="98">
        <v>-1</v>
      </c>
      <c r="Y181" s="98">
        <v>-0.2</v>
      </c>
      <c r="Z181" s="98">
        <v>-0.3</v>
      </c>
      <c r="AA181" s="98">
        <v>-0.3</v>
      </c>
      <c r="AB181" s="98">
        <v>-0.2</v>
      </c>
    </row>
    <row r="182" spans="1:28" x14ac:dyDescent="0.2">
      <c r="A182" s="97">
        <v>33390</v>
      </c>
      <c r="B182" s="98">
        <v>58.9</v>
      </c>
      <c r="C182" s="98">
        <v>60.3</v>
      </c>
      <c r="D182" s="98">
        <v>57.2</v>
      </c>
      <c r="E182" s="98">
        <v>58.4</v>
      </c>
      <c r="F182" s="98">
        <v>58.6</v>
      </c>
      <c r="G182" s="98">
        <v>59.4</v>
      </c>
      <c r="H182" s="98">
        <v>60.3</v>
      </c>
      <c r="I182" s="98">
        <v>58.6</v>
      </c>
      <c r="J182" s="98">
        <v>59</v>
      </c>
      <c r="K182" s="98">
        <v>3</v>
      </c>
      <c r="L182" s="98">
        <v>4</v>
      </c>
      <c r="M182" s="98">
        <v>3.4</v>
      </c>
      <c r="N182" s="98">
        <v>4.7</v>
      </c>
      <c r="O182" s="98">
        <v>2.2999999999999998</v>
      </c>
      <c r="P182" s="98">
        <v>3.8</v>
      </c>
      <c r="Q182" s="98">
        <v>4.0999999999999996</v>
      </c>
      <c r="R182" s="98">
        <v>3.2</v>
      </c>
      <c r="S182" s="98">
        <v>3.3</v>
      </c>
      <c r="T182" s="98">
        <v>-0.2</v>
      </c>
      <c r="U182" s="98">
        <v>0.7</v>
      </c>
      <c r="V182" s="98">
        <v>0</v>
      </c>
      <c r="W182" s="98">
        <v>0.5</v>
      </c>
      <c r="X182" s="98">
        <v>0</v>
      </c>
      <c r="Y182" s="98">
        <v>0.5</v>
      </c>
      <c r="Z182" s="98">
        <v>0.5</v>
      </c>
      <c r="AA182" s="98">
        <v>0</v>
      </c>
      <c r="AB182" s="98">
        <v>0.2</v>
      </c>
    </row>
    <row r="183" spans="1:28" x14ac:dyDescent="0.2">
      <c r="A183" s="97">
        <v>33482</v>
      </c>
      <c r="B183" s="98">
        <v>59.2</v>
      </c>
      <c r="C183" s="98">
        <v>60.8</v>
      </c>
      <c r="D183" s="98">
        <v>57.4</v>
      </c>
      <c r="E183" s="98">
        <v>58.8</v>
      </c>
      <c r="F183" s="98">
        <v>58.9</v>
      </c>
      <c r="G183" s="98">
        <v>59.9</v>
      </c>
      <c r="H183" s="98">
        <v>60.4</v>
      </c>
      <c r="I183" s="98">
        <v>59.4</v>
      </c>
      <c r="J183" s="98">
        <v>59.3</v>
      </c>
      <c r="K183" s="98">
        <v>2.8</v>
      </c>
      <c r="L183" s="98">
        <v>3.9</v>
      </c>
      <c r="M183" s="98">
        <v>3.2</v>
      </c>
      <c r="N183" s="98">
        <v>4.0999999999999996</v>
      </c>
      <c r="O183" s="98">
        <v>1.9</v>
      </c>
      <c r="P183" s="98">
        <v>3.6</v>
      </c>
      <c r="Q183" s="98">
        <v>3.2</v>
      </c>
      <c r="R183" s="98">
        <v>3.8</v>
      </c>
      <c r="S183" s="98">
        <v>3.1</v>
      </c>
      <c r="T183" s="98">
        <v>0.5</v>
      </c>
      <c r="U183" s="98">
        <v>0.8</v>
      </c>
      <c r="V183" s="98">
        <v>0.3</v>
      </c>
      <c r="W183" s="98">
        <v>0.7</v>
      </c>
      <c r="X183" s="98">
        <v>0.5</v>
      </c>
      <c r="Y183" s="98">
        <v>0.8</v>
      </c>
      <c r="Z183" s="98">
        <v>0.2</v>
      </c>
      <c r="AA183" s="98">
        <v>1.4</v>
      </c>
      <c r="AB183" s="98">
        <v>0.5</v>
      </c>
    </row>
    <row r="184" spans="1:28" x14ac:dyDescent="0.2">
      <c r="A184" s="97">
        <v>33573</v>
      </c>
      <c r="B184" s="98">
        <v>59.8</v>
      </c>
      <c r="C184" s="98">
        <v>61.2</v>
      </c>
      <c r="D184" s="98">
        <v>58</v>
      </c>
      <c r="E184" s="98">
        <v>59.3</v>
      </c>
      <c r="F184" s="98">
        <v>59.1</v>
      </c>
      <c r="G184" s="98">
        <v>60.3</v>
      </c>
      <c r="H184" s="98">
        <v>61.2</v>
      </c>
      <c r="I184" s="98">
        <v>59.9</v>
      </c>
      <c r="J184" s="98">
        <v>59.9</v>
      </c>
      <c r="K184" s="98">
        <v>1.5</v>
      </c>
      <c r="L184" s="98">
        <v>1.7</v>
      </c>
      <c r="M184" s="98">
        <v>1.8</v>
      </c>
      <c r="N184" s="98">
        <v>1.9</v>
      </c>
      <c r="O184" s="98">
        <v>-0.2</v>
      </c>
      <c r="P184" s="98">
        <v>1.9</v>
      </c>
      <c r="Q184" s="98">
        <v>1.7</v>
      </c>
      <c r="R184" s="98">
        <v>1.9</v>
      </c>
      <c r="S184" s="98">
        <v>1.5</v>
      </c>
      <c r="T184" s="98">
        <v>1</v>
      </c>
      <c r="U184" s="98">
        <v>0.7</v>
      </c>
      <c r="V184" s="98">
        <v>1</v>
      </c>
      <c r="W184" s="98">
        <v>0.9</v>
      </c>
      <c r="X184" s="98">
        <v>0.3</v>
      </c>
      <c r="Y184" s="98">
        <v>0.7</v>
      </c>
      <c r="Z184" s="98">
        <v>1.3</v>
      </c>
      <c r="AA184" s="98">
        <v>0.8</v>
      </c>
      <c r="AB184" s="98">
        <v>1</v>
      </c>
    </row>
    <row r="185" spans="1:28" x14ac:dyDescent="0.2">
      <c r="A185" s="97">
        <v>33664</v>
      </c>
      <c r="B185" s="98">
        <v>59.8</v>
      </c>
      <c r="C185" s="98">
        <v>61.2</v>
      </c>
      <c r="D185" s="98">
        <v>58.1</v>
      </c>
      <c r="E185" s="98">
        <v>59.6</v>
      </c>
      <c r="F185" s="98">
        <v>59.1</v>
      </c>
      <c r="G185" s="98">
        <v>60.3</v>
      </c>
      <c r="H185" s="98">
        <v>61.2</v>
      </c>
      <c r="I185" s="98">
        <v>60.1</v>
      </c>
      <c r="J185" s="98">
        <v>59.9</v>
      </c>
      <c r="K185" s="98">
        <v>1.4</v>
      </c>
      <c r="L185" s="98">
        <v>2.2000000000000002</v>
      </c>
      <c r="M185" s="98">
        <v>1.6</v>
      </c>
      <c r="N185" s="98">
        <v>2.6</v>
      </c>
      <c r="O185" s="98">
        <v>0.9</v>
      </c>
      <c r="P185" s="98">
        <v>2</v>
      </c>
      <c r="Q185" s="98">
        <v>2</v>
      </c>
      <c r="R185" s="98">
        <v>2.6</v>
      </c>
      <c r="S185" s="98">
        <v>1.7</v>
      </c>
      <c r="T185" s="98">
        <v>0</v>
      </c>
      <c r="U185" s="98">
        <v>0</v>
      </c>
      <c r="V185" s="98">
        <v>0.2</v>
      </c>
      <c r="W185" s="98">
        <v>0.5</v>
      </c>
      <c r="X185" s="98">
        <v>0</v>
      </c>
      <c r="Y185" s="98">
        <v>0</v>
      </c>
      <c r="Z185" s="98">
        <v>0</v>
      </c>
      <c r="AA185" s="98">
        <v>0.3</v>
      </c>
      <c r="AB185" s="98">
        <v>0</v>
      </c>
    </row>
    <row r="186" spans="1:28" x14ac:dyDescent="0.2">
      <c r="A186" s="97">
        <v>33756</v>
      </c>
      <c r="B186" s="98">
        <v>59.5</v>
      </c>
      <c r="C186" s="98">
        <v>61.1</v>
      </c>
      <c r="D186" s="98">
        <v>57.9</v>
      </c>
      <c r="E186" s="98">
        <v>59.6</v>
      </c>
      <c r="F186" s="98">
        <v>58.8</v>
      </c>
      <c r="G186" s="98">
        <v>60.1</v>
      </c>
      <c r="H186" s="98">
        <v>61.3</v>
      </c>
      <c r="I186" s="98">
        <v>59.9</v>
      </c>
      <c r="J186" s="98">
        <v>59.7</v>
      </c>
      <c r="K186" s="98">
        <v>1</v>
      </c>
      <c r="L186" s="98">
        <v>1.3</v>
      </c>
      <c r="M186" s="98">
        <v>1.2</v>
      </c>
      <c r="N186" s="98">
        <v>2.1</v>
      </c>
      <c r="O186" s="98">
        <v>0.3</v>
      </c>
      <c r="P186" s="98">
        <v>1.2</v>
      </c>
      <c r="Q186" s="98">
        <v>1.7</v>
      </c>
      <c r="R186" s="98">
        <v>2.2000000000000002</v>
      </c>
      <c r="S186" s="98">
        <v>1.2</v>
      </c>
      <c r="T186" s="98">
        <v>-0.5</v>
      </c>
      <c r="U186" s="98">
        <v>-0.2</v>
      </c>
      <c r="V186" s="98">
        <v>-0.3</v>
      </c>
      <c r="W186" s="98">
        <v>0</v>
      </c>
      <c r="X186" s="98">
        <v>-0.5</v>
      </c>
      <c r="Y186" s="98">
        <v>-0.3</v>
      </c>
      <c r="Z186" s="98">
        <v>0.2</v>
      </c>
      <c r="AA186" s="98">
        <v>-0.3</v>
      </c>
      <c r="AB186" s="98">
        <v>-0.3</v>
      </c>
    </row>
    <row r="187" spans="1:28" x14ac:dyDescent="0.2">
      <c r="A187" s="97">
        <v>33848</v>
      </c>
      <c r="B187" s="98">
        <v>59.7</v>
      </c>
      <c r="C187" s="98">
        <v>61</v>
      </c>
      <c r="D187" s="98">
        <v>57.8</v>
      </c>
      <c r="E187" s="98">
        <v>60</v>
      </c>
      <c r="F187" s="98">
        <v>58.8</v>
      </c>
      <c r="G187" s="98">
        <v>60.4</v>
      </c>
      <c r="H187" s="98">
        <v>61.6</v>
      </c>
      <c r="I187" s="98">
        <v>60.3</v>
      </c>
      <c r="J187" s="98">
        <v>59.8</v>
      </c>
      <c r="K187" s="98">
        <v>0.8</v>
      </c>
      <c r="L187" s="98">
        <v>0.3</v>
      </c>
      <c r="M187" s="98">
        <v>0.7</v>
      </c>
      <c r="N187" s="98">
        <v>2</v>
      </c>
      <c r="O187" s="98">
        <v>-0.2</v>
      </c>
      <c r="P187" s="98">
        <v>0.8</v>
      </c>
      <c r="Q187" s="98">
        <v>2</v>
      </c>
      <c r="R187" s="98">
        <v>1.5</v>
      </c>
      <c r="S187" s="98">
        <v>0.8</v>
      </c>
      <c r="T187" s="98">
        <v>0.3</v>
      </c>
      <c r="U187" s="98">
        <v>-0.2</v>
      </c>
      <c r="V187" s="98">
        <v>-0.2</v>
      </c>
      <c r="W187" s="98">
        <v>0.7</v>
      </c>
      <c r="X187" s="98">
        <v>0</v>
      </c>
      <c r="Y187" s="98">
        <v>0.5</v>
      </c>
      <c r="Z187" s="98">
        <v>0.5</v>
      </c>
      <c r="AA187" s="98">
        <v>0.7</v>
      </c>
      <c r="AB187" s="98">
        <v>0.2</v>
      </c>
    </row>
    <row r="188" spans="1:28" x14ac:dyDescent="0.2">
      <c r="A188" s="97">
        <v>33939</v>
      </c>
      <c r="B188" s="98">
        <v>60</v>
      </c>
      <c r="C188" s="98">
        <v>61.1</v>
      </c>
      <c r="D188" s="98">
        <v>58.5</v>
      </c>
      <c r="E188" s="98">
        <v>60.3</v>
      </c>
      <c r="F188" s="98">
        <v>59.1</v>
      </c>
      <c r="G188" s="98">
        <v>60.6</v>
      </c>
      <c r="H188" s="98">
        <v>61.7</v>
      </c>
      <c r="I188" s="98">
        <v>60.5</v>
      </c>
      <c r="J188" s="98">
        <v>60.1</v>
      </c>
      <c r="K188" s="98">
        <v>0.3</v>
      </c>
      <c r="L188" s="98">
        <v>-0.2</v>
      </c>
      <c r="M188" s="98">
        <v>0.9</v>
      </c>
      <c r="N188" s="98">
        <v>1.7</v>
      </c>
      <c r="O188" s="98">
        <v>0</v>
      </c>
      <c r="P188" s="98">
        <v>0.5</v>
      </c>
      <c r="Q188" s="98">
        <v>0.8</v>
      </c>
      <c r="R188" s="98">
        <v>1</v>
      </c>
      <c r="S188" s="98">
        <v>0.3</v>
      </c>
      <c r="T188" s="98">
        <v>0.5</v>
      </c>
      <c r="U188" s="98">
        <v>0.2</v>
      </c>
      <c r="V188" s="98">
        <v>1.2</v>
      </c>
      <c r="W188" s="98">
        <v>0.5</v>
      </c>
      <c r="X188" s="98">
        <v>0.5</v>
      </c>
      <c r="Y188" s="98">
        <v>0.3</v>
      </c>
      <c r="Z188" s="98">
        <v>0.2</v>
      </c>
      <c r="AA188" s="98">
        <v>0.3</v>
      </c>
      <c r="AB188" s="98">
        <v>0.5</v>
      </c>
    </row>
    <row r="189" spans="1:28" x14ac:dyDescent="0.2">
      <c r="A189" s="97">
        <v>34029</v>
      </c>
      <c r="B189" s="98">
        <v>60.4</v>
      </c>
      <c r="C189" s="98">
        <v>61.9</v>
      </c>
      <c r="D189" s="98">
        <v>59</v>
      </c>
      <c r="E189" s="98">
        <v>60.8</v>
      </c>
      <c r="F189" s="98">
        <v>59.3</v>
      </c>
      <c r="G189" s="98">
        <v>61.2</v>
      </c>
      <c r="H189" s="98">
        <v>62.1</v>
      </c>
      <c r="I189" s="98">
        <v>61.1</v>
      </c>
      <c r="J189" s="98">
        <v>60.6</v>
      </c>
      <c r="K189" s="98">
        <v>1</v>
      </c>
      <c r="L189" s="98">
        <v>1.1000000000000001</v>
      </c>
      <c r="M189" s="98">
        <v>1.5</v>
      </c>
      <c r="N189" s="98">
        <v>2</v>
      </c>
      <c r="O189" s="98">
        <v>0.3</v>
      </c>
      <c r="P189" s="98">
        <v>1.5</v>
      </c>
      <c r="Q189" s="98">
        <v>1.5</v>
      </c>
      <c r="R189" s="98">
        <v>1.7</v>
      </c>
      <c r="S189" s="98">
        <v>1.2</v>
      </c>
      <c r="T189" s="98">
        <v>0.7</v>
      </c>
      <c r="U189" s="98">
        <v>1.3</v>
      </c>
      <c r="V189" s="98">
        <v>0.9</v>
      </c>
      <c r="W189" s="98">
        <v>0.8</v>
      </c>
      <c r="X189" s="98">
        <v>0.3</v>
      </c>
      <c r="Y189" s="98">
        <v>1</v>
      </c>
      <c r="Z189" s="98">
        <v>0.6</v>
      </c>
      <c r="AA189" s="98">
        <v>1</v>
      </c>
      <c r="AB189" s="98">
        <v>0.8</v>
      </c>
    </row>
    <row r="190" spans="1:28" x14ac:dyDescent="0.2">
      <c r="A190" s="97">
        <v>34121</v>
      </c>
      <c r="B190" s="98">
        <v>60.5</v>
      </c>
      <c r="C190" s="98">
        <v>62.2</v>
      </c>
      <c r="D190" s="98">
        <v>59.3</v>
      </c>
      <c r="E190" s="98">
        <v>61.2</v>
      </c>
      <c r="F190" s="98">
        <v>59.5</v>
      </c>
      <c r="G190" s="98">
        <v>61.4</v>
      </c>
      <c r="H190" s="98">
        <v>62.2</v>
      </c>
      <c r="I190" s="98">
        <v>61.2</v>
      </c>
      <c r="J190" s="98">
        <v>60.8</v>
      </c>
      <c r="K190" s="98">
        <v>1.7</v>
      </c>
      <c r="L190" s="98">
        <v>1.8</v>
      </c>
      <c r="M190" s="98">
        <v>2.4</v>
      </c>
      <c r="N190" s="98">
        <v>2.7</v>
      </c>
      <c r="O190" s="98">
        <v>1.2</v>
      </c>
      <c r="P190" s="98">
        <v>2.2000000000000002</v>
      </c>
      <c r="Q190" s="98">
        <v>1.5</v>
      </c>
      <c r="R190" s="98">
        <v>2.2000000000000002</v>
      </c>
      <c r="S190" s="98">
        <v>1.8</v>
      </c>
      <c r="T190" s="98">
        <v>0.2</v>
      </c>
      <c r="U190" s="98">
        <v>0.5</v>
      </c>
      <c r="V190" s="98">
        <v>0.5</v>
      </c>
      <c r="W190" s="98">
        <v>0.7</v>
      </c>
      <c r="X190" s="98">
        <v>0.3</v>
      </c>
      <c r="Y190" s="98">
        <v>0.3</v>
      </c>
      <c r="Z190" s="98">
        <v>0.2</v>
      </c>
      <c r="AA190" s="98">
        <v>0.2</v>
      </c>
      <c r="AB190" s="98">
        <v>0.3</v>
      </c>
    </row>
    <row r="191" spans="1:28" x14ac:dyDescent="0.2">
      <c r="A191" s="97">
        <v>34213</v>
      </c>
      <c r="B191" s="98">
        <v>60.7</v>
      </c>
      <c r="C191" s="98">
        <v>62.4</v>
      </c>
      <c r="D191" s="98">
        <v>59.4</v>
      </c>
      <c r="E191" s="98">
        <v>61.4</v>
      </c>
      <c r="F191" s="98">
        <v>60.1</v>
      </c>
      <c r="G191" s="98">
        <v>62.3</v>
      </c>
      <c r="H191" s="98">
        <v>62.5</v>
      </c>
      <c r="I191" s="98">
        <v>61.6</v>
      </c>
      <c r="J191" s="98">
        <v>61.1</v>
      </c>
      <c r="K191" s="98">
        <v>1.7</v>
      </c>
      <c r="L191" s="98">
        <v>2.2999999999999998</v>
      </c>
      <c r="M191" s="98">
        <v>2.8</v>
      </c>
      <c r="N191" s="98">
        <v>2.2999999999999998</v>
      </c>
      <c r="O191" s="98">
        <v>2.2000000000000002</v>
      </c>
      <c r="P191" s="98">
        <v>3.1</v>
      </c>
      <c r="Q191" s="98">
        <v>1.5</v>
      </c>
      <c r="R191" s="98">
        <v>2.2000000000000002</v>
      </c>
      <c r="S191" s="98">
        <v>2.2000000000000002</v>
      </c>
      <c r="T191" s="98">
        <v>0.3</v>
      </c>
      <c r="U191" s="98">
        <v>0.3</v>
      </c>
      <c r="V191" s="98">
        <v>0.2</v>
      </c>
      <c r="W191" s="98">
        <v>0.3</v>
      </c>
      <c r="X191" s="98">
        <v>1</v>
      </c>
      <c r="Y191" s="98">
        <v>1.5</v>
      </c>
      <c r="Z191" s="98">
        <v>0.5</v>
      </c>
      <c r="AA191" s="98">
        <v>0.7</v>
      </c>
      <c r="AB191" s="98">
        <v>0.5</v>
      </c>
    </row>
    <row r="192" spans="1:28" x14ac:dyDescent="0.2">
      <c r="A192" s="97">
        <v>34304</v>
      </c>
      <c r="B192" s="98">
        <v>60.8</v>
      </c>
      <c r="C192" s="98">
        <v>62.6</v>
      </c>
      <c r="D192" s="98">
        <v>59.6</v>
      </c>
      <c r="E192" s="98">
        <v>61.4</v>
      </c>
      <c r="F192" s="98">
        <v>60.5</v>
      </c>
      <c r="G192" s="98">
        <v>62.6</v>
      </c>
      <c r="H192" s="98">
        <v>63.2</v>
      </c>
      <c r="I192" s="98">
        <v>61.8</v>
      </c>
      <c r="J192" s="98">
        <v>61.2</v>
      </c>
      <c r="K192" s="98">
        <v>1.3</v>
      </c>
      <c r="L192" s="98">
        <v>2.5</v>
      </c>
      <c r="M192" s="98">
        <v>1.9</v>
      </c>
      <c r="N192" s="98">
        <v>1.8</v>
      </c>
      <c r="O192" s="98">
        <v>2.4</v>
      </c>
      <c r="P192" s="98">
        <v>3.3</v>
      </c>
      <c r="Q192" s="98">
        <v>2.4</v>
      </c>
      <c r="R192" s="98">
        <v>2.1</v>
      </c>
      <c r="S192" s="98">
        <v>1.8</v>
      </c>
      <c r="T192" s="98">
        <v>0.2</v>
      </c>
      <c r="U192" s="98">
        <v>0.3</v>
      </c>
      <c r="V192" s="98">
        <v>0.3</v>
      </c>
      <c r="W192" s="98">
        <v>0</v>
      </c>
      <c r="X192" s="98">
        <v>0.7</v>
      </c>
      <c r="Y192" s="98">
        <v>0.5</v>
      </c>
      <c r="Z192" s="98">
        <v>1.1000000000000001</v>
      </c>
      <c r="AA192" s="98">
        <v>0.3</v>
      </c>
      <c r="AB192" s="98">
        <v>0.2</v>
      </c>
    </row>
    <row r="193" spans="1:28" x14ac:dyDescent="0.2">
      <c r="A193" s="97">
        <v>34394</v>
      </c>
      <c r="B193" s="98">
        <v>60.9</v>
      </c>
      <c r="C193" s="98">
        <v>62.8</v>
      </c>
      <c r="D193" s="98">
        <v>59.9</v>
      </c>
      <c r="E193" s="98">
        <v>61.9</v>
      </c>
      <c r="F193" s="98">
        <v>60.5</v>
      </c>
      <c r="G193" s="98">
        <v>62.8</v>
      </c>
      <c r="H193" s="98">
        <v>63</v>
      </c>
      <c r="I193" s="98">
        <v>61.8</v>
      </c>
      <c r="J193" s="98">
        <v>61.5</v>
      </c>
      <c r="K193" s="98">
        <v>0.8</v>
      </c>
      <c r="L193" s="98">
        <v>1.5</v>
      </c>
      <c r="M193" s="98">
        <v>1.5</v>
      </c>
      <c r="N193" s="98">
        <v>1.8</v>
      </c>
      <c r="O193" s="98">
        <v>2</v>
      </c>
      <c r="P193" s="98">
        <v>2.6</v>
      </c>
      <c r="Q193" s="98">
        <v>1.4</v>
      </c>
      <c r="R193" s="98">
        <v>1.1000000000000001</v>
      </c>
      <c r="S193" s="98">
        <v>1.5</v>
      </c>
      <c r="T193" s="98">
        <v>0.2</v>
      </c>
      <c r="U193" s="98">
        <v>0.3</v>
      </c>
      <c r="V193" s="98">
        <v>0.5</v>
      </c>
      <c r="W193" s="98">
        <v>0.8</v>
      </c>
      <c r="X193" s="98">
        <v>0</v>
      </c>
      <c r="Y193" s="98">
        <v>0.3</v>
      </c>
      <c r="Z193" s="98">
        <v>-0.3</v>
      </c>
      <c r="AA193" s="98">
        <v>0</v>
      </c>
      <c r="AB193" s="98">
        <v>0.5</v>
      </c>
    </row>
    <row r="194" spans="1:28" x14ac:dyDescent="0.2">
      <c r="A194" s="97">
        <v>34486</v>
      </c>
      <c r="B194" s="98">
        <v>61.4</v>
      </c>
      <c r="C194" s="98">
        <v>63.3</v>
      </c>
      <c r="D194" s="98">
        <v>60.3</v>
      </c>
      <c r="E194" s="98">
        <v>62.3</v>
      </c>
      <c r="F194" s="98">
        <v>60.8</v>
      </c>
      <c r="G194" s="98">
        <v>63.1</v>
      </c>
      <c r="H194" s="98">
        <v>63.5</v>
      </c>
      <c r="I194" s="98">
        <v>62.2</v>
      </c>
      <c r="J194" s="98">
        <v>61.9</v>
      </c>
      <c r="K194" s="98">
        <v>1.5</v>
      </c>
      <c r="L194" s="98">
        <v>1.8</v>
      </c>
      <c r="M194" s="98">
        <v>1.7</v>
      </c>
      <c r="N194" s="98">
        <v>1.8</v>
      </c>
      <c r="O194" s="98">
        <v>2.2000000000000002</v>
      </c>
      <c r="P194" s="98">
        <v>2.8</v>
      </c>
      <c r="Q194" s="98">
        <v>2.1</v>
      </c>
      <c r="R194" s="98">
        <v>1.6</v>
      </c>
      <c r="S194" s="98">
        <v>1.8</v>
      </c>
      <c r="T194" s="98">
        <v>0.8</v>
      </c>
      <c r="U194" s="98">
        <v>0.8</v>
      </c>
      <c r="V194" s="98">
        <v>0.7</v>
      </c>
      <c r="W194" s="98">
        <v>0.6</v>
      </c>
      <c r="X194" s="98">
        <v>0.5</v>
      </c>
      <c r="Y194" s="98">
        <v>0.5</v>
      </c>
      <c r="Z194" s="98">
        <v>0.8</v>
      </c>
      <c r="AA194" s="98">
        <v>0.6</v>
      </c>
      <c r="AB194" s="98">
        <v>0.7</v>
      </c>
    </row>
    <row r="195" spans="1:28" x14ac:dyDescent="0.2">
      <c r="A195" s="97">
        <v>34578</v>
      </c>
      <c r="B195" s="98">
        <v>62</v>
      </c>
      <c r="C195" s="98">
        <v>63.4</v>
      </c>
      <c r="D195" s="98">
        <v>60.9</v>
      </c>
      <c r="E195" s="98">
        <v>62.6</v>
      </c>
      <c r="F195" s="98">
        <v>61.3</v>
      </c>
      <c r="G195" s="98">
        <v>63.6</v>
      </c>
      <c r="H195" s="98">
        <v>63.9</v>
      </c>
      <c r="I195" s="98">
        <v>62.5</v>
      </c>
      <c r="J195" s="98">
        <v>62.3</v>
      </c>
      <c r="K195" s="98">
        <v>2.1</v>
      </c>
      <c r="L195" s="98">
        <v>1.6</v>
      </c>
      <c r="M195" s="98">
        <v>2.5</v>
      </c>
      <c r="N195" s="98">
        <v>2</v>
      </c>
      <c r="O195" s="98">
        <v>2</v>
      </c>
      <c r="P195" s="98">
        <v>2.1</v>
      </c>
      <c r="Q195" s="98">
        <v>2.2000000000000002</v>
      </c>
      <c r="R195" s="98">
        <v>1.5</v>
      </c>
      <c r="S195" s="98">
        <v>2</v>
      </c>
      <c r="T195" s="98">
        <v>1</v>
      </c>
      <c r="U195" s="98">
        <v>0.2</v>
      </c>
      <c r="V195" s="98">
        <v>1</v>
      </c>
      <c r="W195" s="98">
        <v>0.5</v>
      </c>
      <c r="X195" s="98">
        <v>0.8</v>
      </c>
      <c r="Y195" s="98">
        <v>0.8</v>
      </c>
      <c r="Z195" s="98">
        <v>0.6</v>
      </c>
      <c r="AA195" s="98">
        <v>0.5</v>
      </c>
      <c r="AB195" s="98">
        <v>0.6</v>
      </c>
    </row>
    <row r="196" spans="1:28" x14ac:dyDescent="0.2">
      <c r="A196" s="97">
        <v>34669</v>
      </c>
      <c r="B196" s="98">
        <v>62.4</v>
      </c>
      <c r="C196" s="98">
        <v>63.9</v>
      </c>
      <c r="D196" s="98">
        <v>61.5</v>
      </c>
      <c r="E196" s="98">
        <v>63.2</v>
      </c>
      <c r="F196" s="98">
        <v>61.8</v>
      </c>
      <c r="G196" s="98">
        <v>64.099999999999994</v>
      </c>
      <c r="H196" s="98">
        <v>64.3</v>
      </c>
      <c r="I196" s="98">
        <v>63.2</v>
      </c>
      <c r="J196" s="98">
        <v>62.8</v>
      </c>
      <c r="K196" s="98">
        <v>2.6</v>
      </c>
      <c r="L196" s="98">
        <v>2.1</v>
      </c>
      <c r="M196" s="98">
        <v>3.2</v>
      </c>
      <c r="N196" s="98">
        <v>2.9</v>
      </c>
      <c r="O196" s="98">
        <v>2.1</v>
      </c>
      <c r="P196" s="98">
        <v>2.4</v>
      </c>
      <c r="Q196" s="98">
        <v>1.7</v>
      </c>
      <c r="R196" s="98">
        <v>2.2999999999999998</v>
      </c>
      <c r="S196" s="98">
        <v>2.6</v>
      </c>
      <c r="T196" s="98">
        <v>0.6</v>
      </c>
      <c r="U196" s="98">
        <v>0.8</v>
      </c>
      <c r="V196" s="98">
        <v>1</v>
      </c>
      <c r="W196" s="98">
        <v>1</v>
      </c>
      <c r="X196" s="98">
        <v>0.8</v>
      </c>
      <c r="Y196" s="98">
        <v>0.8</v>
      </c>
      <c r="Z196" s="98">
        <v>0.6</v>
      </c>
      <c r="AA196" s="98">
        <v>1.1000000000000001</v>
      </c>
      <c r="AB196" s="98">
        <v>0.8</v>
      </c>
    </row>
    <row r="197" spans="1:28" x14ac:dyDescent="0.2">
      <c r="A197" s="97">
        <v>34759</v>
      </c>
      <c r="B197" s="98">
        <v>63.5</v>
      </c>
      <c r="C197" s="98">
        <v>65</v>
      </c>
      <c r="D197" s="98">
        <v>62.6</v>
      </c>
      <c r="E197" s="98">
        <v>64.2</v>
      </c>
      <c r="F197" s="98">
        <v>63</v>
      </c>
      <c r="G197" s="98">
        <v>65.2</v>
      </c>
      <c r="H197" s="98">
        <v>65.2</v>
      </c>
      <c r="I197" s="98">
        <v>64.5</v>
      </c>
      <c r="J197" s="98">
        <v>63.8</v>
      </c>
      <c r="K197" s="98">
        <v>4.3</v>
      </c>
      <c r="L197" s="98">
        <v>3.5</v>
      </c>
      <c r="M197" s="98">
        <v>4.5</v>
      </c>
      <c r="N197" s="98">
        <v>3.7</v>
      </c>
      <c r="O197" s="98">
        <v>4.0999999999999996</v>
      </c>
      <c r="P197" s="98">
        <v>3.8</v>
      </c>
      <c r="Q197" s="98">
        <v>3.5</v>
      </c>
      <c r="R197" s="98">
        <v>4.4000000000000004</v>
      </c>
      <c r="S197" s="98">
        <v>3.7</v>
      </c>
      <c r="T197" s="98">
        <v>1.8</v>
      </c>
      <c r="U197" s="98">
        <v>1.7</v>
      </c>
      <c r="V197" s="98">
        <v>1.8</v>
      </c>
      <c r="W197" s="98">
        <v>1.6</v>
      </c>
      <c r="X197" s="98">
        <v>1.9</v>
      </c>
      <c r="Y197" s="98">
        <v>1.7</v>
      </c>
      <c r="Z197" s="98">
        <v>1.4</v>
      </c>
      <c r="AA197" s="98">
        <v>2.1</v>
      </c>
      <c r="AB197" s="98">
        <v>1.6</v>
      </c>
    </row>
    <row r="198" spans="1:28" x14ac:dyDescent="0.2">
      <c r="A198" s="97">
        <v>34851</v>
      </c>
      <c r="B198" s="98">
        <v>64.400000000000006</v>
      </c>
      <c r="C198" s="98">
        <v>65.599999999999994</v>
      </c>
      <c r="D198" s="98">
        <v>63.2</v>
      </c>
      <c r="E198" s="98">
        <v>64.7</v>
      </c>
      <c r="F198" s="98">
        <v>64</v>
      </c>
      <c r="G198" s="98">
        <v>65.7</v>
      </c>
      <c r="H198" s="98">
        <v>66</v>
      </c>
      <c r="I198" s="98">
        <v>65.3</v>
      </c>
      <c r="J198" s="98">
        <v>64.7</v>
      </c>
      <c r="K198" s="98">
        <v>4.9000000000000004</v>
      </c>
      <c r="L198" s="98">
        <v>3.6</v>
      </c>
      <c r="M198" s="98">
        <v>4.8</v>
      </c>
      <c r="N198" s="98">
        <v>3.9</v>
      </c>
      <c r="O198" s="98">
        <v>5.3</v>
      </c>
      <c r="P198" s="98">
        <v>4.0999999999999996</v>
      </c>
      <c r="Q198" s="98">
        <v>3.9</v>
      </c>
      <c r="R198" s="98">
        <v>5</v>
      </c>
      <c r="S198" s="98">
        <v>4.5</v>
      </c>
      <c r="T198" s="98">
        <v>1.4</v>
      </c>
      <c r="U198" s="98">
        <v>0.9</v>
      </c>
      <c r="V198" s="98">
        <v>1</v>
      </c>
      <c r="W198" s="98">
        <v>0.8</v>
      </c>
      <c r="X198" s="98">
        <v>1.6</v>
      </c>
      <c r="Y198" s="98">
        <v>0.8</v>
      </c>
      <c r="Z198" s="98">
        <v>1.2</v>
      </c>
      <c r="AA198" s="98">
        <v>1.2</v>
      </c>
      <c r="AB198" s="98">
        <v>1.4</v>
      </c>
    </row>
    <row r="199" spans="1:28" x14ac:dyDescent="0.2">
      <c r="A199" s="97">
        <v>34943</v>
      </c>
      <c r="B199" s="98">
        <v>65.5</v>
      </c>
      <c r="C199" s="98">
        <v>66.400000000000006</v>
      </c>
      <c r="D199" s="98">
        <v>63.8</v>
      </c>
      <c r="E199" s="98">
        <v>65.400000000000006</v>
      </c>
      <c r="F199" s="98">
        <v>64.400000000000006</v>
      </c>
      <c r="G199" s="98">
        <v>66.5</v>
      </c>
      <c r="H199" s="98">
        <v>66.7</v>
      </c>
      <c r="I199" s="98">
        <v>66.099999999999994</v>
      </c>
      <c r="J199" s="98">
        <v>65.5</v>
      </c>
      <c r="K199" s="98">
        <v>5.6</v>
      </c>
      <c r="L199" s="98">
        <v>4.7</v>
      </c>
      <c r="M199" s="98">
        <v>4.8</v>
      </c>
      <c r="N199" s="98">
        <v>4.5</v>
      </c>
      <c r="O199" s="98">
        <v>5.0999999999999996</v>
      </c>
      <c r="P199" s="98">
        <v>4.5999999999999996</v>
      </c>
      <c r="Q199" s="98">
        <v>4.4000000000000004</v>
      </c>
      <c r="R199" s="98">
        <v>5.8</v>
      </c>
      <c r="S199" s="98">
        <v>5.0999999999999996</v>
      </c>
      <c r="T199" s="98">
        <v>1.7</v>
      </c>
      <c r="U199" s="98">
        <v>1.2</v>
      </c>
      <c r="V199" s="98">
        <v>0.9</v>
      </c>
      <c r="W199" s="98">
        <v>1.1000000000000001</v>
      </c>
      <c r="X199" s="98">
        <v>0.6</v>
      </c>
      <c r="Y199" s="98">
        <v>1.2</v>
      </c>
      <c r="Z199" s="98">
        <v>1.1000000000000001</v>
      </c>
      <c r="AA199" s="98">
        <v>1.2</v>
      </c>
      <c r="AB199" s="98">
        <v>1.2</v>
      </c>
    </row>
    <row r="200" spans="1:28" x14ac:dyDescent="0.2">
      <c r="A200" s="97">
        <v>35034</v>
      </c>
      <c r="B200" s="98">
        <v>66.099999999999994</v>
      </c>
      <c r="C200" s="98">
        <v>66.900000000000006</v>
      </c>
      <c r="D200" s="98">
        <v>64.2</v>
      </c>
      <c r="E200" s="98">
        <v>66</v>
      </c>
      <c r="F200" s="98">
        <v>64.8</v>
      </c>
      <c r="G200" s="98">
        <v>66.900000000000006</v>
      </c>
      <c r="H200" s="98">
        <v>67.400000000000006</v>
      </c>
      <c r="I200" s="98">
        <v>66.599999999999994</v>
      </c>
      <c r="J200" s="98">
        <v>66</v>
      </c>
      <c r="K200" s="98">
        <v>5.9</v>
      </c>
      <c r="L200" s="98">
        <v>4.7</v>
      </c>
      <c r="M200" s="98">
        <v>4.4000000000000004</v>
      </c>
      <c r="N200" s="98">
        <v>4.4000000000000004</v>
      </c>
      <c r="O200" s="98">
        <v>4.9000000000000004</v>
      </c>
      <c r="P200" s="98">
        <v>4.4000000000000004</v>
      </c>
      <c r="Q200" s="98">
        <v>4.8</v>
      </c>
      <c r="R200" s="98">
        <v>5.4</v>
      </c>
      <c r="S200" s="98">
        <v>5.0999999999999996</v>
      </c>
      <c r="T200" s="98">
        <v>0.9</v>
      </c>
      <c r="U200" s="98">
        <v>0.8</v>
      </c>
      <c r="V200" s="98">
        <v>0.6</v>
      </c>
      <c r="W200" s="98">
        <v>0.9</v>
      </c>
      <c r="X200" s="98">
        <v>0.6</v>
      </c>
      <c r="Y200" s="98">
        <v>0.6</v>
      </c>
      <c r="Z200" s="98">
        <v>1</v>
      </c>
      <c r="AA200" s="98">
        <v>0.8</v>
      </c>
      <c r="AB200" s="98">
        <v>0.8</v>
      </c>
    </row>
    <row r="201" spans="1:28" x14ac:dyDescent="0.2">
      <c r="A201" s="97">
        <v>35125</v>
      </c>
      <c r="B201" s="98">
        <v>66.5</v>
      </c>
      <c r="C201" s="98">
        <v>66.8</v>
      </c>
      <c r="D201" s="98">
        <v>64.7</v>
      </c>
      <c r="E201" s="98">
        <v>66.2</v>
      </c>
      <c r="F201" s="98">
        <v>65.2</v>
      </c>
      <c r="G201" s="98">
        <v>67.400000000000006</v>
      </c>
      <c r="H201" s="98">
        <v>67.7</v>
      </c>
      <c r="I201" s="98">
        <v>67</v>
      </c>
      <c r="J201" s="98">
        <v>66.2</v>
      </c>
      <c r="K201" s="98">
        <v>4.7</v>
      </c>
      <c r="L201" s="98">
        <v>2.8</v>
      </c>
      <c r="M201" s="98">
        <v>3.4</v>
      </c>
      <c r="N201" s="98">
        <v>3.1</v>
      </c>
      <c r="O201" s="98">
        <v>3.5</v>
      </c>
      <c r="P201" s="98">
        <v>3.4</v>
      </c>
      <c r="Q201" s="98">
        <v>3.8</v>
      </c>
      <c r="R201" s="98">
        <v>3.9</v>
      </c>
      <c r="S201" s="98">
        <v>3.8</v>
      </c>
      <c r="T201" s="98">
        <v>0.6</v>
      </c>
      <c r="U201" s="98">
        <v>-0.1</v>
      </c>
      <c r="V201" s="98">
        <v>0.8</v>
      </c>
      <c r="W201" s="98">
        <v>0.3</v>
      </c>
      <c r="X201" s="98">
        <v>0.6</v>
      </c>
      <c r="Y201" s="98">
        <v>0.7</v>
      </c>
      <c r="Z201" s="98">
        <v>0.4</v>
      </c>
      <c r="AA201" s="98">
        <v>0.6</v>
      </c>
      <c r="AB201" s="98">
        <v>0.3</v>
      </c>
    </row>
    <row r="202" spans="1:28" x14ac:dyDescent="0.2">
      <c r="A202" s="97">
        <v>35217</v>
      </c>
      <c r="B202" s="98">
        <v>67</v>
      </c>
      <c r="C202" s="98">
        <v>67.3</v>
      </c>
      <c r="D202" s="98">
        <v>65.099999999999994</v>
      </c>
      <c r="E202" s="98">
        <v>66.5</v>
      </c>
      <c r="F202" s="98">
        <v>65.7</v>
      </c>
      <c r="G202" s="98">
        <v>67.7</v>
      </c>
      <c r="H202" s="98">
        <v>68.3</v>
      </c>
      <c r="I202" s="98">
        <v>67.400000000000006</v>
      </c>
      <c r="J202" s="98">
        <v>66.7</v>
      </c>
      <c r="K202" s="98">
        <v>4</v>
      </c>
      <c r="L202" s="98">
        <v>2.6</v>
      </c>
      <c r="M202" s="98">
        <v>3</v>
      </c>
      <c r="N202" s="98">
        <v>2.8</v>
      </c>
      <c r="O202" s="98">
        <v>2.7</v>
      </c>
      <c r="P202" s="98">
        <v>3</v>
      </c>
      <c r="Q202" s="98">
        <v>3.5</v>
      </c>
      <c r="R202" s="98">
        <v>3.2</v>
      </c>
      <c r="S202" s="98">
        <v>3.1</v>
      </c>
      <c r="T202" s="98">
        <v>0.8</v>
      </c>
      <c r="U202" s="98">
        <v>0.7</v>
      </c>
      <c r="V202" s="98">
        <v>0.6</v>
      </c>
      <c r="W202" s="98">
        <v>0.5</v>
      </c>
      <c r="X202" s="98">
        <v>0.8</v>
      </c>
      <c r="Y202" s="98">
        <v>0.4</v>
      </c>
      <c r="Z202" s="98">
        <v>0.9</v>
      </c>
      <c r="AA202" s="98">
        <v>0.6</v>
      </c>
      <c r="AB202" s="98">
        <v>0.8</v>
      </c>
    </row>
    <row r="203" spans="1:28" x14ac:dyDescent="0.2">
      <c r="A203" s="97">
        <v>35309</v>
      </c>
      <c r="B203" s="98">
        <v>67.099999999999994</v>
      </c>
      <c r="C203" s="98">
        <v>67.599999999999994</v>
      </c>
      <c r="D203" s="98">
        <v>65.2</v>
      </c>
      <c r="E203" s="98">
        <v>66.599999999999994</v>
      </c>
      <c r="F203" s="98">
        <v>65.900000000000006</v>
      </c>
      <c r="G203" s="98">
        <v>68</v>
      </c>
      <c r="H203" s="98">
        <v>68.8</v>
      </c>
      <c r="I203" s="98">
        <v>67.400000000000006</v>
      </c>
      <c r="J203" s="98">
        <v>66.900000000000006</v>
      </c>
      <c r="K203" s="98">
        <v>2.4</v>
      </c>
      <c r="L203" s="98">
        <v>1.8</v>
      </c>
      <c r="M203" s="98">
        <v>2.2000000000000002</v>
      </c>
      <c r="N203" s="98">
        <v>1.8</v>
      </c>
      <c r="O203" s="98">
        <v>2.2999999999999998</v>
      </c>
      <c r="P203" s="98">
        <v>2.2999999999999998</v>
      </c>
      <c r="Q203" s="98">
        <v>3.1</v>
      </c>
      <c r="R203" s="98">
        <v>2</v>
      </c>
      <c r="S203" s="98">
        <v>2.1</v>
      </c>
      <c r="T203" s="98">
        <v>0.1</v>
      </c>
      <c r="U203" s="98">
        <v>0.4</v>
      </c>
      <c r="V203" s="98">
        <v>0.2</v>
      </c>
      <c r="W203" s="98">
        <v>0.2</v>
      </c>
      <c r="X203" s="98">
        <v>0.3</v>
      </c>
      <c r="Y203" s="98">
        <v>0.4</v>
      </c>
      <c r="Z203" s="98">
        <v>0.7</v>
      </c>
      <c r="AA203" s="98">
        <v>0</v>
      </c>
      <c r="AB203" s="98">
        <v>0.3</v>
      </c>
    </row>
    <row r="204" spans="1:28" x14ac:dyDescent="0.2">
      <c r="A204" s="97">
        <v>35400</v>
      </c>
      <c r="B204" s="98">
        <v>67.2</v>
      </c>
      <c r="C204" s="98">
        <v>67.7</v>
      </c>
      <c r="D204" s="98">
        <v>65.3</v>
      </c>
      <c r="E204" s="98">
        <v>66.8</v>
      </c>
      <c r="F204" s="98">
        <v>66</v>
      </c>
      <c r="G204" s="98">
        <v>68.099999999999994</v>
      </c>
      <c r="H204" s="98">
        <v>68.8</v>
      </c>
      <c r="I204" s="98">
        <v>67.400000000000006</v>
      </c>
      <c r="J204" s="98">
        <v>67</v>
      </c>
      <c r="K204" s="98">
        <v>1.7</v>
      </c>
      <c r="L204" s="98">
        <v>1.2</v>
      </c>
      <c r="M204" s="98">
        <v>1.7</v>
      </c>
      <c r="N204" s="98">
        <v>1.2</v>
      </c>
      <c r="O204" s="98">
        <v>1.9</v>
      </c>
      <c r="P204" s="98">
        <v>1.8</v>
      </c>
      <c r="Q204" s="98">
        <v>2.1</v>
      </c>
      <c r="R204" s="98">
        <v>1.2</v>
      </c>
      <c r="S204" s="98">
        <v>1.5</v>
      </c>
      <c r="T204" s="98">
        <v>0.1</v>
      </c>
      <c r="U204" s="98">
        <v>0.1</v>
      </c>
      <c r="V204" s="98">
        <v>0.2</v>
      </c>
      <c r="W204" s="98">
        <v>0.3</v>
      </c>
      <c r="X204" s="98">
        <v>0.2</v>
      </c>
      <c r="Y204" s="98">
        <v>0.1</v>
      </c>
      <c r="Z204" s="98">
        <v>0</v>
      </c>
      <c r="AA204" s="98">
        <v>0</v>
      </c>
      <c r="AB204" s="98">
        <v>0.1</v>
      </c>
    </row>
    <row r="205" spans="1:28" x14ac:dyDescent="0.2">
      <c r="A205" s="97">
        <v>35490</v>
      </c>
      <c r="B205" s="98">
        <v>67.3</v>
      </c>
      <c r="C205" s="98">
        <v>67.8</v>
      </c>
      <c r="D205" s="98">
        <v>65.7</v>
      </c>
      <c r="E205" s="98">
        <v>66.8</v>
      </c>
      <c r="F205" s="98">
        <v>65.900000000000006</v>
      </c>
      <c r="G205" s="98">
        <v>68.400000000000006</v>
      </c>
      <c r="H205" s="98">
        <v>68.8</v>
      </c>
      <c r="I205" s="98">
        <v>67.400000000000006</v>
      </c>
      <c r="J205" s="98">
        <v>67.099999999999994</v>
      </c>
      <c r="K205" s="98">
        <v>1.2</v>
      </c>
      <c r="L205" s="98">
        <v>1.5</v>
      </c>
      <c r="M205" s="98">
        <v>1.5</v>
      </c>
      <c r="N205" s="98">
        <v>0.9</v>
      </c>
      <c r="O205" s="98">
        <v>1.1000000000000001</v>
      </c>
      <c r="P205" s="98">
        <v>1.5</v>
      </c>
      <c r="Q205" s="98">
        <v>1.6</v>
      </c>
      <c r="R205" s="98">
        <v>0.6</v>
      </c>
      <c r="S205" s="98">
        <v>1.4</v>
      </c>
      <c r="T205" s="98">
        <v>0.1</v>
      </c>
      <c r="U205" s="98">
        <v>0.1</v>
      </c>
      <c r="V205" s="98">
        <v>0.6</v>
      </c>
      <c r="W205" s="98">
        <v>0</v>
      </c>
      <c r="X205" s="98">
        <v>-0.2</v>
      </c>
      <c r="Y205" s="98">
        <v>0.4</v>
      </c>
      <c r="Z205" s="98">
        <v>0</v>
      </c>
      <c r="AA205" s="98">
        <v>0</v>
      </c>
      <c r="AB205" s="98">
        <v>0.1</v>
      </c>
    </row>
    <row r="206" spans="1:28" x14ac:dyDescent="0.2">
      <c r="A206" s="97">
        <v>35582</v>
      </c>
      <c r="B206" s="98">
        <v>67.099999999999994</v>
      </c>
      <c r="C206" s="98">
        <v>67.7</v>
      </c>
      <c r="D206" s="98">
        <v>65.5</v>
      </c>
      <c r="E206" s="98">
        <v>66.400000000000006</v>
      </c>
      <c r="F206" s="98">
        <v>65.8</v>
      </c>
      <c r="G206" s="98">
        <v>68.099999999999994</v>
      </c>
      <c r="H206" s="98">
        <v>68.7</v>
      </c>
      <c r="I206" s="98">
        <v>66.8</v>
      </c>
      <c r="J206" s="98">
        <v>66.900000000000006</v>
      </c>
      <c r="K206" s="98">
        <v>0.1</v>
      </c>
      <c r="L206" s="98">
        <v>0.6</v>
      </c>
      <c r="M206" s="98">
        <v>0.6</v>
      </c>
      <c r="N206" s="98">
        <v>-0.2</v>
      </c>
      <c r="O206" s="98">
        <v>0.2</v>
      </c>
      <c r="P206" s="98">
        <v>0.6</v>
      </c>
      <c r="Q206" s="98">
        <v>0.6</v>
      </c>
      <c r="R206" s="98">
        <v>-0.9</v>
      </c>
      <c r="S206" s="98">
        <v>0.3</v>
      </c>
      <c r="T206" s="98">
        <v>-0.3</v>
      </c>
      <c r="U206" s="98">
        <v>-0.1</v>
      </c>
      <c r="V206" s="98">
        <v>-0.3</v>
      </c>
      <c r="W206" s="98">
        <v>-0.6</v>
      </c>
      <c r="X206" s="98">
        <v>-0.2</v>
      </c>
      <c r="Y206" s="98">
        <v>-0.4</v>
      </c>
      <c r="Z206" s="98">
        <v>-0.1</v>
      </c>
      <c r="AA206" s="98">
        <v>-0.9</v>
      </c>
      <c r="AB206" s="98">
        <v>-0.3</v>
      </c>
    </row>
    <row r="207" spans="1:28" x14ac:dyDescent="0.2">
      <c r="A207" s="97">
        <v>35674</v>
      </c>
      <c r="B207" s="98">
        <v>66.900000000000006</v>
      </c>
      <c r="C207" s="98">
        <v>67.5</v>
      </c>
      <c r="D207" s="98">
        <v>65.3</v>
      </c>
      <c r="E207" s="98">
        <v>66</v>
      </c>
      <c r="F207" s="98">
        <v>65.5</v>
      </c>
      <c r="G207" s="98">
        <v>67.7</v>
      </c>
      <c r="H207" s="98">
        <v>68.400000000000006</v>
      </c>
      <c r="I207" s="98">
        <v>66.5</v>
      </c>
      <c r="J207" s="98">
        <v>66.599999999999994</v>
      </c>
      <c r="K207" s="98">
        <v>-0.3</v>
      </c>
      <c r="L207" s="98">
        <v>-0.1</v>
      </c>
      <c r="M207" s="98">
        <v>0.2</v>
      </c>
      <c r="N207" s="98">
        <v>-0.9</v>
      </c>
      <c r="O207" s="98">
        <v>-0.6</v>
      </c>
      <c r="P207" s="98">
        <v>-0.4</v>
      </c>
      <c r="Q207" s="98">
        <v>-0.6</v>
      </c>
      <c r="R207" s="98">
        <v>-1.3</v>
      </c>
      <c r="S207" s="98">
        <v>-0.4</v>
      </c>
      <c r="T207" s="98">
        <v>-0.3</v>
      </c>
      <c r="U207" s="98">
        <v>-0.3</v>
      </c>
      <c r="V207" s="98">
        <v>-0.3</v>
      </c>
      <c r="W207" s="98">
        <v>-0.6</v>
      </c>
      <c r="X207" s="98">
        <v>-0.5</v>
      </c>
      <c r="Y207" s="98">
        <v>-0.6</v>
      </c>
      <c r="Z207" s="98">
        <v>-0.4</v>
      </c>
      <c r="AA207" s="98">
        <v>-0.4</v>
      </c>
      <c r="AB207" s="98">
        <v>-0.4</v>
      </c>
    </row>
    <row r="208" spans="1:28" x14ac:dyDescent="0.2">
      <c r="A208" s="97">
        <v>35765</v>
      </c>
      <c r="B208" s="98">
        <v>67.099999999999994</v>
      </c>
      <c r="C208" s="98">
        <v>67.7</v>
      </c>
      <c r="D208" s="98">
        <v>65.7</v>
      </c>
      <c r="E208" s="98">
        <v>66</v>
      </c>
      <c r="F208" s="98">
        <v>65.5</v>
      </c>
      <c r="G208" s="98">
        <v>68</v>
      </c>
      <c r="H208" s="98">
        <v>68.3</v>
      </c>
      <c r="I208" s="98">
        <v>66.5</v>
      </c>
      <c r="J208" s="98">
        <v>66.8</v>
      </c>
      <c r="K208" s="98">
        <v>-0.1</v>
      </c>
      <c r="L208" s="98">
        <v>0</v>
      </c>
      <c r="M208" s="98">
        <v>0.6</v>
      </c>
      <c r="N208" s="98">
        <v>-1.2</v>
      </c>
      <c r="O208" s="98">
        <v>-0.8</v>
      </c>
      <c r="P208" s="98">
        <v>-0.1</v>
      </c>
      <c r="Q208" s="98">
        <v>-0.7</v>
      </c>
      <c r="R208" s="98">
        <v>-1.3</v>
      </c>
      <c r="S208" s="98">
        <v>-0.3</v>
      </c>
      <c r="T208" s="98">
        <v>0.3</v>
      </c>
      <c r="U208" s="98">
        <v>0.3</v>
      </c>
      <c r="V208" s="98">
        <v>0.6</v>
      </c>
      <c r="W208" s="98">
        <v>0</v>
      </c>
      <c r="X208" s="98">
        <v>0</v>
      </c>
      <c r="Y208" s="98">
        <v>0.4</v>
      </c>
      <c r="Z208" s="98">
        <v>-0.1</v>
      </c>
      <c r="AA208" s="98">
        <v>0</v>
      </c>
      <c r="AB208" s="98">
        <v>0.3</v>
      </c>
    </row>
    <row r="209" spans="1:28" x14ac:dyDescent="0.2">
      <c r="A209" s="97">
        <v>35855</v>
      </c>
      <c r="B209" s="98">
        <v>67.400000000000006</v>
      </c>
      <c r="C209" s="98">
        <v>67.599999999999994</v>
      </c>
      <c r="D209" s="98">
        <v>65.900000000000006</v>
      </c>
      <c r="E209" s="98">
        <v>66.3</v>
      </c>
      <c r="F209" s="98">
        <v>65.7</v>
      </c>
      <c r="G209" s="98">
        <v>68.2</v>
      </c>
      <c r="H209" s="98">
        <v>68.7</v>
      </c>
      <c r="I209" s="98">
        <v>66.900000000000006</v>
      </c>
      <c r="J209" s="98">
        <v>67</v>
      </c>
      <c r="K209" s="98">
        <v>0.1</v>
      </c>
      <c r="L209" s="98">
        <v>-0.3</v>
      </c>
      <c r="M209" s="98">
        <v>0.3</v>
      </c>
      <c r="N209" s="98">
        <v>-0.7</v>
      </c>
      <c r="O209" s="98">
        <v>-0.3</v>
      </c>
      <c r="P209" s="98">
        <v>-0.3</v>
      </c>
      <c r="Q209" s="98">
        <v>-0.1</v>
      </c>
      <c r="R209" s="98">
        <v>-0.7</v>
      </c>
      <c r="S209" s="98">
        <v>-0.1</v>
      </c>
      <c r="T209" s="98">
        <v>0.4</v>
      </c>
      <c r="U209" s="98">
        <v>-0.1</v>
      </c>
      <c r="V209" s="98">
        <v>0.3</v>
      </c>
      <c r="W209" s="98">
        <v>0.5</v>
      </c>
      <c r="X209" s="98">
        <v>0.3</v>
      </c>
      <c r="Y209" s="98">
        <v>0.3</v>
      </c>
      <c r="Z209" s="98">
        <v>0.6</v>
      </c>
      <c r="AA209" s="98">
        <v>0.6</v>
      </c>
      <c r="AB209" s="98">
        <v>0.3</v>
      </c>
    </row>
    <row r="210" spans="1:28" x14ac:dyDescent="0.2">
      <c r="A210" s="97">
        <v>35947</v>
      </c>
      <c r="B210" s="98">
        <v>67.8</v>
      </c>
      <c r="C210" s="98">
        <v>68</v>
      </c>
      <c r="D210" s="98">
        <v>66.2</v>
      </c>
      <c r="E210" s="98">
        <v>66.7</v>
      </c>
      <c r="F210" s="98">
        <v>66.2</v>
      </c>
      <c r="G210" s="98">
        <v>68.5</v>
      </c>
      <c r="H210" s="98">
        <v>68.900000000000006</v>
      </c>
      <c r="I210" s="98">
        <v>67.3</v>
      </c>
      <c r="J210" s="98">
        <v>67.400000000000006</v>
      </c>
      <c r="K210" s="98">
        <v>1</v>
      </c>
      <c r="L210" s="98">
        <v>0.4</v>
      </c>
      <c r="M210" s="98">
        <v>1.1000000000000001</v>
      </c>
      <c r="N210" s="98">
        <v>0.5</v>
      </c>
      <c r="O210" s="98">
        <v>0.6</v>
      </c>
      <c r="P210" s="98">
        <v>0.6</v>
      </c>
      <c r="Q210" s="98">
        <v>0.3</v>
      </c>
      <c r="R210" s="98">
        <v>0.7</v>
      </c>
      <c r="S210" s="98">
        <v>0.7</v>
      </c>
      <c r="T210" s="98">
        <v>0.6</v>
      </c>
      <c r="U210" s="98">
        <v>0.6</v>
      </c>
      <c r="V210" s="98">
        <v>0.5</v>
      </c>
      <c r="W210" s="98">
        <v>0.6</v>
      </c>
      <c r="X210" s="98">
        <v>0.8</v>
      </c>
      <c r="Y210" s="98">
        <v>0.4</v>
      </c>
      <c r="Z210" s="98">
        <v>0.3</v>
      </c>
      <c r="AA210" s="98">
        <v>0.6</v>
      </c>
      <c r="AB210" s="98">
        <v>0.6</v>
      </c>
    </row>
    <row r="211" spans="1:28" x14ac:dyDescent="0.2">
      <c r="A211" s="97">
        <v>36039</v>
      </c>
      <c r="B211" s="98">
        <v>68</v>
      </c>
      <c r="C211" s="98">
        <v>68</v>
      </c>
      <c r="D211" s="98">
        <v>66.3</v>
      </c>
      <c r="E211" s="98">
        <v>67</v>
      </c>
      <c r="F211" s="98">
        <v>66.7</v>
      </c>
      <c r="G211" s="98">
        <v>68.900000000000006</v>
      </c>
      <c r="H211" s="98">
        <v>69.099999999999994</v>
      </c>
      <c r="I211" s="98">
        <v>67.3</v>
      </c>
      <c r="J211" s="98">
        <v>67.5</v>
      </c>
      <c r="K211" s="98">
        <v>1.6</v>
      </c>
      <c r="L211" s="98">
        <v>0.7</v>
      </c>
      <c r="M211" s="98">
        <v>1.5</v>
      </c>
      <c r="N211" s="98">
        <v>1.5</v>
      </c>
      <c r="O211" s="98">
        <v>1.8</v>
      </c>
      <c r="P211" s="98">
        <v>1.8</v>
      </c>
      <c r="Q211" s="98">
        <v>1</v>
      </c>
      <c r="R211" s="98">
        <v>1.2</v>
      </c>
      <c r="S211" s="98">
        <v>1.4</v>
      </c>
      <c r="T211" s="98">
        <v>0.3</v>
      </c>
      <c r="U211" s="98">
        <v>0</v>
      </c>
      <c r="V211" s="98">
        <v>0.2</v>
      </c>
      <c r="W211" s="98">
        <v>0.4</v>
      </c>
      <c r="X211" s="98">
        <v>0.8</v>
      </c>
      <c r="Y211" s="98">
        <v>0.6</v>
      </c>
      <c r="Z211" s="98">
        <v>0.3</v>
      </c>
      <c r="AA211" s="98">
        <v>0</v>
      </c>
      <c r="AB211" s="98">
        <v>0.1</v>
      </c>
    </row>
    <row r="212" spans="1:28" x14ac:dyDescent="0.2">
      <c r="A212" s="97">
        <v>36130</v>
      </c>
      <c r="B212" s="98">
        <v>68.400000000000006</v>
      </c>
      <c r="C212" s="98">
        <v>68.3</v>
      </c>
      <c r="D212" s="98">
        <v>66.5</v>
      </c>
      <c r="E212" s="98">
        <v>67.3</v>
      </c>
      <c r="F212" s="98">
        <v>67</v>
      </c>
      <c r="G212" s="98">
        <v>68.900000000000006</v>
      </c>
      <c r="H212" s="98">
        <v>69.3</v>
      </c>
      <c r="I212" s="98">
        <v>67.5</v>
      </c>
      <c r="J212" s="98">
        <v>67.8</v>
      </c>
      <c r="K212" s="98">
        <v>1.9</v>
      </c>
      <c r="L212" s="98">
        <v>0.9</v>
      </c>
      <c r="M212" s="98">
        <v>1.2</v>
      </c>
      <c r="N212" s="98">
        <v>2</v>
      </c>
      <c r="O212" s="98">
        <v>2.2999999999999998</v>
      </c>
      <c r="P212" s="98">
        <v>1.3</v>
      </c>
      <c r="Q212" s="98">
        <v>1.5</v>
      </c>
      <c r="R212" s="98">
        <v>1.5</v>
      </c>
      <c r="S212" s="98">
        <v>1.5</v>
      </c>
      <c r="T212" s="98">
        <v>0.6</v>
      </c>
      <c r="U212" s="98">
        <v>0.4</v>
      </c>
      <c r="V212" s="98">
        <v>0.3</v>
      </c>
      <c r="W212" s="98">
        <v>0.4</v>
      </c>
      <c r="X212" s="98">
        <v>0.4</v>
      </c>
      <c r="Y212" s="98">
        <v>0</v>
      </c>
      <c r="Z212" s="98">
        <v>0.3</v>
      </c>
      <c r="AA212" s="98">
        <v>0.3</v>
      </c>
      <c r="AB212" s="98">
        <v>0.4</v>
      </c>
    </row>
    <row r="213" spans="1:28" x14ac:dyDescent="0.2">
      <c r="A213" s="97">
        <v>36220</v>
      </c>
      <c r="B213" s="98">
        <v>68.400000000000006</v>
      </c>
      <c r="C213" s="98">
        <v>68.3</v>
      </c>
      <c r="D213" s="98">
        <v>66.400000000000006</v>
      </c>
      <c r="E213" s="98">
        <v>66.8</v>
      </c>
      <c r="F213" s="98">
        <v>66.7</v>
      </c>
      <c r="G213" s="98">
        <v>68.599999999999994</v>
      </c>
      <c r="H213" s="98">
        <v>69</v>
      </c>
      <c r="I213" s="98">
        <v>67.400000000000006</v>
      </c>
      <c r="J213" s="98">
        <v>67.8</v>
      </c>
      <c r="K213" s="98">
        <v>1.5</v>
      </c>
      <c r="L213" s="98">
        <v>1</v>
      </c>
      <c r="M213" s="98">
        <v>0.8</v>
      </c>
      <c r="N213" s="98">
        <v>0.8</v>
      </c>
      <c r="O213" s="98">
        <v>1.5</v>
      </c>
      <c r="P213" s="98">
        <v>0.6</v>
      </c>
      <c r="Q213" s="98">
        <v>0.4</v>
      </c>
      <c r="R213" s="98">
        <v>0.7</v>
      </c>
      <c r="S213" s="98">
        <v>1.2</v>
      </c>
      <c r="T213" s="98">
        <v>0</v>
      </c>
      <c r="U213" s="98">
        <v>0</v>
      </c>
      <c r="V213" s="98">
        <v>-0.2</v>
      </c>
      <c r="W213" s="98">
        <v>-0.7</v>
      </c>
      <c r="X213" s="98">
        <v>-0.4</v>
      </c>
      <c r="Y213" s="98">
        <v>-0.4</v>
      </c>
      <c r="Z213" s="98">
        <v>-0.4</v>
      </c>
      <c r="AA213" s="98">
        <v>-0.1</v>
      </c>
      <c r="AB213" s="98">
        <v>0</v>
      </c>
    </row>
    <row r="214" spans="1:28" x14ac:dyDescent="0.2">
      <c r="A214" s="97">
        <v>36312</v>
      </c>
      <c r="B214" s="98">
        <v>68.7</v>
      </c>
      <c r="C214" s="98">
        <v>68.599999999999994</v>
      </c>
      <c r="D214" s="98">
        <v>66.599999999999994</v>
      </c>
      <c r="E214" s="98">
        <v>67.3</v>
      </c>
      <c r="F214" s="98">
        <v>67.3</v>
      </c>
      <c r="G214" s="98">
        <v>68.8</v>
      </c>
      <c r="H214" s="98">
        <v>69.400000000000006</v>
      </c>
      <c r="I214" s="98">
        <v>67.400000000000006</v>
      </c>
      <c r="J214" s="98">
        <v>68.099999999999994</v>
      </c>
      <c r="K214" s="98">
        <v>1.3</v>
      </c>
      <c r="L214" s="98">
        <v>0.9</v>
      </c>
      <c r="M214" s="98">
        <v>0.6</v>
      </c>
      <c r="N214" s="98">
        <v>0.9</v>
      </c>
      <c r="O214" s="98">
        <v>1.7</v>
      </c>
      <c r="P214" s="98">
        <v>0.4</v>
      </c>
      <c r="Q214" s="98">
        <v>0.7</v>
      </c>
      <c r="R214" s="98">
        <v>0.1</v>
      </c>
      <c r="S214" s="98">
        <v>1</v>
      </c>
      <c r="T214" s="98">
        <v>0.4</v>
      </c>
      <c r="U214" s="98">
        <v>0.4</v>
      </c>
      <c r="V214" s="98">
        <v>0.3</v>
      </c>
      <c r="W214" s="98">
        <v>0.7</v>
      </c>
      <c r="X214" s="98">
        <v>0.9</v>
      </c>
      <c r="Y214" s="98">
        <v>0.3</v>
      </c>
      <c r="Z214" s="98">
        <v>0.6</v>
      </c>
      <c r="AA214" s="98">
        <v>0</v>
      </c>
      <c r="AB214" s="98">
        <v>0.4</v>
      </c>
    </row>
    <row r="215" spans="1:28" x14ac:dyDescent="0.2">
      <c r="A215" s="97">
        <v>36404</v>
      </c>
      <c r="B215" s="98">
        <v>69.3</v>
      </c>
      <c r="C215" s="98">
        <v>69.3</v>
      </c>
      <c r="D215" s="98">
        <v>67.099999999999994</v>
      </c>
      <c r="E215" s="98">
        <v>68.099999999999994</v>
      </c>
      <c r="F215" s="98">
        <v>67.900000000000006</v>
      </c>
      <c r="G215" s="98">
        <v>69.2</v>
      </c>
      <c r="H215" s="98">
        <v>69.5</v>
      </c>
      <c r="I215" s="98">
        <v>68</v>
      </c>
      <c r="J215" s="98">
        <v>68.7</v>
      </c>
      <c r="K215" s="98">
        <v>1.9</v>
      </c>
      <c r="L215" s="98">
        <v>1.9</v>
      </c>
      <c r="M215" s="98">
        <v>1.2</v>
      </c>
      <c r="N215" s="98">
        <v>1.6</v>
      </c>
      <c r="O215" s="98">
        <v>1.8</v>
      </c>
      <c r="P215" s="98">
        <v>0.4</v>
      </c>
      <c r="Q215" s="98">
        <v>0.6</v>
      </c>
      <c r="R215" s="98">
        <v>1</v>
      </c>
      <c r="S215" s="98">
        <v>1.8</v>
      </c>
      <c r="T215" s="98">
        <v>0.9</v>
      </c>
      <c r="U215" s="98">
        <v>1</v>
      </c>
      <c r="V215" s="98">
        <v>0.8</v>
      </c>
      <c r="W215" s="98">
        <v>1.2</v>
      </c>
      <c r="X215" s="98">
        <v>0.9</v>
      </c>
      <c r="Y215" s="98">
        <v>0.6</v>
      </c>
      <c r="Z215" s="98">
        <v>0.1</v>
      </c>
      <c r="AA215" s="98">
        <v>0.9</v>
      </c>
      <c r="AB215" s="98">
        <v>0.9</v>
      </c>
    </row>
    <row r="216" spans="1:28" x14ac:dyDescent="0.2">
      <c r="A216" s="97">
        <v>36495</v>
      </c>
      <c r="B216" s="98">
        <v>69.7</v>
      </c>
      <c r="C216" s="98">
        <v>69.7</v>
      </c>
      <c r="D216" s="98">
        <v>67.099999999999994</v>
      </c>
      <c r="E216" s="98">
        <v>68.5</v>
      </c>
      <c r="F216" s="98">
        <v>68.3</v>
      </c>
      <c r="G216" s="98">
        <v>69.599999999999994</v>
      </c>
      <c r="H216" s="98">
        <v>69.900000000000006</v>
      </c>
      <c r="I216" s="98">
        <v>68.599999999999994</v>
      </c>
      <c r="J216" s="98">
        <v>69.099999999999994</v>
      </c>
      <c r="K216" s="98">
        <v>1.9</v>
      </c>
      <c r="L216" s="98">
        <v>2</v>
      </c>
      <c r="M216" s="98">
        <v>0.9</v>
      </c>
      <c r="N216" s="98">
        <v>1.8</v>
      </c>
      <c r="O216" s="98">
        <v>1.9</v>
      </c>
      <c r="P216" s="98">
        <v>1</v>
      </c>
      <c r="Q216" s="98">
        <v>0.9</v>
      </c>
      <c r="R216" s="98">
        <v>1.6</v>
      </c>
      <c r="S216" s="98">
        <v>1.9</v>
      </c>
      <c r="T216" s="98">
        <v>0.6</v>
      </c>
      <c r="U216" s="98">
        <v>0.6</v>
      </c>
      <c r="V216" s="98">
        <v>0</v>
      </c>
      <c r="W216" s="98">
        <v>0.6</v>
      </c>
      <c r="X216" s="98">
        <v>0.6</v>
      </c>
      <c r="Y216" s="98">
        <v>0.6</v>
      </c>
      <c r="Z216" s="98">
        <v>0.6</v>
      </c>
      <c r="AA216" s="98">
        <v>0.9</v>
      </c>
      <c r="AB216" s="98">
        <v>0.6</v>
      </c>
    </row>
    <row r="217" spans="1:28" x14ac:dyDescent="0.2">
      <c r="A217" s="97">
        <v>36586</v>
      </c>
      <c r="B217" s="98">
        <v>70.3</v>
      </c>
      <c r="C217" s="98">
        <v>70.5</v>
      </c>
      <c r="D217" s="98">
        <v>67.900000000000006</v>
      </c>
      <c r="E217" s="98">
        <v>69.099999999999994</v>
      </c>
      <c r="F217" s="98">
        <v>68.599999999999994</v>
      </c>
      <c r="G217" s="98">
        <v>70.3</v>
      </c>
      <c r="H217" s="98">
        <v>70.3</v>
      </c>
      <c r="I217" s="98">
        <v>69.3</v>
      </c>
      <c r="J217" s="98">
        <v>69.7</v>
      </c>
      <c r="K217" s="98">
        <v>2.8</v>
      </c>
      <c r="L217" s="98">
        <v>3.2</v>
      </c>
      <c r="M217" s="98">
        <v>2.2999999999999998</v>
      </c>
      <c r="N217" s="98">
        <v>3.4</v>
      </c>
      <c r="O217" s="98">
        <v>2.8</v>
      </c>
      <c r="P217" s="98">
        <v>2.5</v>
      </c>
      <c r="Q217" s="98">
        <v>1.9</v>
      </c>
      <c r="R217" s="98">
        <v>2.8</v>
      </c>
      <c r="S217" s="98">
        <v>2.8</v>
      </c>
      <c r="T217" s="98">
        <v>0.9</v>
      </c>
      <c r="U217" s="98">
        <v>1.1000000000000001</v>
      </c>
      <c r="V217" s="98">
        <v>1.2</v>
      </c>
      <c r="W217" s="98">
        <v>0.9</v>
      </c>
      <c r="X217" s="98">
        <v>0.4</v>
      </c>
      <c r="Y217" s="98">
        <v>1</v>
      </c>
      <c r="Z217" s="98">
        <v>0.6</v>
      </c>
      <c r="AA217" s="98">
        <v>1</v>
      </c>
      <c r="AB217" s="98">
        <v>0.9</v>
      </c>
    </row>
    <row r="218" spans="1:28" x14ac:dyDescent="0.2">
      <c r="A218" s="97">
        <v>36678</v>
      </c>
      <c r="B218" s="98">
        <v>70.900000000000006</v>
      </c>
      <c r="C218" s="98">
        <v>70.900000000000006</v>
      </c>
      <c r="D218" s="98">
        <v>68.3</v>
      </c>
      <c r="E218" s="98">
        <v>69.5</v>
      </c>
      <c r="F218" s="98">
        <v>69.099999999999994</v>
      </c>
      <c r="G218" s="98">
        <v>71</v>
      </c>
      <c r="H218" s="98">
        <v>71.099999999999994</v>
      </c>
      <c r="I218" s="98">
        <v>69.900000000000006</v>
      </c>
      <c r="J218" s="98">
        <v>70.2</v>
      </c>
      <c r="K218" s="98">
        <v>3.2</v>
      </c>
      <c r="L218" s="98">
        <v>3.4</v>
      </c>
      <c r="M218" s="98">
        <v>2.6</v>
      </c>
      <c r="N218" s="98">
        <v>3.3</v>
      </c>
      <c r="O218" s="98">
        <v>2.7</v>
      </c>
      <c r="P218" s="98">
        <v>3.2</v>
      </c>
      <c r="Q218" s="98">
        <v>2.4</v>
      </c>
      <c r="R218" s="98">
        <v>3.7</v>
      </c>
      <c r="S218" s="98">
        <v>3.1</v>
      </c>
      <c r="T218" s="98">
        <v>0.9</v>
      </c>
      <c r="U218" s="98">
        <v>0.6</v>
      </c>
      <c r="V218" s="98">
        <v>0.6</v>
      </c>
      <c r="W218" s="98">
        <v>0.6</v>
      </c>
      <c r="X218" s="98">
        <v>0.7</v>
      </c>
      <c r="Y218" s="98">
        <v>1</v>
      </c>
      <c r="Z218" s="98">
        <v>1.1000000000000001</v>
      </c>
      <c r="AA218" s="98">
        <v>0.9</v>
      </c>
      <c r="AB218" s="98">
        <v>0.7</v>
      </c>
    </row>
    <row r="219" spans="1:28" x14ac:dyDescent="0.2">
      <c r="A219" s="97">
        <v>36770</v>
      </c>
      <c r="B219" s="98">
        <v>73.5</v>
      </c>
      <c r="C219" s="98">
        <v>73.599999999999994</v>
      </c>
      <c r="D219" s="98">
        <v>71</v>
      </c>
      <c r="E219" s="98">
        <v>72.099999999999994</v>
      </c>
      <c r="F219" s="98">
        <v>71.599999999999994</v>
      </c>
      <c r="G219" s="98">
        <v>73.7</v>
      </c>
      <c r="H219" s="98">
        <v>73.5</v>
      </c>
      <c r="I219" s="98">
        <v>72.5</v>
      </c>
      <c r="J219" s="98">
        <v>72.900000000000006</v>
      </c>
      <c r="K219" s="98">
        <v>6.1</v>
      </c>
      <c r="L219" s="98">
        <v>6.2</v>
      </c>
      <c r="M219" s="98">
        <v>5.8</v>
      </c>
      <c r="N219" s="98">
        <v>5.9</v>
      </c>
      <c r="O219" s="98">
        <v>5.4</v>
      </c>
      <c r="P219" s="98">
        <v>6.5</v>
      </c>
      <c r="Q219" s="98">
        <v>5.8</v>
      </c>
      <c r="R219" s="98">
        <v>6.6</v>
      </c>
      <c r="S219" s="98">
        <v>6.1</v>
      </c>
      <c r="T219" s="98">
        <v>3.7</v>
      </c>
      <c r="U219" s="98">
        <v>3.8</v>
      </c>
      <c r="V219" s="98">
        <v>4</v>
      </c>
      <c r="W219" s="98">
        <v>3.7</v>
      </c>
      <c r="X219" s="98">
        <v>3.6</v>
      </c>
      <c r="Y219" s="98">
        <v>3.8</v>
      </c>
      <c r="Z219" s="98">
        <v>3.4</v>
      </c>
      <c r="AA219" s="98">
        <v>3.7</v>
      </c>
      <c r="AB219" s="98">
        <v>3.8</v>
      </c>
    </row>
    <row r="220" spans="1:28" x14ac:dyDescent="0.2">
      <c r="A220" s="97">
        <v>36861</v>
      </c>
      <c r="B220" s="98">
        <v>73.8</v>
      </c>
      <c r="C220" s="98">
        <v>73.900000000000006</v>
      </c>
      <c r="D220" s="98">
        <v>71.2</v>
      </c>
      <c r="E220" s="98">
        <v>72.2</v>
      </c>
      <c r="F220" s="98">
        <v>71.8</v>
      </c>
      <c r="G220" s="98">
        <v>73.7</v>
      </c>
      <c r="H220" s="98">
        <v>73.900000000000006</v>
      </c>
      <c r="I220" s="98">
        <v>72.8</v>
      </c>
      <c r="J220" s="98">
        <v>73.099999999999994</v>
      </c>
      <c r="K220" s="98">
        <v>5.9</v>
      </c>
      <c r="L220" s="98">
        <v>6</v>
      </c>
      <c r="M220" s="98">
        <v>6.1</v>
      </c>
      <c r="N220" s="98">
        <v>5.4</v>
      </c>
      <c r="O220" s="98">
        <v>5.0999999999999996</v>
      </c>
      <c r="P220" s="98">
        <v>5.9</v>
      </c>
      <c r="Q220" s="98">
        <v>5.7</v>
      </c>
      <c r="R220" s="98">
        <v>6.1</v>
      </c>
      <c r="S220" s="98">
        <v>5.8</v>
      </c>
      <c r="T220" s="98">
        <v>0.4</v>
      </c>
      <c r="U220" s="98">
        <v>0.4</v>
      </c>
      <c r="V220" s="98">
        <v>0.3</v>
      </c>
      <c r="W220" s="98">
        <v>0.1</v>
      </c>
      <c r="X220" s="98">
        <v>0.3</v>
      </c>
      <c r="Y220" s="98">
        <v>0</v>
      </c>
      <c r="Z220" s="98">
        <v>0.5</v>
      </c>
      <c r="AA220" s="98">
        <v>0.4</v>
      </c>
      <c r="AB220" s="98">
        <v>0.3</v>
      </c>
    </row>
    <row r="221" spans="1:28" x14ac:dyDescent="0.2">
      <c r="A221" s="97">
        <v>36951</v>
      </c>
      <c r="B221" s="98">
        <v>74.8</v>
      </c>
      <c r="C221" s="98">
        <v>74.7</v>
      </c>
      <c r="D221" s="98">
        <v>71.8</v>
      </c>
      <c r="E221" s="98">
        <v>73</v>
      </c>
      <c r="F221" s="98">
        <v>72.2</v>
      </c>
      <c r="G221" s="98">
        <v>74.2</v>
      </c>
      <c r="H221" s="98">
        <v>73.900000000000006</v>
      </c>
      <c r="I221" s="98">
        <v>73.3</v>
      </c>
      <c r="J221" s="98">
        <v>73.900000000000006</v>
      </c>
      <c r="K221" s="98">
        <v>6.4</v>
      </c>
      <c r="L221" s="98">
        <v>6</v>
      </c>
      <c r="M221" s="98">
        <v>5.7</v>
      </c>
      <c r="N221" s="98">
        <v>5.6</v>
      </c>
      <c r="O221" s="98">
        <v>5.2</v>
      </c>
      <c r="P221" s="98">
        <v>5.5</v>
      </c>
      <c r="Q221" s="98">
        <v>5.0999999999999996</v>
      </c>
      <c r="R221" s="98">
        <v>5.8</v>
      </c>
      <c r="S221" s="98">
        <v>6</v>
      </c>
      <c r="T221" s="98">
        <v>1.4</v>
      </c>
      <c r="U221" s="98">
        <v>1.1000000000000001</v>
      </c>
      <c r="V221" s="98">
        <v>0.8</v>
      </c>
      <c r="W221" s="98">
        <v>1.1000000000000001</v>
      </c>
      <c r="X221" s="98">
        <v>0.6</v>
      </c>
      <c r="Y221" s="98">
        <v>0.7</v>
      </c>
      <c r="Z221" s="98">
        <v>0</v>
      </c>
      <c r="AA221" s="98">
        <v>0.7</v>
      </c>
      <c r="AB221" s="98">
        <v>1.1000000000000001</v>
      </c>
    </row>
    <row r="222" spans="1:28" x14ac:dyDescent="0.2">
      <c r="A222" s="97">
        <v>37043</v>
      </c>
      <c r="B222" s="98">
        <v>75.400000000000006</v>
      </c>
      <c r="C222" s="98">
        <v>75.099999999999994</v>
      </c>
      <c r="D222" s="98">
        <v>72.5</v>
      </c>
      <c r="E222" s="98">
        <v>73.599999999999994</v>
      </c>
      <c r="F222" s="98">
        <v>73.2</v>
      </c>
      <c r="G222" s="98">
        <v>74.900000000000006</v>
      </c>
      <c r="H222" s="98">
        <v>74.7</v>
      </c>
      <c r="I222" s="98">
        <v>74</v>
      </c>
      <c r="J222" s="98">
        <v>74.5</v>
      </c>
      <c r="K222" s="98">
        <v>6.3</v>
      </c>
      <c r="L222" s="98">
        <v>5.9</v>
      </c>
      <c r="M222" s="98">
        <v>6.1</v>
      </c>
      <c r="N222" s="98">
        <v>5.9</v>
      </c>
      <c r="O222" s="98">
        <v>5.9</v>
      </c>
      <c r="P222" s="98">
        <v>5.5</v>
      </c>
      <c r="Q222" s="98">
        <v>5.0999999999999996</v>
      </c>
      <c r="R222" s="98">
        <v>5.9</v>
      </c>
      <c r="S222" s="98">
        <v>6.1</v>
      </c>
      <c r="T222" s="98">
        <v>0.8</v>
      </c>
      <c r="U222" s="98">
        <v>0.5</v>
      </c>
      <c r="V222" s="98">
        <v>1</v>
      </c>
      <c r="W222" s="98">
        <v>0.8</v>
      </c>
      <c r="X222" s="98">
        <v>1.4</v>
      </c>
      <c r="Y222" s="98">
        <v>0.9</v>
      </c>
      <c r="Z222" s="98">
        <v>1.1000000000000001</v>
      </c>
      <c r="AA222" s="98">
        <v>1</v>
      </c>
      <c r="AB222" s="98">
        <v>0.8</v>
      </c>
    </row>
    <row r="223" spans="1:28" x14ac:dyDescent="0.2">
      <c r="A223" s="97">
        <v>37135</v>
      </c>
      <c r="B223" s="98">
        <v>75.599999999999994</v>
      </c>
      <c r="C223" s="98">
        <v>75.5</v>
      </c>
      <c r="D223" s="98">
        <v>72.599999999999994</v>
      </c>
      <c r="E223" s="98">
        <v>73.7</v>
      </c>
      <c r="F223" s="98">
        <v>73.3</v>
      </c>
      <c r="G223" s="98">
        <v>74.599999999999994</v>
      </c>
      <c r="H223" s="98">
        <v>74.900000000000006</v>
      </c>
      <c r="I223" s="98">
        <v>74</v>
      </c>
      <c r="J223" s="98">
        <v>74.7</v>
      </c>
      <c r="K223" s="98">
        <v>2.9</v>
      </c>
      <c r="L223" s="98">
        <v>2.6</v>
      </c>
      <c r="M223" s="98">
        <v>2.2999999999999998</v>
      </c>
      <c r="N223" s="98">
        <v>2.2000000000000002</v>
      </c>
      <c r="O223" s="98">
        <v>2.4</v>
      </c>
      <c r="P223" s="98">
        <v>1.2</v>
      </c>
      <c r="Q223" s="98">
        <v>1.9</v>
      </c>
      <c r="R223" s="98">
        <v>2.1</v>
      </c>
      <c r="S223" s="98">
        <v>2.5</v>
      </c>
      <c r="T223" s="98">
        <v>0.3</v>
      </c>
      <c r="U223" s="98">
        <v>0.5</v>
      </c>
      <c r="V223" s="98">
        <v>0.1</v>
      </c>
      <c r="W223" s="98">
        <v>0.1</v>
      </c>
      <c r="X223" s="98">
        <v>0.1</v>
      </c>
      <c r="Y223" s="98">
        <v>-0.4</v>
      </c>
      <c r="Z223" s="98">
        <v>0.3</v>
      </c>
      <c r="AA223" s="98">
        <v>0</v>
      </c>
      <c r="AB223" s="98">
        <v>0.3</v>
      </c>
    </row>
    <row r="224" spans="1:28" x14ac:dyDescent="0.2">
      <c r="A224" s="97">
        <v>37226</v>
      </c>
      <c r="B224" s="98">
        <v>76.3</v>
      </c>
      <c r="C224" s="98">
        <v>76.099999999999994</v>
      </c>
      <c r="D224" s="98">
        <v>73.5</v>
      </c>
      <c r="E224" s="98">
        <v>74.400000000000006</v>
      </c>
      <c r="F224" s="98">
        <v>73.900000000000006</v>
      </c>
      <c r="G224" s="98">
        <v>75.2</v>
      </c>
      <c r="H224" s="98">
        <v>75.5</v>
      </c>
      <c r="I224" s="98">
        <v>74.900000000000006</v>
      </c>
      <c r="J224" s="98">
        <v>75.400000000000006</v>
      </c>
      <c r="K224" s="98">
        <v>3.4</v>
      </c>
      <c r="L224" s="98">
        <v>3</v>
      </c>
      <c r="M224" s="98">
        <v>3.2</v>
      </c>
      <c r="N224" s="98">
        <v>3</v>
      </c>
      <c r="O224" s="98">
        <v>2.9</v>
      </c>
      <c r="P224" s="98">
        <v>2</v>
      </c>
      <c r="Q224" s="98">
        <v>2.2000000000000002</v>
      </c>
      <c r="R224" s="98">
        <v>2.9</v>
      </c>
      <c r="S224" s="98">
        <v>3.1</v>
      </c>
      <c r="T224" s="98">
        <v>0.9</v>
      </c>
      <c r="U224" s="98">
        <v>0.8</v>
      </c>
      <c r="V224" s="98">
        <v>1.2</v>
      </c>
      <c r="W224" s="98">
        <v>0.9</v>
      </c>
      <c r="X224" s="98">
        <v>0.8</v>
      </c>
      <c r="Y224" s="98">
        <v>0.8</v>
      </c>
      <c r="Z224" s="98">
        <v>0.8</v>
      </c>
      <c r="AA224" s="98">
        <v>1.2</v>
      </c>
      <c r="AB224" s="98">
        <v>0.9</v>
      </c>
    </row>
    <row r="225" spans="1:28" x14ac:dyDescent="0.2">
      <c r="A225" s="97">
        <v>37316</v>
      </c>
      <c r="B225" s="98">
        <v>77</v>
      </c>
      <c r="C225" s="98">
        <v>76.900000000000006</v>
      </c>
      <c r="D225" s="98">
        <v>74.2</v>
      </c>
      <c r="E225" s="98">
        <v>75</v>
      </c>
      <c r="F225" s="98">
        <v>74.5</v>
      </c>
      <c r="G225" s="98">
        <v>75.900000000000006</v>
      </c>
      <c r="H225" s="98">
        <v>75.7</v>
      </c>
      <c r="I225" s="98">
        <v>75.3</v>
      </c>
      <c r="J225" s="98">
        <v>76.099999999999994</v>
      </c>
      <c r="K225" s="98">
        <v>2.9</v>
      </c>
      <c r="L225" s="98">
        <v>2.9</v>
      </c>
      <c r="M225" s="98">
        <v>3.3</v>
      </c>
      <c r="N225" s="98">
        <v>2.7</v>
      </c>
      <c r="O225" s="98">
        <v>3.2</v>
      </c>
      <c r="P225" s="98">
        <v>2.2999999999999998</v>
      </c>
      <c r="Q225" s="98">
        <v>2.4</v>
      </c>
      <c r="R225" s="98">
        <v>2.7</v>
      </c>
      <c r="S225" s="98">
        <v>3</v>
      </c>
      <c r="T225" s="98">
        <v>0.9</v>
      </c>
      <c r="U225" s="98">
        <v>1.1000000000000001</v>
      </c>
      <c r="V225" s="98">
        <v>1</v>
      </c>
      <c r="W225" s="98">
        <v>0.8</v>
      </c>
      <c r="X225" s="98">
        <v>0.8</v>
      </c>
      <c r="Y225" s="98">
        <v>0.9</v>
      </c>
      <c r="Z225" s="98">
        <v>0.3</v>
      </c>
      <c r="AA225" s="98">
        <v>0.5</v>
      </c>
      <c r="AB225" s="98">
        <v>0.9</v>
      </c>
    </row>
    <row r="226" spans="1:28" x14ac:dyDescent="0.2">
      <c r="A226" s="97">
        <v>37408</v>
      </c>
      <c r="B226" s="98">
        <v>77.5</v>
      </c>
      <c r="C226" s="98">
        <v>77.3</v>
      </c>
      <c r="D226" s="98">
        <v>74.7</v>
      </c>
      <c r="E226" s="98">
        <v>75.7</v>
      </c>
      <c r="F226" s="98">
        <v>75</v>
      </c>
      <c r="G226" s="98">
        <v>76.900000000000006</v>
      </c>
      <c r="H226" s="98">
        <v>76.3</v>
      </c>
      <c r="I226" s="98">
        <v>76.2</v>
      </c>
      <c r="J226" s="98">
        <v>76.599999999999994</v>
      </c>
      <c r="K226" s="98">
        <v>2.8</v>
      </c>
      <c r="L226" s="98">
        <v>2.9</v>
      </c>
      <c r="M226" s="98">
        <v>3</v>
      </c>
      <c r="N226" s="98">
        <v>2.9</v>
      </c>
      <c r="O226" s="98">
        <v>2.5</v>
      </c>
      <c r="P226" s="98">
        <v>2.7</v>
      </c>
      <c r="Q226" s="98">
        <v>2.1</v>
      </c>
      <c r="R226" s="98">
        <v>3</v>
      </c>
      <c r="S226" s="98">
        <v>2.8</v>
      </c>
      <c r="T226" s="98">
        <v>0.6</v>
      </c>
      <c r="U226" s="98">
        <v>0.5</v>
      </c>
      <c r="V226" s="98">
        <v>0.7</v>
      </c>
      <c r="W226" s="98">
        <v>0.9</v>
      </c>
      <c r="X226" s="98">
        <v>0.7</v>
      </c>
      <c r="Y226" s="98">
        <v>1.3</v>
      </c>
      <c r="Z226" s="98">
        <v>0.8</v>
      </c>
      <c r="AA226" s="98">
        <v>1.2</v>
      </c>
      <c r="AB226" s="98">
        <v>0.7</v>
      </c>
    </row>
    <row r="227" spans="1:28" x14ac:dyDescent="0.2">
      <c r="A227" s="97">
        <v>37500</v>
      </c>
      <c r="B227" s="98">
        <v>77.900000000000006</v>
      </c>
      <c r="C227" s="98">
        <v>77.900000000000006</v>
      </c>
      <c r="D227" s="98">
        <v>75.3</v>
      </c>
      <c r="E227" s="98">
        <v>76.400000000000006</v>
      </c>
      <c r="F227" s="98">
        <v>75.7</v>
      </c>
      <c r="G227" s="98">
        <v>77.2</v>
      </c>
      <c r="H227" s="98">
        <v>76.599999999999994</v>
      </c>
      <c r="I227" s="98">
        <v>76.599999999999994</v>
      </c>
      <c r="J227" s="98">
        <v>77.099999999999994</v>
      </c>
      <c r="K227" s="98">
        <v>3</v>
      </c>
      <c r="L227" s="98">
        <v>3.2</v>
      </c>
      <c r="M227" s="98">
        <v>3.7</v>
      </c>
      <c r="N227" s="98">
        <v>3.7</v>
      </c>
      <c r="O227" s="98">
        <v>3.3</v>
      </c>
      <c r="P227" s="98">
        <v>3.5</v>
      </c>
      <c r="Q227" s="98">
        <v>2.2999999999999998</v>
      </c>
      <c r="R227" s="98">
        <v>3.5</v>
      </c>
      <c r="S227" s="98">
        <v>3.2</v>
      </c>
      <c r="T227" s="98">
        <v>0.5</v>
      </c>
      <c r="U227" s="98">
        <v>0.8</v>
      </c>
      <c r="V227" s="98">
        <v>0.8</v>
      </c>
      <c r="W227" s="98">
        <v>0.9</v>
      </c>
      <c r="X227" s="98">
        <v>0.9</v>
      </c>
      <c r="Y227" s="98">
        <v>0.4</v>
      </c>
      <c r="Z227" s="98">
        <v>0.4</v>
      </c>
      <c r="AA227" s="98">
        <v>0.5</v>
      </c>
      <c r="AB227" s="98">
        <v>0.7</v>
      </c>
    </row>
    <row r="228" spans="1:28" x14ac:dyDescent="0.2">
      <c r="A228" s="97">
        <v>37591</v>
      </c>
      <c r="B228" s="98">
        <v>78.400000000000006</v>
      </c>
      <c r="C228" s="98">
        <v>78.5</v>
      </c>
      <c r="D228" s="98">
        <v>75.7</v>
      </c>
      <c r="E228" s="98">
        <v>77.099999999999994</v>
      </c>
      <c r="F228" s="98">
        <v>76</v>
      </c>
      <c r="G228" s="98">
        <v>77.5</v>
      </c>
      <c r="H228" s="98">
        <v>77</v>
      </c>
      <c r="I228" s="98">
        <v>77.3</v>
      </c>
      <c r="J228" s="98">
        <v>77.599999999999994</v>
      </c>
      <c r="K228" s="98">
        <v>2.8</v>
      </c>
      <c r="L228" s="98">
        <v>3.2</v>
      </c>
      <c r="M228" s="98">
        <v>3</v>
      </c>
      <c r="N228" s="98">
        <v>3.6</v>
      </c>
      <c r="O228" s="98">
        <v>2.8</v>
      </c>
      <c r="P228" s="98">
        <v>3.1</v>
      </c>
      <c r="Q228" s="98">
        <v>2</v>
      </c>
      <c r="R228" s="98">
        <v>3.2</v>
      </c>
      <c r="S228" s="98">
        <v>2.9</v>
      </c>
      <c r="T228" s="98">
        <v>0.6</v>
      </c>
      <c r="U228" s="98">
        <v>0.8</v>
      </c>
      <c r="V228" s="98">
        <v>0.5</v>
      </c>
      <c r="W228" s="98">
        <v>0.9</v>
      </c>
      <c r="X228" s="98">
        <v>0.4</v>
      </c>
      <c r="Y228" s="98">
        <v>0.4</v>
      </c>
      <c r="Z228" s="98">
        <v>0.5</v>
      </c>
      <c r="AA228" s="98">
        <v>0.9</v>
      </c>
      <c r="AB228" s="98">
        <v>0.6</v>
      </c>
    </row>
    <row r="229" spans="1:28" x14ac:dyDescent="0.2">
      <c r="A229" s="97">
        <v>37681</v>
      </c>
      <c r="B229" s="98">
        <v>79.400000000000006</v>
      </c>
      <c r="C229" s="98">
        <v>79.599999999999994</v>
      </c>
      <c r="D229" s="98">
        <v>76.7</v>
      </c>
      <c r="E229" s="98">
        <v>78.7</v>
      </c>
      <c r="F229" s="98">
        <v>76.599999999999994</v>
      </c>
      <c r="G229" s="98">
        <v>78.599999999999994</v>
      </c>
      <c r="H229" s="98">
        <v>77.7</v>
      </c>
      <c r="I229" s="98">
        <v>78.099999999999994</v>
      </c>
      <c r="J229" s="98">
        <v>78.599999999999994</v>
      </c>
      <c r="K229" s="98">
        <v>3.1</v>
      </c>
      <c r="L229" s="98">
        <v>3.5</v>
      </c>
      <c r="M229" s="98">
        <v>3.4</v>
      </c>
      <c r="N229" s="98">
        <v>4.9000000000000004</v>
      </c>
      <c r="O229" s="98">
        <v>2.8</v>
      </c>
      <c r="P229" s="98">
        <v>3.6</v>
      </c>
      <c r="Q229" s="98">
        <v>2.6</v>
      </c>
      <c r="R229" s="98">
        <v>3.7</v>
      </c>
      <c r="S229" s="98">
        <v>3.3</v>
      </c>
      <c r="T229" s="98">
        <v>1.3</v>
      </c>
      <c r="U229" s="98">
        <v>1.4</v>
      </c>
      <c r="V229" s="98">
        <v>1.3</v>
      </c>
      <c r="W229" s="98">
        <v>2.1</v>
      </c>
      <c r="X229" s="98">
        <v>0.8</v>
      </c>
      <c r="Y229" s="98">
        <v>1.4</v>
      </c>
      <c r="Z229" s="98">
        <v>0.9</v>
      </c>
      <c r="AA229" s="98">
        <v>1</v>
      </c>
      <c r="AB229" s="98">
        <v>1.3</v>
      </c>
    </row>
    <row r="230" spans="1:28" x14ac:dyDescent="0.2">
      <c r="A230" s="97">
        <v>37773</v>
      </c>
      <c r="B230" s="98">
        <v>79.400000000000006</v>
      </c>
      <c r="C230" s="98">
        <v>79.599999999999994</v>
      </c>
      <c r="D230" s="98">
        <v>76.7</v>
      </c>
      <c r="E230" s="98">
        <v>78.599999999999994</v>
      </c>
      <c r="F230" s="98">
        <v>76.5</v>
      </c>
      <c r="G230" s="98">
        <v>79.099999999999994</v>
      </c>
      <c r="H230" s="98">
        <v>78</v>
      </c>
      <c r="I230" s="98">
        <v>78.099999999999994</v>
      </c>
      <c r="J230" s="98">
        <v>78.599999999999994</v>
      </c>
      <c r="K230" s="98">
        <v>2.5</v>
      </c>
      <c r="L230" s="98">
        <v>3</v>
      </c>
      <c r="M230" s="98">
        <v>2.7</v>
      </c>
      <c r="N230" s="98">
        <v>3.8</v>
      </c>
      <c r="O230" s="98">
        <v>2</v>
      </c>
      <c r="P230" s="98">
        <v>2.9</v>
      </c>
      <c r="Q230" s="98">
        <v>2.2000000000000002</v>
      </c>
      <c r="R230" s="98">
        <v>2.5</v>
      </c>
      <c r="S230" s="98">
        <v>2.6</v>
      </c>
      <c r="T230" s="98">
        <v>0</v>
      </c>
      <c r="U230" s="98">
        <v>0</v>
      </c>
      <c r="V230" s="98">
        <v>0</v>
      </c>
      <c r="W230" s="98">
        <v>-0.1</v>
      </c>
      <c r="X230" s="98">
        <v>-0.1</v>
      </c>
      <c r="Y230" s="98">
        <v>0.6</v>
      </c>
      <c r="Z230" s="98">
        <v>0.4</v>
      </c>
      <c r="AA230" s="98">
        <v>0</v>
      </c>
      <c r="AB230" s="98">
        <v>0</v>
      </c>
    </row>
    <row r="231" spans="1:28" x14ac:dyDescent="0.2">
      <c r="A231" s="97">
        <v>37865</v>
      </c>
      <c r="B231" s="98">
        <v>79.5</v>
      </c>
      <c r="C231" s="98">
        <v>80.099999999999994</v>
      </c>
      <c r="D231" s="98">
        <v>77.5</v>
      </c>
      <c r="E231" s="98">
        <v>79.2</v>
      </c>
      <c r="F231" s="98">
        <v>77.2</v>
      </c>
      <c r="G231" s="98">
        <v>79.2</v>
      </c>
      <c r="H231" s="98">
        <v>77.900000000000006</v>
      </c>
      <c r="I231" s="98">
        <v>78.8</v>
      </c>
      <c r="J231" s="98">
        <v>79.099999999999994</v>
      </c>
      <c r="K231" s="98">
        <v>2.1</v>
      </c>
      <c r="L231" s="98">
        <v>2.8</v>
      </c>
      <c r="M231" s="98">
        <v>2.9</v>
      </c>
      <c r="N231" s="98">
        <v>3.7</v>
      </c>
      <c r="O231" s="98">
        <v>2</v>
      </c>
      <c r="P231" s="98">
        <v>2.6</v>
      </c>
      <c r="Q231" s="98">
        <v>1.7</v>
      </c>
      <c r="R231" s="98">
        <v>2.9</v>
      </c>
      <c r="S231" s="98">
        <v>2.6</v>
      </c>
      <c r="T231" s="98">
        <v>0.1</v>
      </c>
      <c r="U231" s="98">
        <v>0.6</v>
      </c>
      <c r="V231" s="98">
        <v>1</v>
      </c>
      <c r="W231" s="98">
        <v>0.8</v>
      </c>
      <c r="X231" s="98">
        <v>0.9</v>
      </c>
      <c r="Y231" s="98">
        <v>0.1</v>
      </c>
      <c r="Z231" s="98">
        <v>-0.1</v>
      </c>
      <c r="AA231" s="98">
        <v>0.9</v>
      </c>
      <c r="AB231" s="98">
        <v>0.6</v>
      </c>
    </row>
    <row r="232" spans="1:28" x14ac:dyDescent="0.2">
      <c r="A232" s="97">
        <v>37956</v>
      </c>
      <c r="B232" s="98">
        <v>80.2</v>
      </c>
      <c r="C232" s="98">
        <v>80.3</v>
      </c>
      <c r="D232" s="98">
        <v>78</v>
      </c>
      <c r="E232" s="98">
        <v>79.599999999999994</v>
      </c>
      <c r="F232" s="98">
        <v>77.5</v>
      </c>
      <c r="G232" s="98">
        <v>79.7</v>
      </c>
      <c r="H232" s="98">
        <v>78.3</v>
      </c>
      <c r="I232" s="98">
        <v>79.3</v>
      </c>
      <c r="J232" s="98">
        <v>79.5</v>
      </c>
      <c r="K232" s="98">
        <v>2.2999999999999998</v>
      </c>
      <c r="L232" s="98">
        <v>2.2999999999999998</v>
      </c>
      <c r="M232" s="98">
        <v>3</v>
      </c>
      <c r="N232" s="98">
        <v>3.2</v>
      </c>
      <c r="O232" s="98">
        <v>2</v>
      </c>
      <c r="P232" s="98">
        <v>2.8</v>
      </c>
      <c r="Q232" s="98">
        <v>1.7</v>
      </c>
      <c r="R232" s="98">
        <v>2.6</v>
      </c>
      <c r="S232" s="98">
        <v>2.4</v>
      </c>
      <c r="T232" s="98">
        <v>0.9</v>
      </c>
      <c r="U232" s="98">
        <v>0.2</v>
      </c>
      <c r="V232" s="98">
        <v>0.6</v>
      </c>
      <c r="W232" s="98">
        <v>0.5</v>
      </c>
      <c r="X232" s="98">
        <v>0.4</v>
      </c>
      <c r="Y232" s="98">
        <v>0.6</v>
      </c>
      <c r="Z232" s="98">
        <v>0.5</v>
      </c>
      <c r="AA232" s="98">
        <v>0.6</v>
      </c>
      <c r="AB232" s="98">
        <v>0.5</v>
      </c>
    </row>
    <row r="233" spans="1:28" x14ac:dyDescent="0.2">
      <c r="A233" s="97">
        <v>38047</v>
      </c>
      <c r="B233" s="98">
        <v>80.900000000000006</v>
      </c>
      <c r="C233" s="98">
        <v>81.099999999999994</v>
      </c>
      <c r="D233" s="98">
        <v>78.7</v>
      </c>
      <c r="E233" s="98">
        <v>80.400000000000006</v>
      </c>
      <c r="F233" s="98">
        <v>77.8</v>
      </c>
      <c r="G233" s="98">
        <v>80.3</v>
      </c>
      <c r="H233" s="98">
        <v>78.599999999999994</v>
      </c>
      <c r="I233" s="98">
        <v>79.900000000000006</v>
      </c>
      <c r="J233" s="98">
        <v>80.2</v>
      </c>
      <c r="K233" s="98">
        <v>1.9</v>
      </c>
      <c r="L233" s="98">
        <v>1.9</v>
      </c>
      <c r="M233" s="98">
        <v>2.6</v>
      </c>
      <c r="N233" s="98">
        <v>2.2000000000000002</v>
      </c>
      <c r="O233" s="98">
        <v>1.6</v>
      </c>
      <c r="P233" s="98">
        <v>2.2000000000000002</v>
      </c>
      <c r="Q233" s="98">
        <v>1.2</v>
      </c>
      <c r="R233" s="98">
        <v>2.2999999999999998</v>
      </c>
      <c r="S233" s="98">
        <v>2</v>
      </c>
      <c r="T233" s="98">
        <v>0.9</v>
      </c>
      <c r="U233" s="98">
        <v>1</v>
      </c>
      <c r="V233" s="98">
        <v>0.9</v>
      </c>
      <c r="W233" s="98">
        <v>1</v>
      </c>
      <c r="X233" s="98">
        <v>0.4</v>
      </c>
      <c r="Y233" s="98">
        <v>0.8</v>
      </c>
      <c r="Z233" s="98">
        <v>0.4</v>
      </c>
      <c r="AA233" s="98">
        <v>0.8</v>
      </c>
      <c r="AB233" s="98">
        <v>0.9</v>
      </c>
    </row>
    <row r="234" spans="1:28" x14ac:dyDescent="0.2">
      <c r="A234" s="97">
        <v>38139</v>
      </c>
      <c r="B234" s="98">
        <v>81.2</v>
      </c>
      <c r="C234" s="98">
        <v>81.3</v>
      </c>
      <c r="D234" s="98">
        <v>79.099999999999994</v>
      </c>
      <c r="E234" s="98">
        <v>80.900000000000006</v>
      </c>
      <c r="F234" s="98">
        <v>78.599999999999994</v>
      </c>
      <c r="G234" s="98">
        <v>81</v>
      </c>
      <c r="H234" s="98">
        <v>78.900000000000006</v>
      </c>
      <c r="I234" s="98">
        <v>80.400000000000006</v>
      </c>
      <c r="J234" s="98">
        <v>80.599999999999994</v>
      </c>
      <c r="K234" s="98">
        <v>2.2999999999999998</v>
      </c>
      <c r="L234" s="98">
        <v>2.1</v>
      </c>
      <c r="M234" s="98">
        <v>3.1</v>
      </c>
      <c r="N234" s="98">
        <v>2.9</v>
      </c>
      <c r="O234" s="98">
        <v>2.7</v>
      </c>
      <c r="P234" s="98">
        <v>2.4</v>
      </c>
      <c r="Q234" s="98">
        <v>1.2</v>
      </c>
      <c r="R234" s="98">
        <v>2.9</v>
      </c>
      <c r="S234" s="98">
        <v>2.5</v>
      </c>
      <c r="T234" s="98">
        <v>0.4</v>
      </c>
      <c r="U234" s="98">
        <v>0.2</v>
      </c>
      <c r="V234" s="98">
        <v>0.5</v>
      </c>
      <c r="W234" s="98">
        <v>0.6</v>
      </c>
      <c r="X234" s="98">
        <v>1</v>
      </c>
      <c r="Y234" s="98">
        <v>0.9</v>
      </c>
      <c r="Z234" s="98">
        <v>0.4</v>
      </c>
      <c r="AA234" s="98">
        <v>0.6</v>
      </c>
      <c r="AB234" s="98">
        <v>0.5</v>
      </c>
    </row>
    <row r="235" spans="1:28" x14ac:dyDescent="0.2">
      <c r="A235" s="97">
        <v>38231</v>
      </c>
      <c r="B235" s="98">
        <v>81.599999999999994</v>
      </c>
      <c r="C235" s="98">
        <v>81.5</v>
      </c>
      <c r="D235" s="98">
        <v>79.400000000000006</v>
      </c>
      <c r="E235" s="98">
        <v>81.2</v>
      </c>
      <c r="F235" s="98">
        <v>79.099999999999994</v>
      </c>
      <c r="G235" s="98">
        <v>81.400000000000006</v>
      </c>
      <c r="H235" s="98">
        <v>79.599999999999994</v>
      </c>
      <c r="I235" s="98">
        <v>80.8</v>
      </c>
      <c r="J235" s="98">
        <v>80.900000000000006</v>
      </c>
      <c r="K235" s="98">
        <v>2.6</v>
      </c>
      <c r="L235" s="98">
        <v>1.7</v>
      </c>
      <c r="M235" s="98">
        <v>2.5</v>
      </c>
      <c r="N235" s="98">
        <v>2.5</v>
      </c>
      <c r="O235" s="98">
        <v>2.5</v>
      </c>
      <c r="P235" s="98">
        <v>2.8</v>
      </c>
      <c r="Q235" s="98">
        <v>2.2000000000000002</v>
      </c>
      <c r="R235" s="98">
        <v>2.5</v>
      </c>
      <c r="S235" s="98">
        <v>2.2999999999999998</v>
      </c>
      <c r="T235" s="98">
        <v>0.5</v>
      </c>
      <c r="U235" s="98">
        <v>0.2</v>
      </c>
      <c r="V235" s="98">
        <v>0.4</v>
      </c>
      <c r="W235" s="98">
        <v>0.4</v>
      </c>
      <c r="X235" s="98">
        <v>0.6</v>
      </c>
      <c r="Y235" s="98">
        <v>0.5</v>
      </c>
      <c r="Z235" s="98">
        <v>0.9</v>
      </c>
      <c r="AA235" s="98">
        <v>0.5</v>
      </c>
      <c r="AB235" s="98">
        <v>0.4</v>
      </c>
    </row>
    <row r="236" spans="1:28" x14ac:dyDescent="0.2">
      <c r="A236" s="97">
        <v>38322</v>
      </c>
      <c r="B236" s="98">
        <v>82.3</v>
      </c>
      <c r="C236" s="98">
        <v>82.1</v>
      </c>
      <c r="D236" s="98">
        <v>80</v>
      </c>
      <c r="E236" s="98">
        <v>81.7</v>
      </c>
      <c r="F236" s="98">
        <v>79.8</v>
      </c>
      <c r="G236" s="98">
        <v>82.4</v>
      </c>
      <c r="H236" s="98">
        <v>79.8</v>
      </c>
      <c r="I236" s="98">
        <v>81.2</v>
      </c>
      <c r="J236" s="98">
        <v>81.5</v>
      </c>
      <c r="K236" s="98">
        <v>2.6</v>
      </c>
      <c r="L236" s="98">
        <v>2.2000000000000002</v>
      </c>
      <c r="M236" s="98">
        <v>2.6</v>
      </c>
      <c r="N236" s="98">
        <v>2.6</v>
      </c>
      <c r="O236" s="98">
        <v>3</v>
      </c>
      <c r="P236" s="98">
        <v>3.4</v>
      </c>
      <c r="Q236" s="98">
        <v>1.9</v>
      </c>
      <c r="R236" s="98">
        <v>2.4</v>
      </c>
      <c r="S236" s="98">
        <v>2.5</v>
      </c>
      <c r="T236" s="98">
        <v>0.9</v>
      </c>
      <c r="U236" s="98">
        <v>0.7</v>
      </c>
      <c r="V236" s="98">
        <v>0.8</v>
      </c>
      <c r="W236" s="98">
        <v>0.6</v>
      </c>
      <c r="X236" s="98">
        <v>0.9</v>
      </c>
      <c r="Y236" s="98">
        <v>1.2</v>
      </c>
      <c r="Z236" s="98">
        <v>0.3</v>
      </c>
      <c r="AA236" s="98">
        <v>0.5</v>
      </c>
      <c r="AB236" s="98">
        <v>0.7</v>
      </c>
    </row>
    <row r="237" spans="1:28" x14ac:dyDescent="0.2">
      <c r="A237" s="97">
        <v>38412</v>
      </c>
      <c r="B237" s="98">
        <v>82.7</v>
      </c>
      <c r="C237" s="98">
        <v>82.7</v>
      </c>
      <c r="D237" s="98">
        <v>80.7</v>
      </c>
      <c r="E237" s="98">
        <v>82.2</v>
      </c>
      <c r="F237" s="98">
        <v>80.400000000000006</v>
      </c>
      <c r="G237" s="98">
        <v>83.1</v>
      </c>
      <c r="H237" s="98">
        <v>80.2</v>
      </c>
      <c r="I237" s="98">
        <v>81.599999999999994</v>
      </c>
      <c r="J237" s="98">
        <v>82.1</v>
      </c>
      <c r="K237" s="98">
        <v>2.2000000000000002</v>
      </c>
      <c r="L237" s="98">
        <v>2</v>
      </c>
      <c r="M237" s="98">
        <v>2.5</v>
      </c>
      <c r="N237" s="98">
        <v>2.2000000000000002</v>
      </c>
      <c r="O237" s="98">
        <v>3.3</v>
      </c>
      <c r="P237" s="98">
        <v>3.5</v>
      </c>
      <c r="Q237" s="98">
        <v>2</v>
      </c>
      <c r="R237" s="98">
        <v>2.1</v>
      </c>
      <c r="S237" s="98">
        <v>2.4</v>
      </c>
      <c r="T237" s="98">
        <v>0.5</v>
      </c>
      <c r="U237" s="98">
        <v>0.7</v>
      </c>
      <c r="V237" s="98">
        <v>0.9</v>
      </c>
      <c r="W237" s="98">
        <v>0.6</v>
      </c>
      <c r="X237" s="98">
        <v>0.8</v>
      </c>
      <c r="Y237" s="98">
        <v>0.8</v>
      </c>
      <c r="Z237" s="98">
        <v>0.5</v>
      </c>
      <c r="AA237" s="98">
        <v>0.5</v>
      </c>
      <c r="AB237" s="98">
        <v>0.7</v>
      </c>
    </row>
    <row r="238" spans="1:28" x14ac:dyDescent="0.2">
      <c r="A238" s="97">
        <v>38504</v>
      </c>
      <c r="B238" s="98">
        <v>83.2</v>
      </c>
      <c r="C238" s="98">
        <v>83</v>
      </c>
      <c r="D238" s="98">
        <v>81.099999999999994</v>
      </c>
      <c r="E238" s="98">
        <v>82.7</v>
      </c>
      <c r="F238" s="98">
        <v>81.5</v>
      </c>
      <c r="G238" s="98">
        <v>83.5</v>
      </c>
      <c r="H238" s="98">
        <v>80.900000000000006</v>
      </c>
      <c r="I238" s="98">
        <v>82.1</v>
      </c>
      <c r="J238" s="98">
        <v>82.6</v>
      </c>
      <c r="K238" s="98">
        <v>2.5</v>
      </c>
      <c r="L238" s="98">
        <v>2.1</v>
      </c>
      <c r="M238" s="98">
        <v>2.5</v>
      </c>
      <c r="N238" s="98">
        <v>2.2000000000000002</v>
      </c>
      <c r="O238" s="98">
        <v>3.7</v>
      </c>
      <c r="P238" s="98">
        <v>3.1</v>
      </c>
      <c r="Q238" s="98">
        <v>2.5</v>
      </c>
      <c r="R238" s="98">
        <v>2.1</v>
      </c>
      <c r="S238" s="98">
        <v>2.5</v>
      </c>
      <c r="T238" s="98">
        <v>0.6</v>
      </c>
      <c r="U238" s="98">
        <v>0.4</v>
      </c>
      <c r="V238" s="98">
        <v>0.5</v>
      </c>
      <c r="W238" s="98">
        <v>0.6</v>
      </c>
      <c r="X238" s="98">
        <v>1.4</v>
      </c>
      <c r="Y238" s="98">
        <v>0.5</v>
      </c>
      <c r="Z238" s="98">
        <v>0.9</v>
      </c>
      <c r="AA238" s="98">
        <v>0.6</v>
      </c>
      <c r="AB238" s="98">
        <v>0.6</v>
      </c>
    </row>
    <row r="239" spans="1:28" x14ac:dyDescent="0.2">
      <c r="A239" s="97">
        <v>38596</v>
      </c>
      <c r="B239" s="98">
        <v>84</v>
      </c>
      <c r="C239" s="98">
        <v>83.9</v>
      </c>
      <c r="D239" s="98">
        <v>81.599999999999994</v>
      </c>
      <c r="E239" s="98">
        <v>83.6</v>
      </c>
      <c r="F239" s="98">
        <v>82.4</v>
      </c>
      <c r="G239" s="98">
        <v>84.3</v>
      </c>
      <c r="H239" s="98">
        <v>81.8</v>
      </c>
      <c r="I239" s="98">
        <v>83.1</v>
      </c>
      <c r="J239" s="98">
        <v>83.4</v>
      </c>
      <c r="K239" s="98">
        <v>2.9</v>
      </c>
      <c r="L239" s="98">
        <v>2.9</v>
      </c>
      <c r="M239" s="98">
        <v>2.8</v>
      </c>
      <c r="N239" s="98">
        <v>3</v>
      </c>
      <c r="O239" s="98">
        <v>4.2</v>
      </c>
      <c r="P239" s="98">
        <v>3.6</v>
      </c>
      <c r="Q239" s="98">
        <v>2.8</v>
      </c>
      <c r="R239" s="98">
        <v>2.8</v>
      </c>
      <c r="S239" s="98">
        <v>3.1</v>
      </c>
      <c r="T239" s="98">
        <v>1</v>
      </c>
      <c r="U239" s="98">
        <v>1.1000000000000001</v>
      </c>
      <c r="V239" s="98">
        <v>0.6</v>
      </c>
      <c r="W239" s="98">
        <v>1.1000000000000001</v>
      </c>
      <c r="X239" s="98">
        <v>1.1000000000000001</v>
      </c>
      <c r="Y239" s="98">
        <v>1</v>
      </c>
      <c r="Z239" s="98">
        <v>1.1000000000000001</v>
      </c>
      <c r="AA239" s="98">
        <v>1.2</v>
      </c>
      <c r="AB239" s="98">
        <v>1</v>
      </c>
    </row>
    <row r="240" spans="1:28" x14ac:dyDescent="0.2">
      <c r="A240" s="97">
        <v>38687</v>
      </c>
      <c r="B240" s="98">
        <v>84.3</v>
      </c>
      <c r="C240" s="98">
        <v>84.3</v>
      </c>
      <c r="D240" s="98">
        <v>82.3</v>
      </c>
      <c r="E240" s="98">
        <v>83.9</v>
      </c>
      <c r="F240" s="98">
        <v>83</v>
      </c>
      <c r="G240" s="98">
        <v>84.8</v>
      </c>
      <c r="H240" s="98">
        <v>82.2</v>
      </c>
      <c r="I240" s="98">
        <v>83.7</v>
      </c>
      <c r="J240" s="98">
        <v>83.8</v>
      </c>
      <c r="K240" s="98">
        <v>2.4</v>
      </c>
      <c r="L240" s="98">
        <v>2.7</v>
      </c>
      <c r="M240" s="98">
        <v>2.9</v>
      </c>
      <c r="N240" s="98">
        <v>2.7</v>
      </c>
      <c r="O240" s="98">
        <v>4</v>
      </c>
      <c r="P240" s="98">
        <v>2.9</v>
      </c>
      <c r="Q240" s="98">
        <v>3</v>
      </c>
      <c r="R240" s="98">
        <v>3.1</v>
      </c>
      <c r="S240" s="98">
        <v>2.8</v>
      </c>
      <c r="T240" s="98">
        <v>0.4</v>
      </c>
      <c r="U240" s="98">
        <v>0.5</v>
      </c>
      <c r="V240" s="98">
        <v>0.9</v>
      </c>
      <c r="W240" s="98">
        <v>0.4</v>
      </c>
      <c r="X240" s="98">
        <v>0.7</v>
      </c>
      <c r="Y240" s="98">
        <v>0.6</v>
      </c>
      <c r="Z240" s="98">
        <v>0.5</v>
      </c>
      <c r="AA240" s="98">
        <v>0.7</v>
      </c>
      <c r="AB240" s="98">
        <v>0.5</v>
      </c>
    </row>
    <row r="241" spans="1:28" x14ac:dyDescent="0.2">
      <c r="A241" s="97">
        <v>38777</v>
      </c>
      <c r="B241" s="98">
        <v>85</v>
      </c>
      <c r="C241" s="98">
        <v>85</v>
      </c>
      <c r="D241" s="98">
        <v>83</v>
      </c>
      <c r="E241" s="98">
        <v>84.7</v>
      </c>
      <c r="F241" s="98">
        <v>83.8</v>
      </c>
      <c r="G241" s="98">
        <v>85.4</v>
      </c>
      <c r="H241" s="98">
        <v>82.9</v>
      </c>
      <c r="I241" s="98">
        <v>84.5</v>
      </c>
      <c r="J241" s="98">
        <v>84.5</v>
      </c>
      <c r="K241" s="98">
        <v>2.8</v>
      </c>
      <c r="L241" s="98">
        <v>2.8</v>
      </c>
      <c r="M241" s="98">
        <v>2.9</v>
      </c>
      <c r="N241" s="98">
        <v>3</v>
      </c>
      <c r="O241" s="98">
        <v>4.2</v>
      </c>
      <c r="P241" s="98">
        <v>2.8</v>
      </c>
      <c r="Q241" s="98">
        <v>3.4</v>
      </c>
      <c r="R241" s="98">
        <v>3.6</v>
      </c>
      <c r="S241" s="98">
        <v>2.9</v>
      </c>
      <c r="T241" s="98">
        <v>0.8</v>
      </c>
      <c r="U241" s="98">
        <v>0.8</v>
      </c>
      <c r="V241" s="98">
        <v>0.9</v>
      </c>
      <c r="W241" s="98">
        <v>1</v>
      </c>
      <c r="X241" s="98">
        <v>1</v>
      </c>
      <c r="Y241" s="98">
        <v>0.7</v>
      </c>
      <c r="Z241" s="98">
        <v>0.9</v>
      </c>
      <c r="AA241" s="98">
        <v>1</v>
      </c>
      <c r="AB241" s="98">
        <v>0.8</v>
      </c>
    </row>
    <row r="242" spans="1:28" x14ac:dyDescent="0.2">
      <c r="A242" s="97">
        <v>38869</v>
      </c>
      <c r="B242" s="98">
        <v>86.4</v>
      </c>
      <c r="C242" s="98">
        <v>86.2</v>
      </c>
      <c r="D242" s="98">
        <v>84.5</v>
      </c>
      <c r="E242" s="98">
        <v>85.8</v>
      </c>
      <c r="F242" s="98">
        <v>85.4</v>
      </c>
      <c r="G242" s="98">
        <v>86.4</v>
      </c>
      <c r="H242" s="98">
        <v>84.4</v>
      </c>
      <c r="I242" s="98">
        <v>86</v>
      </c>
      <c r="J242" s="98">
        <v>85.9</v>
      </c>
      <c r="K242" s="98">
        <v>3.8</v>
      </c>
      <c r="L242" s="98">
        <v>3.9</v>
      </c>
      <c r="M242" s="98">
        <v>4.2</v>
      </c>
      <c r="N242" s="98">
        <v>3.7</v>
      </c>
      <c r="O242" s="98">
        <v>4.8</v>
      </c>
      <c r="P242" s="98">
        <v>3.5</v>
      </c>
      <c r="Q242" s="98">
        <v>4.3</v>
      </c>
      <c r="R242" s="98">
        <v>4.8</v>
      </c>
      <c r="S242" s="98">
        <v>4</v>
      </c>
      <c r="T242" s="98">
        <v>1.6</v>
      </c>
      <c r="U242" s="98">
        <v>1.4</v>
      </c>
      <c r="V242" s="98">
        <v>1.8</v>
      </c>
      <c r="W242" s="98">
        <v>1.3</v>
      </c>
      <c r="X242" s="98">
        <v>1.9</v>
      </c>
      <c r="Y242" s="98">
        <v>1.2</v>
      </c>
      <c r="Z242" s="98">
        <v>1.8</v>
      </c>
      <c r="AA242" s="98">
        <v>1.8</v>
      </c>
      <c r="AB242" s="98">
        <v>1.7</v>
      </c>
    </row>
    <row r="243" spans="1:28" x14ac:dyDescent="0.2">
      <c r="A243" s="97">
        <v>38961</v>
      </c>
      <c r="B243" s="98">
        <v>87.2</v>
      </c>
      <c r="C243" s="98">
        <v>86.8</v>
      </c>
      <c r="D243" s="98">
        <v>85.2</v>
      </c>
      <c r="E243" s="98">
        <v>86.8</v>
      </c>
      <c r="F243" s="98">
        <v>86.3</v>
      </c>
      <c r="G243" s="98">
        <v>87.1</v>
      </c>
      <c r="H243" s="98">
        <v>85.8</v>
      </c>
      <c r="I243" s="98">
        <v>86.6</v>
      </c>
      <c r="J243" s="98">
        <v>86.7</v>
      </c>
      <c r="K243" s="98">
        <v>3.8</v>
      </c>
      <c r="L243" s="98">
        <v>3.5</v>
      </c>
      <c r="M243" s="98">
        <v>4.4000000000000004</v>
      </c>
      <c r="N243" s="98">
        <v>3.8</v>
      </c>
      <c r="O243" s="98">
        <v>4.7</v>
      </c>
      <c r="P243" s="98">
        <v>3.3</v>
      </c>
      <c r="Q243" s="98">
        <v>4.9000000000000004</v>
      </c>
      <c r="R243" s="98">
        <v>4.2</v>
      </c>
      <c r="S243" s="98">
        <v>4</v>
      </c>
      <c r="T243" s="98">
        <v>0.9</v>
      </c>
      <c r="U243" s="98">
        <v>0.7</v>
      </c>
      <c r="V243" s="98">
        <v>0.8</v>
      </c>
      <c r="W243" s="98">
        <v>1.2</v>
      </c>
      <c r="X243" s="98">
        <v>1.1000000000000001</v>
      </c>
      <c r="Y243" s="98">
        <v>0.8</v>
      </c>
      <c r="Z243" s="98">
        <v>1.7</v>
      </c>
      <c r="AA243" s="98">
        <v>0.7</v>
      </c>
      <c r="AB243" s="98">
        <v>0.9</v>
      </c>
    </row>
    <row r="244" spans="1:28" x14ac:dyDescent="0.2">
      <c r="A244" s="97">
        <v>39052</v>
      </c>
      <c r="B244" s="98">
        <v>87</v>
      </c>
      <c r="C244" s="98">
        <v>86.7</v>
      </c>
      <c r="D244" s="98">
        <v>85.1</v>
      </c>
      <c r="E244" s="98">
        <v>86.5</v>
      </c>
      <c r="F244" s="98">
        <v>86.6</v>
      </c>
      <c r="G244" s="98">
        <v>86.8</v>
      </c>
      <c r="H244" s="98">
        <v>86.3</v>
      </c>
      <c r="I244" s="98">
        <v>86.4</v>
      </c>
      <c r="J244" s="98">
        <v>86.6</v>
      </c>
      <c r="K244" s="98">
        <v>3.2</v>
      </c>
      <c r="L244" s="98">
        <v>2.8</v>
      </c>
      <c r="M244" s="98">
        <v>3.4</v>
      </c>
      <c r="N244" s="98">
        <v>3.1</v>
      </c>
      <c r="O244" s="98">
        <v>4.3</v>
      </c>
      <c r="P244" s="98">
        <v>2.4</v>
      </c>
      <c r="Q244" s="98">
        <v>5</v>
      </c>
      <c r="R244" s="98">
        <v>3.2</v>
      </c>
      <c r="S244" s="98">
        <v>3.3</v>
      </c>
      <c r="T244" s="98">
        <v>-0.2</v>
      </c>
      <c r="U244" s="98">
        <v>-0.1</v>
      </c>
      <c r="V244" s="98">
        <v>-0.1</v>
      </c>
      <c r="W244" s="98">
        <v>-0.3</v>
      </c>
      <c r="X244" s="98">
        <v>0.3</v>
      </c>
      <c r="Y244" s="98">
        <v>-0.3</v>
      </c>
      <c r="Z244" s="98">
        <v>0.6</v>
      </c>
      <c r="AA244" s="98">
        <v>-0.2</v>
      </c>
      <c r="AB244" s="98">
        <v>-0.1</v>
      </c>
    </row>
    <row r="245" spans="1:28" x14ac:dyDescent="0.2">
      <c r="A245" s="97">
        <v>39142</v>
      </c>
      <c r="B245" s="98">
        <v>86.9</v>
      </c>
      <c r="C245" s="98">
        <v>86.9</v>
      </c>
      <c r="D245" s="98">
        <v>85.5</v>
      </c>
      <c r="E245" s="98">
        <v>86.3</v>
      </c>
      <c r="F245" s="98">
        <v>86.8</v>
      </c>
      <c r="G245" s="98">
        <v>87.3</v>
      </c>
      <c r="H245" s="98">
        <v>86.3</v>
      </c>
      <c r="I245" s="98">
        <v>86.5</v>
      </c>
      <c r="J245" s="98">
        <v>86.6</v>
      </c>
      <c r="K245" s="98">
        <v>2.2000000000000002</v>
      </c>
      <c r="L245" s="98">
        <v>2.2000000000000002</v>
      </c>
      <c r="M245" s="98">
        <v>3</v>
      </c>
      <c r="N245" s="98">
        <v>1.9</v>
      </c>
      <c r="O245" s="98">
        <v>3.6</v>
      </c>
      <c r="P245" s="98">
        <v>2.2000000000000002</v>
      </c>
      <c r="Q245" s="98">
        <v>4.0999999999999996</v>
      </c>
      <c r="R245" s="98">
        <v>2.4</v>
      </c>
      <c r="S245" s="98">
        <v>2.5</v>
      </c>
      <c r="T245" s="98">
        <v>-0.1</v>
      </c>
      <c r="U245" s="98">
        <v>0.2</v>
      </c>
      <c r="V245" s="98">
        <v>0.5</v>
      </c>
      <c r="W245" s="98">
        <v>-0.2</v>
      </c>
      <c r="X245" s="98">
        <v>0.2</v>
      </c>
      <c r="Y245" s="98">
        <v>0.6</v>
      </c>
      <c r="Z245" s="98">
        <v>0</v>
      </c>
      <c r="AA245" s="98">
        <v>0.1</v>
      </c>
      <c r="AB245" s="98">
        <v>0</v>
      </c>
    </row>
    <row r="246" spans="1:28" x14ac:dyDescent="0.2">
      <c r="A246" s="97">
        <v>39234</v>
      </c>
      <c r="B246" s="98">
        <v>87.9</v>
      </c>
      <c r="C246" s="98">
        <v>87.9</v>
      </c>
      <c r="D246" s="98">
        <v>86.7</v>
      </c>
      <c r="E246" s="98">
        <v>87.3</v>
      </c>
      <c r="F246" s="98">
        <v>88</v>
      </c>
      <c r="G246" s="98">
        <v>88.4</v>
      </c>
      <c r="H246" s="98">
        <v>87.5</v>
      </c>
      <c r="I246" s="98">
        <v>87.7</v>
      </c>
      <c r="J246" s="98">
        <v>87.7</v>
      </c>
      <c r="K246" s="98">
        <v>1.7</v>
      </c>
      <c r="L246" s="98">
        <v>2</v>
      </c>
      <c r="M246" s="98">
        <v>2.6</v>
      </c>
      <c r="N246" s="98">
        <v>1.7</v>
      </c>
      <c r="O246" s="98">
        <v>3</v>
      </c>
      <c r="P246" s="98">
        <v>2.2999999999999998</v>
      </c>
      <c r="Q246" s="98">
        <v>3.7</v>
      </c>
      <c r="R246" s="98">
        <v>2</v>
      </c>
      <c r="S246" s="98">
        <v>2.1</v>
      </c>
      <c r="T246" s="98">
        <v>1.2</v>
      </c>
      <c r="U246" s="98">
        <v>1.2</v>
      </c>
      <c r="V246" s="98">
        <v>1.4</v>
      </c>
      <c r="W246" s="98">
        <v>1.2</v>
      </c>
      <c r="X246" s="98">
        <v>1.4</v>
      </c>
      <c r="Y246" s="98">
        <v>1.3</v>
      </c>
      <c r="Z246" s="98">
        <v>1.4</v>
      </c>
      <c r="AA246" s="98">
        <v>1.4</v>
      </c>
      <c r="AB246" s="98">
        <v>1.3</v>
      </c>
    </row>
    <row r="247" spans="1:28" x14ac:dyDescent="0.2">
      <c r="A247" s="97">
        <v>39326</v>
      </c>
      <c r="B247" s="98">
        <v>88.3</v>
      </c>
      <c r="C247" s="98">
        <v>88.6</v>
      </c>
      <c r="D247" s="98">
        <v>87.5</v>
      </c>
      <c r="E247" s="98">
        <v>88</v>
      </c>
      <c r="F247" s="98">
        <v>88.6</v>
      </c>
      <c r="G247" s="98">
        <v>88.6</v>
      </c>
      <c r="H247" s="98">
        <v>88.5</v>
      </c>
      <c r="I247" s="98">
        <v>88.4</v>
      </c>
      <c r="J247" s="98">
        <v>88.3</v>
      </c>
      <c r="K247" s="98">
        <v>1.3</v>
      </c>
      <c r="L247" s="98">
        <v>2.1</v>
      </c>
      <c r="M247" s="98">
        <v>2.7</v>
      </c>
      <c r="N247" s="98">
        <v>1.4</v>
      </c>
      <c r="O247" s="98">
        <v>2.7</v>
      </c>
      <c r="P247" s="98">
        <v>1.7</v>
      </c>
      <c r="Q247" s="98">
        <v>3.1</v>
      </c>
      <c r="R247" s="98">
        <v>2.1</v>
      </c>
      <c r="S247" s="98">
        <v>1.8</v>
      </c>
      <c r="T247" s="98">
        <v>0.5</v>
      </c>
      <c r="U247" s="98">
        <v>0.8</v>
      </c>
      <c r="V247" s="98">
        <v>0.9</v>
      </c>
      <c r="W247" s="98">
        <v>0.8</v>
      </c>
      <c r="X247" s="98">
        <v>0.7</v>
      </c>
      <c r="Y247" s="98">
        <v>0.2</v>
      </c>
      <c r="Z247" s="98">
        <v>1.1000000000000001</v>
      </c>
      <c r="AA247" s="98">
        <v>0.8</v>
      </c>
      <c r="AB247" s="98">
        <v>0.7</v>
      </c>
    </row>
    <row r="248" spans="1:28" x14ac:dyDescent="0.2">
      <c r="A248" s="97">
        <v>39417</v>
      </c>
      <c r="B248" s="98">
        <v>89.1</v>
      </c>
      <c r="C248" s="98">
        <v>89.5</v>
      </c>
      <c r="D248" s="98">
        <v>88.4</v>
      </c>
      <c r="E248" s="98">
        <v>88.9</v>
      </c>
      <c r="F248" s="98">
        <v>89.3</v>
      </c>
      <c r="G248" s="98">
        <v>89.4</v>
      </c>
      <c r="H248" s="98">
        <v>88.8</v>
      </c>
      <c r="I248" s="98">
        <v>89.2</v>
      </c>
      <c r="J248" s="98">
        <v>89.1</v>
      </c>
      <c r="K248" s="98">
        <v>2.4</v>
      </c>
      <c r="L248" s="98">
        <v>3.2</v>
      </c>
      <c r="M248" s="98">
        <v>3.9</v>
      </c>
      <c r="N248" s="98">
        <v>2.8</v>
      </c>
      <c r="O248" s="98">
        <v>3.1</v>
      </c>
      <c r="P248" s="98">
        <v>3</v>
      </c>
      <c r="Q248" s="98">
        <v>2.9</v>
      </c>
      <c r="R248" s="98">
        <v>3.2</v>
      </c>
      <c r="S248" s="98">
        <v>2.9</v>
      </c>
      <c r="T248" s="98">
        <v>0.9</v>
      </c>
      <c r="U248" s="98">
        <v>1</v>
      </c>
      <c r="V248" s="98">
        <v>1</v>
      </c>
      <c r="W248" s="98">
        <v>1</v>
      </c>
      <c r="X248" s="98">
        <v>0.8</v>
      </c>
      <c r="Y248" s="98">
        <v>0.9</v>
      </c>
      <c r="Z248" s="98">
        <v>0.3</v>
      </c>
      <c r="AA248" s="98">
        <v>0.9</v>
      </c>
      <c r="AB248" s="98">
        <v>0.9</v>
      </c>
    </row>
    <row r="249" spans="1:28" x14ac:dyDescent="0.2">
      <c r="A249" s="97">
        <v>39508</v>
      </c>
      <c r="B249" s="98">
        <v>90.3</v>
      </c>
      <c r="C249" s="98">
        <v>90.7</v>
      </c>
      <c r="D249" s="98">
        <v>89.6</v>
      </c>
      <c r="E249" s="98">
        <v>90.1</v>
      </c>
      <c r="F249" s="98">
        <v>90.5</v>
      </c>
      <c r="G249" s="98">
        <v>90.5</v>
      </c>
      <c r="H249" s="98">
        <v>89.6</v>
      </c>
      <c r="I249" s="98">
        <v>90.5</v>
      </c>
      <c r="J249" s="98">
        <v>90.3</v>
      </c>
      <c r="K249" s="98">
        <v>3.9</v>
      </c>
      <c r="L249" s="98">
        <v>4.4000000000000004</v>
      </c>
      <c r="M249" s="98">
        <v>4.8</v>
      </c>
      <c r="N249" s="98">
        <v>4.4000000000000004</v>
      </c>
      <c r="O249" s="98">
        <v>4.3</v>
      </c>
      <c r="P249" s="98">
        <v>3.7</v>
      </c>
      <c r="Q249" s="98">
        <v>3.8</v>
      </c>
      <c r="R249" s="98">
        <v>4.5999999999999996</v>
      </c>
      <c r="S249" s="98">
        <v>4.3</v>
      </c>
      <c r="T249" s="98">
        <v>1.3</v>
      </c>
      <c r="U249" s="98">
        <v>1.3</v>
      </c>
      <c r="V249" s="98">
        <v>1.4</v>
      </c>
      <c r="W249" s="98">
        <v>1.3</v>
      </c>
      <c r="X249" s="98">
        <v>1.3</v>
      </c>
      <c r="Y249" s="98">
        <v>1.2</v>
      </c>
      <c r="Z249" s="98">
        <v>0.9</v>
      </c>
      <c r="AA249" s="98">
        <v>1.5</v>
      </c>
      <c r="AB249" s="98">
        <v>1.3</v>
      </c>
    </row>
    <row r="250" spans="1:28" x14ac:dyDescent="0.2">
      <c r="A250" s="97">
        <v>39600</v>
      </c>
      <c r="B250" s="98">
        <v>91.7</v>
      </c>
      <c r="C250" s="98">
        <v>91.8</v>
      </c>
      <c r="D250" s="98">
        <v>91.1</v>
      </c>
      <c r="E250" s="98">
        <v>91.3</v>
      </c>
      <c r="F250" s="98">
        <v>92</v>
      </c>
      <c r="G250" s="98">
        <v>91.5</v>
      </c>
      <c r="H250" s="98">
        <v>90.9</v>
      </c>
      <c r="I250" s="98">
        <v>91.6</v>
      </c>
      <c r="J250" s="98">
        <v>91.6</v>
      </c>
      <c r="K250" s="98">
        <v>4.3</v>
      </c>
      <c r="L250" s="98">
        <v>4.4000000000000004</v>
      </c>
      <c r="M250" s="98">
        <v>5.0999999999999996</v>
      </c>
      <c r="N250" s="98">
        <v>4.5999999999999996</v>
      </c>
      <c r="O250" s="98">
        <v>4.5</v>
      </c>
      <c r="P250" s="98">
        <v>3.5</v>
      </c>
      <c r="Q250" s="98">
        <v>3.9</v>
      </c>
      <c r="R250" s="98">
        <v>4.4000000000000004</v>
      </c>
      <c r="S250" s="98">
        <v>4.4000000000000004</v>
      </c>
      <c r="T250" s="98">
        <v>1.6</v>
      </c>
      <c r="U250" s="98">
        <v>1.2</v>
      </c>
      <c r="V250" s="98">
        <v>1.7</v>
      </c>
      <c r="W250" s="98">
        <v>1.3</v>
      </c>
      <c r="X250" s="98">
        <v>1.7</v>
      </c>
      <c r="Y250" s="98">
        <v>1.1000000000000001</v>
      </c>
      <c r="Z250" s="98">
        <v>1.5</v>
      </c>
      <c r="AA250" s="98">
        <v>1.2</v>
      </c>
      <c r="AB250" s="98">
        <v>1.4</v>
      </c>
    </row>
    <row r="251" spans="1:28" x14ac:dyDescent="0.2">
      <c r="A251" s="97">
        <v>39692</v>
      </c>
      <c r="B251" s="98">
        <v>92.7</v>
      </c>
      <c r="C251" s="98">
        <v>92.9</v>
      </c>
      <c r="D251" s="98">
        <v>92.4</v>
      </c>
      <c r="E251" s="98">
        <v>92.5</v>
      </c>
      <c r="F251" s="98">
        <v>92.9</v>
      </c>
      <c r="G251" s="98">
        <v>92.5</v>
      </c>
      <c r="H251" s="98">
        <v>92.5</v>
      </c>
      <c r="I251" s="98">
        <v>93</v>
      </c>
      <c r="J251" s="98">
        <v>92.7</v>
      </c>
      <c r="K251" s="98">
        <v>5</v>
      </c>
      <c r="L251" s="98">
        <v>4.9000000000000004</v>
      </c>
      <c r="M251" s="98">
        <v>5.6</v>
      </c>
      <c r="N251" s="98">
        <v>5.0999999999999996</v>
      </c>
      <c r="O251" s="98">
        <v>4.9000000000000004</v>
      </c>
      <c r="P251" s="98">
        <v>4.4000000000000004</v>
      </c>
      <c r="Q251" s="98">
        <v>4.5</v>
      </c>
      <c r="R251" s="98">
        <v>5.2</v>
      </c>
      <c r="S251" s="98">
        <v>5</v>
      </c>
      <c r="T251" s="98">
        <v>1.1000000000000001</v>
      </c>
      <c r="U251" s="98">
        <v>1.2</v>
      </c>
      <c r="V251" s="98">
        <v>1.4</v>
      </c>
      <c r="W251" s="98">
        <v>1.3</v>
      </c>
      <c r="X251" s="98">
        <v>1</v>
      </c>
      <c r="Y251" s="98">
        <v>1.1000000000000001</v>
      </c>
      <c r="Z251" s="98">
        <v>1.8</v>
      </c>
      <c r="AA251" s="98">
        <v>1.5</v>
      </c>
      <c r="AB251" s="98">
        <v>1.2</v>
      </c>
    </row>
    <row r="252" spans="1:28" x14ac:dyDescent="0.2">
      <c r="A252" s="97">
        <v>39783</v>
      </c>
      <c r="B252" s="98">
        <v>92.4</v>
      </c>
      <c r="C252" s="98">
        <v>92.3</v>
      </c>
      <c r="D252" s="98">
        <v>92.2</v>
      </c>
      <c r="E252" s="98">
        <v>92.2</v>
      </c>
      <c r="F252" s="98">
        <v>92.6</v>
      </c>
      <c r="G252" s="98">
        <v>92.3</v>
      </c>
      <c r="H252" s="98">
        <v>92.1</v>
      </c>
      <c r="I252" s="98">
        <v>92.6</v>
      </c>
      <c r="J252" s="98">
        <v>92.4</v>
      </c>
      <c r="K252" s="98">
        <v>3.7</v>
      </c>
      <c r="L252" s="98">
        <v>3.1</v>
      </c>
      <c r="M252" s="98">
        <v>4.3</v>
      </c>
      <c r="N252" s="98">
        <v>3.7</v>
      </c>
      <c r="O252" s="98">
        <v>3.7</v>
      </c>
      <c r="P252" s="98">
        <v>3.2</v>
      </c>
      <c r="Q252" s="98">
        <v>3.7</v>
      </c>
      <c r="R252" s="98">
        <v>3.8</v>
      </c>
      <c r="S252" s="98">
        <v>3.7</v>
      </c>
      <c r="T252" s="98">
        <v>-0.3</v>
      </c>
      <c r="U252" s="98">
        <v>-0.6</v>
      </c>
      <c r="V252" s="98">
        <v>-0.2</v>
      </c>
      <c r="W252" s="98">
        <v>-0.3</v>
      </c>
      <c r="X252" s="98">
        <v>-0.3</v>
      </c>
      <c r="Y252" s="98">
        <v>-0.2</v>
      </c>
      <c r="Z252" s="98">
        <v>-0.4</v>
      </c>
      <c r="AA252" s="98">
        <v>-0.4</v>
      </c>
      <c r="AB252" s="98">
        <v>-0.3</v>
      </c>
    </row>
    <row r="253" spans="1:28" x14ac:dyDescent="0.2">
      <c r="A253" s="97">
        <v>39873</v>
      </c>
      <c r="B253" s="98">
        <v>92.5</v>
      </c>
      <c r="C253" s="98">
        <v>92.6</v>
      </c>
      <c r="D253" s="98">
        <v>92.4</v>
      </c>
      <c r="E253" s="98">
        <v>92.2</v>
      </c>
      <c r="F253" s="98">
        <v>92.5</v>
      </c>
      <c r="G253" s="98">
        <v>92.5</v>
      </c>
      <c r="H253" s="98">
        <v>92.2</v>
      </c>
      <c r="I253" s="98">
        <v>92.9</v>
      </c>
      <c r="J253" s="98">
        <v>92.5</v>
      </c>
      <c r="K253" s="98">
        <v>2.4</v>
      </c>
      <c r="L253" s="98">
        <v>2.1</v>
      </c>
      <c r="M253" s="98">
        <v>3.1</v>
      </c>
      <c r="N253" s="98">
        <v>2.2999999999999998</v>
      </c>
      <c r="O253" s="98">
        <v>2.2000000000000002</v>
      </c>
      <c r="P253" s="98">
        <v>2.2000000000000002</v>
      </c>
      <c r="Q253" s="98">
        <v>2.9</v>
      </c>
      <c r="R253" s="98">
        <v>2.7</v>
      </c>
      <c r="S253" s="98">
        <v>2.4</v>
      </c>
      <c r="T253" s="98">
        <v>0.1</v>
      </c>
      <c r="U253" s="98">
        <v>0.3</v>
      </c>
      <c r="V253" s="98">
        <v>0.2</v>
      </c>
      <c r="W253" s="98">
        <v>0</v>
      </c>
      <c r="X253" s="98">
        <v>-0.1</v>
      </c>
      <c r="Y253" s="98">
        <v>0.2</v>
      </c>
      <c r="Z253" s="98">
        <v>0.1</v>
      </c>
      <c r="AA253" s="98">
        <v>0.3</v>
      </c>
      <c r="AB253" s="98">
        <v>0.1</v>
      </c>
    </row>
    <row r="254" spans="1:28" x14ac:dyDescent="0.2">
      <c r="A254" s="97">
        <v>39965</v>
      </c>
      <c r="B254" s="98">
        <v>92.9</v>
      </c>
      <c r="C254" s="98">
        <v>92.9</v>
      </c>
      <c r="D254" s="98">
        <v>92.9</v>
      </c>
      <c r="E254" s="98">
        <v>92.7</v>
      </c>
      <c r="F254" s="98">
        <v>93.3</v>
      </c>
      <c r="G254" s="98">
        <v>93</v>
      </c>
      <c r="H254" s="98">
        <v>93.2</v>
      </c>
      <c r="I254" s="98">
        <v>93.5</v>
      </c>
      <c r="J254" s="98">
        <v>92.9</v>
      </c>
      <c r="K254" s="98">
        <v>1.3</v>
      </c>
      <c r="L254" s="98">
        <v>1.2</v>
      </c>
      <c r="M254" s="98">
        <v>2</v>
      </c>
      <c r="N254" s="98">
        <v>1.5</v>
      </c>
      <c r="O254" s="98">
        <v>1.4</v>
      </c>
      <c r="P254" s="98">
        <v>1.6</v>
      </c>
      <c r="Q254" s="98">
        <v>2.5</v>
      </c>
      <c r="R254" s="98">
        <v>2.1</v>
      </c>
      <c r="S254" s="98">
        <v>1.4</v>
      </c>
      <c r="T254" s="98">
        <v>0.4</v>
      </c>
      <c r="U254" s="98">
        <v>0.3</v>
      </c>
      <c r="V254" s="98">
        <v>0.5</v>
      </c>
      <c r="W254" s="98">
        <v>0.5</v>
      </c>
      <c r="X254" s="98">
        <v>0.9</v>
      </c>
      <c r="Y254" s="98">
        <v>0.5</v>
      </c>
      <c r="Z254" s="98">
        <v>1.1000000000000001</v>
      </c>
      <c r="AA254" s="98">
        <v>0.6</v>
      </c>
      <c r="AB254" s="98">
        <v>0.4</v>
      </c>
    </row>
    <row r="255" spans="1:28" x14ac:dyDescent="0.2">
      <c r="A255" s="97">
        <v>40057</v>
      </c>
      <c r="B255" s="98">
        <v>93.9</v>
      </c>
      <c r="C255" s="98">
        <v>93.4</v>
      </c>
      <c r="D255" s="98">
        <v>94.2</v>
      </c>
      <c r="E255" s="98">
        <v>93.7</v>
      </c>
      <c r="F255" s="98">
        <v>94</v>
      </c>
      <c r="G255" s="98">
        <v>94.1</v>
      </c>
      <c r="H255" s="98">
        <v>95</v>
      </c>
      <c r="I255" s="98">
        <v>94.3</v>
      </c>
      <c r="J255" s="98">
        <v>93.8</v>
      </c>
      <c r="K255" s="98">
        <v>1.3</v>
      </c>
      <c r="L255" s="98">
        <v>0.5</v>
      </c>
      <c r="M255" s="98">
        <v>1.9</v>
      </c>
      <c r="N255" s="98">
        <v>1.3</v>
      </c>
      <c r="O255" s="98">
        <v>1.2</v>
      </c>
      <c r="P255" s="98">
        <v>1.7</v>
      </c>
      <c r="Q255" s="98">
        <v>2.7</v>
      </c>
      <c r="R255" s="98">
        <v>1.4</v>
      </c>
      <c r="S255" s="98">
        <v>1.2</v>
      </c>
      <c r="T255" s="98">
        <v>1.1000000000000001</v>
      </c>
      <c r="U255" s="98">
        <v>0.5</v>
      </c>
      <c r="V255" s="98">
        <v>1.4</v>
      </c>
      <c r="W255" s="98">
        <v>1.1000000000000001</v>
      </c>
      <c r="X255" s="98">
        <v>0.8</v>
      </c>
      <c r="Y255" s="98">
        <v>1.2</v>
      </c>
      <c r="Z255" s="98">
        <v>1.9</v>
      </c>
      <c r="AA255" s="98">
        <v>0.9</v>
      </c>
      <c r="AB255" s="98">
        <v>1</v>
      </c>
    </row>
    <row r="256" spans="1:28" x14ac:dyDescent="0.2">
      <c r="A256" s="97">
        <v>40148</v>
      </c>
      <c r="B256" s="98">
        <v>94.4</v>
      </c>
      <c r="C256" s="98">
        <v>94</v>
      </c>
      <c r="D256" s="98">
        <v>94.5</v>
      </c>
      <c r="E256" s="98">
        <v>94.1</v>
      </c>
      <c r="F256" s="98">
        <v>94.5</v>
      </c>
      <c r="G256" s="98">
        <v>94.7</v>
      </c>
      <c r="H256" s="98">
        <v>94.9</v>
      </c>
      <c r="I256" s="98">
        <v>94.7</v>
      </c>
      <c r="J256" s="98">
        <v>94.3</v>
      </c>
      <c r="K256" s="98">
        <v>2.2000000000000002</v>
      </c>
      <c r="L256" s="98">
        <v>1.8</v>
      </c>
      <c r="M256" s="98">
        <v>2.5</v>
      </c>
      <c r="N256" s="98">
        <v>2.1</v>
      </c>
      <c r="O256" s="98">
        <v>2.1</v>
      </c>
      <c r="P256" s="98">
        <v>2.6</v>
      </c>
      <c r="Q256" s="98">
        <v>3</v>
      </c>
      <c r="R256" s="98">
        <v>2.2999999999999998</v>
      </c>
      <c r="S256" s="98">
        <v>2.1</v>
      </c>
      <c r="T256" s="98">
        <v>0.5</v>
      </c>
      <c r="U256" s="98">
        <v>0.6</v>
      </c>
      <c r="V256" s="98">
        <v>0.3</v>
      </c>
      <c r="W256" s="98">
        <v>0.4</v>
      </c>
      <c r="X256" s="98">
        <v>0.5</v>
      </c>
      <c r="Y256" s="98">
        <v>0.6</v>
      </c>
      <c r="Z256" s="98">
        <v>-0.1</v>
      </c>
      <c r="AA256" s="98">
        <v>0.4</v>
      </c>
      <c r="AB256" s="98">
        <v>0.5</v>
      </c>
    </row>
    <row r="257" spans="1:28" x14ac:dyDescent="0.2">
      <c r="A257" s="97">
        <v>40238</v>
      </c>
      <c r="B257" s="98">
        <v>95.2</v>
      </c>
      <c r="C257" s="98">
        <v>95.2</v>
      </c>
      <c r="D257" s="98">
        <v>95.2</v>
      </c>
      <c r="E257" s="98">
        <v>94.6</v>
      </c>
      <c r="F257" s="98">
        <v>95.6</v>
      </c>
      <c r="G257" s="98">
        <v>95.4</v>
      </c>
      <c r="H257" s="98">
        <v>95.4</v>
      </c>
      <c r="I257" s="98">
        <v>95.3</v>
      </c>
      <c r="J257" s="98">
        <v>95.2</v>
      </c>
      <c r="K257" s="98">
        <v>2.9</v>
      </c>
      <c r="L257" s="98">
        <v>2.8</v>
      </c>
      <c r="M257" s="98">
        <v>3</v>
      </c>
      <c r="N257" s="98">
        <v>2.6</v>
      </c>
      <c r="O257" s="98">
        <v>3.4</v>
      </c>
      <c r="P257" s="98">
        <v>3.1</v>
      </c>
      <c r="Q257" s="98">
        <v>3.5</v>
      </c>
      <c r="R257" s="98">
        <v>2.6</v>
      </c>
      <c r="S257" s="98">
        <v>2.9</v>
      </c>
      <c r="T257" s="98">
        <v>0.8</v>
      </c>
      <c r="U257" s="98">
        <v>1.3</v>
      </c>
      <c r="V257" s="98">
        <v>0.7</v>
      </c>
      <c r="W257" s="98">
        <v>0.5</v>
      </c>
      <c r="X257" s="98">
        <v>1.2</v>
      </c>
      <c r="Y257" s="98">
        <v>0.7</v>
      </c>
      <c r="Z257" s="98">
        <v>0.5</v>
      </c>
      <c r="AA257" s="98">
        <v>0.6</v>
      </c>
      <c r="AB257" s="98">
        <v>1</v>
      </c>
    </row>
    <row r="258" spans="1:28" x14ac:dyDescent="0.2">
      <c r="A258" s="97">
        <v>40330</v>
      </c>
      <c r="B258" s="98">
        <v>95.6</v>
      </c>
      <c r="C258" s="98">
        <v>95.8</v>
      </c>
      <c r="D258" s="98">
        <v>95.9</v>
      </c>
      <c r="E258" s="98">
        <v>95.3</v>
      </c>
      <c r="F258" s="98">
        <v>96.5</v>
      </c>
      <c r="G258" s="98">
        <v>95.8</v>
      </c>
      <c r="H258" s="98">
        <v>96.2</v>
      </c>
      <c r="I258" s="98">
        <v>95.6</v>
      </c>
      <c r="J258" s="98">
        <v>95.8</v>
      </c>
      <c r="K258" s="98">
        <v>2.9</v>
      </c>
      <c r="L258" s="98">
        <v>3.1</v>
      </c>
      <c r="M258" s="98">
        <v>3.2</v>
      </c>
      <c r="N258" s="98">
        <v>2.8</v>
      </c>
      <c r="O258" s="98">
        <v>3.4</v>
      </c>
      <c r="P258" s="98">
        <v>3</v>
      </c>
      <c r="Q258" s="98">
        <v>3.2</v>
      </c>
      <c r="R258" s="98">
        <v>2.2000000000000002</v>
      </c>
      <c r="S258" s="98">
        <v>3.1</v>
      </c>
      <c r="T258" s="98">
        <v>0.4</v>
      </c>
      <c r="U258" s="98">
        <v>0.6</v>
      </c>
      <c r="V258" s="98">
        <v>0.7</v>
      </c>
      <c r="W258" s="98">
        <v>0.7</v>
      </c>
      <c r="X258" s="98">
        <v>0.9</v>
      </c>
      <c r="Y258" s="98">
        <v>0.4</v>
      </c>
      <c r="Z258" s="98">
        <v>0.8</v>
      </c>
      <c r="AA258" s="98">
        <v>0.3</v>
      </c>
      <c r="AB258" s="98">
        <v>0.6</v>
      </c>
    </row>
    <row r="259" spans="1:28" x14ac:dyDescent="0.2">
      <c r="A259" s="97">
        <v>40422</v>
      </c>
      <c r="B259" s="98">
        <v>96.3</v>
      </c>
      <c r="C259" s="98">
        <v>96.3</v>
      </c>
      <c r="D259" s="98">
        <v>96.9</v>
      </c>
      <c r="E259" s="98">
        <v>96.2</v>
      </c>
      <c r="F259" s="98">
        <v>96.9</v>
      </c>
      <c r="G259" s="98">
        <v>96.8</v>
      </c>
      <c r="H259" s="98">
        <v>97.2</v>
      </c>
      <c r="I259" s="98">
        <v>96.3</v>
      </c>
      <c r="J259" s="98">
        <v>96.5</v>
      </c>
      <c r="K259" s="98">
        <v>2.6</v>
      </c>
      <c r="L259" s="98">
        <v>3.1</v>
      </c>
      <c r="M259" s="98">
        <v>2.9</v>
      </c>
      <c r="N259" s="98">
        <v>2.7</v>
      </c>
      <c r="O259" s="98">
        <v>3.1</v>
      </c>
      <c r="P259" s="98">
        <v>2.9</v>
      </c>
      <c r="Q259" s="98">
        <v>2.2999999999999998</v>
      </c>
      <c r="R259" s="98">
        <v>2.1</v>
      </c>
      <c r="S259" s="98">
        <v>2.9</v>
      </c>
      <c r="T259" s="98">
        <v>0.7</v>
      </c>
      <c r="U259" s="98">
        <v>0.5</v>
      </c>
      <c r="V259" s="98">
        <v>1</v>
      </c>
      <c r="W259" s="98">
        <v>0.9</v>
      </c>
      <c r="X259" s="98">
        <v>0.4</v>
      </c>
      <c r="Y259" s="98">
        <v>1</v>
      </c>
      <c r="Z259" s="98">
        <v>1</v>
      </c>
      <c r="AA259" s="98">
        <v>0.7</v>
      </c>
      <c r="AB259" s="98">
        <v>0.7</v>
      </c>
    </row>
    <row r="260" spans="1:28" x14ac:dyDescent="0.2">
      <c r="A260" s="97">
        <v>40513</v>
      </c>
      <c r="B260" s="98">
        <v>96.7</v>
      </c>
      <c r="C260" s="98">
        <v>96.9</v>
      </c>
      <c r="D260" s="98">
        <v>97.4</v>
      </c>
      <c r="E260" s="98">
        <v>96.5</v>
      </c>
      <c r="F260" s="98">
        <v>97</v>
      </c>
      <c r="G260" s="98">
        <v>96.9</v>
      </c>
      <c r="H260" s="98">
        <v>97.1</v>
      </c>
      <c r="I260" s="98">
        <v>96.7</v>
      </c>
      <c r="J260" s="98">
        <v>96.9</v>
      </c>
      <c r="K260" s="98">
        <v>2.4</v>
      </c>
      <c r="L260" s="98">
        <v>3.1</v>
      </c>
      <c r="M260" s="98">
        <v>3.1</v>
      </c>
      <c r="N260" s="98">
        <v>2.6</v>
      </c>
      <c r="O260" s="98">
        <v>2.6</v>
      </c>
      <c r="P260" s="98">
        <v>2.2999999999999998</v>
      </c>
      <c r="Q260" s="98">
        <v>2.2999999999999998</v>
      </c>
      <c r="R260" s="98">
        <v>2.1</v>
      </c>
      <c r="S260" s="98">
        <v>2.8</v>
      </c>
      <c r="T260" s="98">
        <v>0.4</v>
      </c>
      <c r="U260" s="98">
        <v>0.6</v>
      </c>
      <c r="V260" s="98">
        <v>0.5</v>
      </c>
      <c r="W260" s="98">
        <v>0.3</v>
      </c>
      <c r="X260" s="98">
        <v>0.1</v>
      </c>
      <c r="Y260" s="98">
        <v>0.1</v>
      </c>
      <c r="Z260" s="98">
        <v>-0.1</v>
      </c>
      <c r="AA260" s="98">
        <v>0.4</v>
      </c>
      <c r="AB260" s="98">
        <v>0.4</v>
      </c>
    </row>
    <row r="261" spans="1:28" x14ac:dyDescent="0.2">
      <c r="A261" s="97">
        <v>40603</v>
      </c>
      <c r="B261" s="98">
        <v>98.2</v>
      </c>
      <c r="C261" s="98">
        <v>98.5</v>
      </c>
      <c r="D261" s="98">
        <v>98.6</v>
      </c>
      <c r="E261" s="98">
        <v>98.1</v>
      </c>
      <c r="F261" s="98">
        <v>98.1</v>
      </c>
      <c r="G261" s="98">
        <v>98.2</v>
      </c>
      <c r="H261" s="98">
        <v>98.2</v>
      </c>
      <c r="I261" s="98">
        <v>98.1</v>
      </c>
      <c r="J261" s="98">
        <v>98.3</v>
      </c>
      <c r="K261" s="98">
        <v>3.2</v>
      </c>
      <c r="L261" s="98">
        <v>3.5</v>
      </c>
      <c r="M261" s="98">
        <v>3.6</v>
      </c>
      <c r="N261" s="98">
        <v>3.7</v>
      </c>
      <c r="O261" s="98">
        <v>2.6</v>
      </c>
      <c r="P261" s="98">
        <v>2.9</v>
      </c>
      <c r="Q261" s="98">
        <v>2.9</v>
      </c>
      <c r="R261" s="98">
        <v>2.9</v>
      </c>
      <c r="S261" s="98">
        <v>3.3</v>
      </c>
      <c r="T261" s="98">
        <v>1.6</v>
      </c>
      <c r="U261" s="98">
        <v>1.7</v>
      </c>
      <c r="V261" s="98">
        <v>1.2</v>
      </c>
      <c r="W261" s="98">
        <v>1.7</v>
      </c>
      <c r="X261" s="98">
        <v>1.1000000000000001</v>
      </c>
      <c r="Y261" s="98">
        <v>1.3</v>
      </c>
      <c r="Z261" s="98">
        <v>1.1000000000000001</v>
      </c>
      <c r="AA261" s="98">
        <v>1.4</v>
      </c>
      <c r="AB261" s="98">
        <v>1.4</v>
      </c>
    </row>
    <row r="262" spans="1:28" x14ac:dyDescent="0.2">
      <c r="A262" s="97">
        <v>40695</v>
      </c>
      <c r="B262" s="98">
        <v>99.2</v>
      </c>
      <c r="C262" s="98">
        <v>99.2</v>
      </c>
      <c r="D262" s="98">
        <v>99.6</v>
      </c>
      <c r="E262" s="98">
        <v>99</v>
      </c>
      <c r="F262" s="98">
        <v>99.4</v>
      </c>
      <c r="G262" s="98">
        <v>99.1</v>
      </c>
      <c r="H262" s="98">
        <v>99.2</v>
      </c>
      <c r="I262" s="98">
        <v>99.2</v>
      </c>
      <c r="J262" s="98">
        <v>99.2</v>
      </c>
      <c r="K262" s="98">
        <v>3.8</v>
      </c>
      <c r="L262" s="98">
        <v>3.5</v>
      </c>
      <c r="M262" s="98">
        <v>3.9</v>
      </c>
      <c r="N262" s="98">
        <v>3.9</v>
      </c>
      <c r="O262" s="98">
        <v>3</v>
      </c>
      <c r="P262" s="98">
        <v>3.4</v>
      </c>
      <c r="Q262" s="98">
        <v>3.1</v>
      </c>
      <c r="R262" s="98">
        <v>3.8</v>
      </c>
      <c r="S262" s="98">
        <v>3.5</v>
      </c>
      <c r="T262" s="98">
        <v>1</v>
      </c>
      <c r="U262" s="98">
        <v>0.7</v>
      </c>
      <c r="V262" s="98">
        <v>1</v>
      </c>
      <c r="W262" s="98">
        <v>0.9</v>
      </c>
      <c r="X262" s="98">
        <v>1.3</v>
      </c>
      <c r="Y262" s="98">
        <v>0.9</v>
      </c>
      <c r="Z262" s="98">
        <v>1</v>
      </c>
      <c r="AA262" s="98">
        <v>1.1000000000000001</v>
      </c>
      <c r="AB262" s="98">
        <v>0.9</v>
      </c>
    </row>
    <row r="263" spans="1:28" x14ac:dyDescent="0.2">
      <c r="A263" s="97">
        <v>40787</v>
      </c>
      <c r="B263" s="98">
        <v>99.9</v>
      </c>
      <c r="C263" s="98">
        <v>99.8</v>
      </c>
      <c r="D263" s="98">
        <v>99.9</v>
      </c>
      <c r="E263" s="98">
        <v>100</v>
      </c>
      <c r="F263" s="98">
        <v>99.6</v>
      </c>
      <c r="G263" s="98">
        <v>99.9</v>
      </c>
      <c r="H263" s="98">
        <v>99.9</v>
      </c>
      <c r="I263" s="98">
        <v>99.8</v>
      </c>
      <c r="J263" s="98">
        <v>99.8</v>
      </c>
      <c r="K263" s="98">
        <v>3.7</v>
      </c>
      <c r="L263" s="98">
        <v>3.6</v>
      </c>
      <c r="M263" s="98">
        <v>3.1</v>
      </c>
      <c r="N263" s="98">
        <v>4</v>
      </c>
      <c r="O263" s="98">
        <v>2.8</v>
      </c>
      <c r="P263" s="98">
        <v>3.2</v>
      </c>
      <c r="Q263" s="98">
        <v>2.8</v>
      </c>
      <c r="R263" s="98">
        <v>3.6</v>
      </c>
      <c r="S263" s="98">
        <v>3.4</v>
      </c>
      <c r="T263" s="98">
        <v>0.7</v>
      </c>
      <c r="U263" s="98">
        <v>0.6</v>
      </c>
      <c r="V263" s="98">
        <v>0.3</v>
      </c>
      <c r="W263" s="98">
        <v>1</v>
      </c>
      <c r="X263" s="98">
        <v>0.2</v>
      </c>
      <c r="Y263" s="98">
        <v>0.8</v>
      </c>
      <c r="Z263" s="98">
        <v>0.7</v>
      </c>
      <c r="AA263" s="98">
        <v>0.6</v>
      </c>
      <c r="AB263" s="98">
        <v>0.6</v>
      </c>
    </row>
    <row r="264" spans="1:28" x14ac:dyDescent="0.2">
      <c r="A264" s="97">
        <v>40878</v>
      </c>
      <c r="B264" s="98">
        <v>99.8</v>
      </c>
      <c r="C264" s="98">
        <v>99.9</v>
      </c>
      <c r="D264" s="98">
        <v>99.7</v>
      </c>
      <c r="E264" s="98">
        <v>100</v>
      </c>
      <c r="F264" s="98">
        <v>99.8</v>
      </c>
      <c r="G264" s="98">
        <v>100</v>
      </c>
      <c r="H264" s="98">
        <v>99.5</v>
      </c>
      <c r="I264" s="98">
        <v>100.1</v>
      </c>
      <c r="J264" s="98">
        <v>99.8</v>
      </c>
      <c r="K264" s="98">
        <v>3.2</v>
      </c>
      <c r="L264" s="98">
        <v>3.1</v>
      </c>
      <c r="M264" s="98">
        <v>2.4</v>
      </c>
      <c r="N264" s="98">
        <v>3.6</v>
      </c>
      <c r="O264" s="98">
        <v>2.9</v>
      </c>
      <c r="P264" s="98">
        <v>3.2</v>
      </c>
      <c r="Q264" s="98">
        <v>2.5</v>
      </c>
      <c r="R264" s="98">
        <v>3.5</v>
      </c>
      <c r="S264" s="98">
        <v>3</v>
      </c>
      <c r="T264" s="98">
        <v>-0.1</v>
      </c>
      <c r="U264" s="98">
        <v>0.1</v>
      </c>
      <c r="V264" s="98">
        <v>-0.2</v>
      </c>
      <c r="W264" s="98">
        <v>0</v>
      </c>
      <c r="X264" s="98">
        <v>0.2</v>
      </c>
      <c r="Y264" s="98">
        <v>0.1</v>
      </c>
      <c r="Z264" s="98">
        <v>-0.4</v>
      </c>
      <c r="AA264" s="98">
        <v>0.3</v>
      </c>
      <c r="AB264" s="98">
        <v>0</v>
      </c>
    </row>
    <row r="265" spans="1:28" x14ac:dyDescent="0.2">
      <c r="A265" s="97">
        <v>40969</v>
      </c>
      <c r="B265" s="98">
        <v>99.9</v>
      </c>
      <c r="C265" s="98">
        <v>99.9</v>
      </c>
      <c r="D265" s="98">
        <v>99.9</v>
      </c>
      <c r="E265" s="98">
        <v>99.9</v>
      </c>
      <c r="F265" s="98">
        <v>100</v>
      </c>
      <c r="G265" s="98">
        <v>100.3</v>
      </c>
      <c r="H265" s="98">
        <v>99.9</v>
      </c>
      <c r="I265" s="98">
        <v>99.7</v>
      </c>
      <c r="J265" s="98">
        <v>99.9</v>
      </c>
      <c r="K265" s="98">
        <v>1.7</v>
      </c>
      <c r="L265" s="98">
        <v>1.4</v>
      </c>
      <c r="M265" s="98">
        <v>1.3</v>
      </c>
      <c r="N265" s="98">
        <v>1.8</v>
      </c>
      <c r="O265" s="98">
        <v>1.9</v>
      </c>
      <c r="P265" s="98">
        <v>2.1</v>
      </c>
      <c r="Q265" s="98">
        <v>1.7</v>
      </c>
      <c r="R265" s="98">
        <v>1.6</v>
      </c>
      <c r="S265" s="98">
        <v>1.6</v>
      </c>
      <c r="T265" s="98">
        <v>0.1</v>
      </c>
      <c r="U265" s="98">
        <v>0</v>
      </c>
      <c r="V265" s="98">
        <v>0.2</v>
      </c>
      <c r="W265" s="98">
        <v>-0.1</v>
      </c>
      <c r="X265" s="98">
        <v>0.2</v>
      </c>
      <c r="Y265" s="98">
        <v>0.3</v>
      </c>
      <c r="Z265" s="98">
        <v>0.4</v>
      </c>
      <c r="AA265" s="98">
        <v>-0.4</v>
      </c>
      <c r="AB265" s="98">
        <v>0.1</v>
      </c>
    </row>
    <row r="266" spans="1:28" x14ac:dyDescent="0.2">
      <c r="A266" s="97">
        <v>41061</v>
      </c>
      <c r="B266" s="98">
        <v>100.5</v>
      </c>
      <c r="C266" s="98">
        <v>100.4</v>
      </c>
      <c r="D266" s="98">
        <v>100.5</v>
      </c>
      <c r="E266" s="98">
        <v>100.2</v>
      </c>
      <c r="F266" s="98">
        <v>100.5</v>
      </c>
      <c r="G266" s="98">
        <v>99.9</v>
      </c>
      <c r="H266" s="98">
        <v>100.7</v>
      </c>
      <c r="I266" s="98">
        <v>100.3</v>
      </c>
      <c r="J266" s="98">
        <v>100.4</v>
      </c>
      <c r="K266" s="98">
        <v>1.3</v>
      </c>
      <c r="L266" s="98">
        <v>1.2</v>
      </c>
      <c r="M266" s="98">
        <v>0.9</v>
      </c>
      <c r="N266" s="98">
        <v>1.2</v>
      </c>
      <c r="O266" s="98">
        <v>1.1000000000000001</v>
      </c>
      <c r="P266" s="98">
        <v>0.8</v>
      </c>
      <c r="Q266" s="98">
        <v>1.5</v>
      </c>
      <c r="R266" s="98">
        <v>1.1000000000000001</v>
      </c>
      <c r="S266" s="98">
        <v>1.2</v>
      </c>
      <c r="T266" s="98">
        <v>0.6</v>
      </c>
      <c r="U266" s="98">
        <v>0.5</v>
      </c>
      <c r="V266" s="98">
        <v>0.6</v>
      </c>
      <c r="W266" s="98">
        <v>0.3</v>
      </c>
      <c r="X266" s="98">
        <v>0.5</v>
      </c>
      <c r="Y266" s="98">
        <v>-0.4</v>
      </c>
      <c r="Z266" s="98">
        <v>0.8</v>
      </c>
      <c r="AA266" s="98">
        <v>0.6</v>
      </c>
      <c r="AB266" s="98">
        <v>0.5</v>
      </c>
    </row>
    <row r="267" spans="1:28" x14ac:dyDescent="0.2">
      <c r="A267" s="97">
        <v>41153</v>
      </c>
      <c r="B267" s="98">
        <v>102.2</v>
      </c>
      <c r="C267" s="98">
        <v>101.6</v>
      </c>
      <c r="D267" s="98">
        <v>101.6</v>
      </c>
      <c r="E267" s="98">
        <v>101.7</v>
      </c>
      <c r="F267" s="98">
        <v>101.6</v>
      </c>
      <c r="G267" s="98">
        <v>100.6</v>
      </c>
      <c r="H267" s="98">
        <v>102</v>
      </c>
      <c r="I267" s="98">
        <v>101.4</v>
      </c>
      <c r="J267" s="98">
        <v>101.8</v>
      </c>
      <c r="K267" s="98">
        <v>2.2999999999999998</v>
      </c>
      <c r="L267" s="98">
        <v>1.8</v>
      </c>
      <c r="M267" s="98">
        <v>1.7</v>
      </c>
      <c r="N267" s="98">
        <v>1.7</v>
      </c>
      <c r="O267" s="98">
        <v>2</v>
      </c>
      <c r="P267" s="98">
        <v>0.7</v>
      </c>
      <c r="Q267" s="98">
        <v>2.1</v>
      </c>
      <c r="R267" s="98">
        <v>1.6</v>
      </c>
      <c r="S267" s="98">
        <v>2</v>
      </c>
      <c r="T267" s="98">
        <v>1.7</v>
      </c>
      <c r="U267" s="98">
        <v>1.2</v>
      </c>
      <c r="V267" s="98">
        <v>1.1000000000000001</v>
      </c>
      <c r="W267" s="98">
        <v>1.5</v>
      </c>
      <c r="X267" s="98">
        <v>1.1000000000000001</v>
      </c>
      <c r="Y267" s="98">
        <v>0.7</v>
      </c>
      <c r="Z267" s="98">
        <v>1.3</v>
      </c>
      <c r="AA267" s="98">
        <v>1.1000000000000001</v>
      </c>
      <c r="AB267" s="98">
        <v>1.4</v>
      </c>
    </row>
    <row r="268" spans="1:28" x14ac:dyDescent="0.2">
      <c r="A268" s="97">
        <v>41244</v>
      </c>
      <c r="B268" s="98">
        <v>102.3</v>
      </c>
      <c r="C268" s="98">
        <v>102</v>
      </c>
      <c r="D268" s="98">
        <v>101.9</v>
      </c>
      <c r="E268" s="98">
        <v>102.1</v>
      </c>
      <c r="F268" s="98">
        <v>101.9</v>
      </c>
      <c r="G268" s="98">
        <v>101</v>
      </c>
      <c r="H268" s="98">
        <v>102</v>
      </c>
      <c r="I268" s="98">
        <v>101.8</v>
      </c>
      <c r="J268" s="98">
        <v>102</v>
      </c>
      <c r="K268" s="98">
        <v>2.5</v>
      </c>
      <c r="L268" s="98">
        <v>2.1</v>
      </c>
      <c r="M268" s="98">
        <v>2.2000000000000002</v>
      </c>
      <c r="N268" s="98">
        <v>2.1</v>
      </c>
      <c r="O268" s="98">
        <v>2.1</v>
      </c>
      <c r="P268" s="98">
        <v>1</v>
      </c>
      <c r="Q268" s="98">
        <v>2.5</v>
      </c>
      <c r="R268" s="98">
        <v>1.7</v>
      </c>
      <c r="S268" s="98">
        <v>2.2000000000000002</v>
      </c>
      <c r="T268" s="98">
        <v>0.1</v>
      </c>
      <c r="U268" s="98">
        <v>0.4</v>
      </c>
      <c r="V268" s="98">
        <v>0.3</v>
      </c>
      <c r="W268" s="98">
        <v>0.4</v>
      </c>
      <c r="X268" s="98">
        <v>0.3</v>
      </c>
      <c r="Y268" s="98">
        <v>0.4</v>
      </c>
      <c r="Z268" s="98">
        <v>0</v>
      </c>
      <c r="AA268" s="98">
        <v>0.4</v>
      </c>
      <c r="AB268" s="98">
        <v>0.2</v>
      </c>
    </row>
    <row r="269" spans="1:28" x14ac:dyDescent="0.2">
      <c r="A269" s="97">
        <v>41334</v>
      </c>
      <c r="B269" s="98">
        <v>102.7</v>
      </c>
      <c r="C269" s="98">
        <v>102.4</v>
      </c>
      <c r="D269" s="98">
        <v>102</v>
      </c>
      <c r="E269" s="98">
        <v>102.1</v>
      </c>
      <c r="F269" s="98">
        <v>102.4</v>
      </c>
      <c r="G269" s="98">
        <v>101.3</v>
      </c>
      <c r="H269" s="98">
        <v>103.7</v>
      </c>
      <c r="I269" s="98">
        <v>101.9</v>
      </c>
      <c r="J269" s="98">
        <v>102.4</v>
      </c>
      <c r="K269" s="98">
        <v>2.8</v>
      </c>
      <c r="L269" s="98">
        <v>2.5</v>
      </c>
      <c r="M269" s="98">
        <v>2.1</v>
      </c>
      <c r="N269" s="98">
        <v>2.2000000000000002</v>
      </c>
      <c r="O269" s="98">
        <v>2.4</v>
      </c>
      <c r="P269" s="98">
        <v>1</v>
      </c>
      <c r="Q269" s="98">
        <v>3.8</v>
      </c>
      <c r="R269" s="98">
        <v>2.2000000000000002</v>
      </c>
      <c r="S269" s="98">
        <v>2.5</v>
      </c>
      <c r="T269" s="98">
        <v>0.4</v>
      </c>
      <c r="U269" s="98">
        <v>0.4</v>
      </c>
      <c r="V269" s="98">
        <v>0.1</v>
      </c>
      <c r="W269" s="98">
        <v>0</v>
      </c>
      <c r="X269" s="98">
        <v>0.5</v>
      </c>
      <c r="Y269" s="98">
        <v>0.3</v>
      </c>
      <c r="Z269" s="98">
        <v>1.7</v>
      </c>
      <c r="AA269" s="98">
        <v>0.1</v>
      </c>
      <c r="AB269" s="98">
        <v>0.4</v>
      </c>
    </row>
    <row r="270" spans="1:28" x14ac:dyDescent="0.2">
      <c r="A270" s="97">
        <v>41426</v>
      </c>
      <c r="B270" s="98">
        <v>103.1</v>
      </c>
      <c r="C270" s="98">
        <v>102.6</v>
      </c>
      <c r="D270" s="98">
        <v>102.5</v>
      </c>
      <c r="E270" s="98">
        <v>102.3</v>
      </c>
      <c r="F270" s="98">
        <v>103</v>
      </c>
      <c r="G270" s="98">
        <v>101.7</v>
      </c>
      <c r="H270" s="98">
        <v>104.6</v>
      </c>
      <c r="I270" s="98">
        <v>102.5</v>
      </c>
      <c r="J270" s="98">
        <v>102.8</v>
      </c>
      <c r="K270" s="98">
        <v>2.6</v>
      </c>
      <c r="L270" s="98">
        <v>2.2000000000000002</v>
      </c>
      <c r="M270" s="98">
        <v>2</v>
      </c>
      <c r="N270" s="98">
        <v>2.1</v>
      </c>
      <c r="O270" s="98">
        <v>2.5</v>
      </c>
      <c r="P270" s="98">
        <v>1.8</v>
      </c>
      <c r="Q270" s="98">
        <v>3.9</v>
      </c>
      <c r="R270" s="98">
        <v>2.2000000000000002</v>
      </c>
      <c r="S270" s="98">
        <v>2.4</v>
      </c>
      <c r="T270" s="98">
        <v>0.4</v>
      </c>
      <c r="U270" s="98">
        <v>0.2</v>
      </c>
      <c r="V270" s="98">
        <v>0.5</v>
      </c>
      <c r="W270" s="98">
        <v>0.2</v>
      </c>
      <c r="X270" s="98">
        <v>0.6</v>
      </c>
      <c r="Y270" s="98">
        <v>0.4</v>
      </c>
      <c r="Z270" s="98">
        <v>0.9</v>
      </c>
      <c r="AA270" s="98">
        <v>0.6</v>
      </c>
      <c r="AB270" s="98">
        <v>0.4</v>
      </c>
    </row>
    <row r="271" spans="1:28" x14ac:dyDescent="0.2">
      <c r="A271" s="97">
        <v>41518</v>
      </c>
      <c r="B271" s="98">
        <v>104.3</v>
      </c>
      <c r="C271" s="98">
        <v>104</v>
      </c>
      <c r="D271" s="98">
        <v>103.8</v>
      </c>
      <c r="E271" s="98">
        <v>103.7</v>
      </c>
      <c r="F271" s="98">
        <v>104.2</v>
      </c>
      <c r="G271" s="98">
        <v>102.6</v>
      </c>
      <c r="H271" s="98">
        <v>105.5</v>
      </c>
      <c r="I271" s="98">
        <v>103.1</v>
      </c>
      <c r="J271" s="98">
        <v>104</v>
      </c>
      <c r="K271" s="98">
        <v>2.1</v>
      </c>
      <c r="L271" s="98">
        <v>2.4</v>
      </c>
      <c r="M271" s="98">
        <v>2.2000000000000002</v>
      </c>
      <c r="N271" s="98">
        <v>2</v>
      </c>
      <c r="O271" s="98">
        <v>2.6</v>
      </c>
      <c r="P271" s="98">
        <v>2</v>
      </c>
      <c r="Q271" s="98">
        <v>3.4</v>
      </c>
      <c r="R271" s="98">
        <v>1.7</v>
      </c>
      <c r="S271" s="98">
        <v>2.2000000000000002</v>
      </c>
      <c r="T271" s="98">
        <v>1.2</v>
      </c>
      <c r="U271" s="98">
        <v>1.4</v>
      </c>
      <c r="V271" s="98">
        <v>1.3</v>
      </c>
      <c r="W271" s="98">
        <v>1.4</v>
      </c>
      <c r="X271" s="98">
        <v>1.2</v>
      </c>
      <c r="Y271" s="98">
        <v>0.9</v>
      </c>
      <c r="Z271" s="98">
        <v>0.9</v>
      </c>
      <c r="AA271" s="98">
        <v>0.6</v>
      </c>
      <c r="AB271" s="98">
        <v>1.2</v>
      </c>
    </row>
    <row r="272" spans="1:28" x14ac:dyDescent="0.2">
      <c r="A272" s="97">
        <v>41609</v>
      </c>
      <c r="B272" s="98">
        <v>105</v>
      </c>
      <c r="C272" s="98">
        <v>104.8</v>
      </c>
      <c r="D272" s="98">
        <v>104.6</v>
      </c>
      <c r="E272" s="98">
        <v>104.4</v>
      </c>
      <c r="F272" s="98">
        <v>104.9</v>
      </c>
      <c r="G272" s="98">
        <v>103.6</v>
      </c>
      <c r="H272" s="98">
        <v>106.5</v>
      </c>
      <c r="I272" s="98">
        <v>104.1</v>
      </c>
      <c r="J272" s="98">
        <v>104.8</v>
      </c>
      <c r="K272" s="98">
        <v>2.6</v>
      </c>
      <c r="L272" s="98">
        <v>2.7</v>
      </c>
      <c r="M272" s="98">
        <v>2.6</v>
      </c>
      <c r="N272" s="98">
        <v>2.2999999999999998</v>
      </c>
      <c r="O272" s="98">
        <v>2.9</v>
      </c>
      <c r="P272" s="98">
        <v>2.6</v>
      </c>
      <c r="Q272" s="98">
        <v>4.4000000000000004</v>
      </c>
      <c r="R272" s="98">
        <v>2.2999999999999998</v>
      </c>
      <c r="S272" s="98">
        <v>2.7</v>
      </c>
      <c r="T272" s="98">
        <v>0.7</v>
      </c>
      <c r="U272" s="98">
        <v>0.8</v>
      </c>
      <c r="V272" s="98">
        <v>0.8</v>
      </c>
      <c r="W272" s="98">
        <v>0.7</v>
      </c>
      <c r="X272" s="98">
        <v>0.7</v>
      </c>
      <c r="Y272" s="98">
        <v>1</v>
      </c>
      <c r="Z272" s="98">
        <v>0.9</v>
      </c>
      <c r="AA272" s="98">
        <v>1</v>
      </c>
      <c r="AB272" s="98">
        <v>0.8</v>
      </c>
    </row>
    <row r="273" spans="1:61" x14ac:dyDescent="0.2">
      <c r="A273" s="97">
        <v>41699</v>
      </c>
      <c r="B273" s="98">
        <v>105.6</v>
      </c>
      <c r="C273" s="98">
        <v>105.3</v>
      </c>
      <c r="D273" s="98">
        <v>105.2</v>
      </c>
      <c r="E273" s="98">
        <v>105.1</v>
      </c>
      <c r="F273" s="98">
        <v>105.6</v>
      </c>
      <c r="G273" s="98">
        <v>104.1</v>
      </c>
      <c r="H273" s="98">
        <v>107.4</v>
      </c>
      <c r="I273" s="98">
        <v>104.6</v>
      </c>
      <c r="J273" s="98">
        <v>105.4</v>
      </c>
      <c r="K273" s="98">
        <v>2.8</v>
      </c>
      <c r="L273" s="98">
        <v>2.8</v>
      </c>
      <c r="M273" s="98">
        <v>3.1</v>
      </c>
      <c r="N273" s="98">
        <v>2.9</v>
      </c>
      <c r="O273" s="98">
        <v>3.1</v>
      </c>
      <c r="P273" s="98">
        <v>2.8</v>
      </c>
      <c r="Q273" s="98">
        <v>3.6</v>
      </c>
      <c r="R273" s="98">
        <v>2.6</v>
      </c>
      <c r="S273" s="98">
        <v>2.9</v>
      </c>
      <c r="T273" s="98">
        <v>0.6</v>
      </c>
      <c r="U273" s="98">
        <v>0.5</v>
      </c>
      <c r="V273" s="98">
        <v>0.6</v>
      </c>
      <c r="W273" s="98">
        <v>0.7</v>
      </c>
      <c r="X273" s="98">
        <v>0.7</v>
      </c>
      <c r="Y273" s="98">
        <v>0.5</v>
      </c>
      <c r="Z273" s="98">
        <v>0.8</v>
      </c>
      <c r="AA273" s="98">
        <v>0.5</v>
      </c>
      <c r="AB273" s="98">
        <v>0.6</v>
      </c>
    </row>
    <row r="274" spans="1:61" x14ac:dyDescent="0.2">
      <c r="A274" s="97">
        <v>41791</v>
      </c>
      <c r="B274" s="98">
        <v>106</v>
      </c>
      <c r="C274" s="98">
        <v>105.9</v>
      </c>
      <c r="D274" s="98">
        <v>105.8</v>
      </c>
      <c r="E274" s="98">
        <v>105.5</v>
      </c>
      <c r="F274" s="98">
        <v>106.4</v>
      </c>
      <c r="G274" s="98">
        <v>104.5</v>
      </c>
      <c r="H274" s="98">
        <v>108.1</v>
      </c>
      <c r="I274" s="98">
        <v>104.8</v>
      </c>
      <c r="J274" s="98">
        <v>105.9</v>
      </c>
      <c r="K274" s="98">
        <v>2.8</v>
      </c>
      <c r="L274" s="98">
        <v>3.2</v>
      </c>
      <c r="M274" s="98">
        <v>3.2</v>
      </c>
      <c r="N274" s="98">
        <v>3.1</v>
      </c>
      <c r="O274" s="98">
        <v>3.3</v>
      </c>
      <c r="P274" s="98">
        <v>2.8</v>
      </c>
      <c r="Q274" s="98">
        <v>3.3</v>
      </c>
      <c r="R274" s="98">
        <v>2.2000000000000002</v>
      </c>
      <c r="S274" s="98">
        <v>3</v>
      </c>
      <c r="T274" s="98">
        <v>0.4</v>
      </c>
      <c r="U274" s="98">
        <v>0.6</v>
      </c>
      <c r="V274" s="98">
        <v>0.6</v>
      </c>
      <c r="W274" s="98">
        <v>0.4</v>
      </c>
      <c r="X274" s="98">
        <v>0.8</v>
      </c>
      <c r="Y274" s="98">
        <v>0.4</v>
      </c>
      <c r="Z274" s="98">
        <v>0.7</v>
      </c>
      <c r="AA274" s="98">
        <v>0.2</v>
      </c>
      <c r="AB274" s="98">
        <v>0.5</v>
      </c>
    </row>
    <row r="275" spans="1:61" x14ac:dyDescent="0.2">
      <c r="A275" s="97">
        <v>41883</v>
      </c>
      <c r="B275" s="98">
        <v>106.6</v>
      </c>
      <c r="C275" s="98">
        <v>106.1</v>
      </c>
      <c r="D275" s="98">
        <v>106.5</v>
      </c>
      <c r="E275" s="98">
        <v>105.9</v>
      </c>
      <c r="F275" s="98">
        <v>106.9</v>
      </c>
      <c r="G275" s="98">
        <v>104.6</v>
      </c>
      <c r="H275" s="98">
        <v>108.3</v>
      </c>
      <c r="I275" s="98">
        <v>105.2</v>
      </c>
      <c r="J275" s="98">
        <v>106.4</v>
      </c>
      <c r="K275" s="98">
        <v>2.2000000000000002</v>
      </c>
      <c r="L275" s="98">
        <v>2</v>
      </c>
      <c r="M275" s="98">
        <v>2.6</v>
      </c>
      <c r="N275" s="98">
        <v>2.1</v>
      </c>
      <c r="O275" s="98">
        <v>2.6</v>
      </c>
      <c r="P275" s="98">
        <v>1.9</v>
      </c>
      <c r="Q275" s="98">
        <v>2.7</v>
      </c>
      <c r="R275" s="98">
        <v>2</v>
      </c>
      <c r="S275" s="98">
        <v>2.2999999999999998</v>
      </c>
      <c r="T275" s="98">
        <v>0.6</v>
      </c>
      <c r="U275" s="98">
        <v>0.2</v>
      </c>
      <c r="V275" s="98">
        <v>0.7</v>
      </c>
      <c r="W275" s="98">
        <v>0.4</v>
      </c>
      <c r="X275" s="98">
        <v>0.5</v>
      </c>
      <c r="Y275" s="98">
        <v>0.1</v>
      </c>
      <c r="Z275" s="98">
        <v>0.2</v>
      </c>
      <c r="AA275" s="98">
        <v>0.4</v>
      </c>
      <c r="AB275" s="98">
        <v>0.5</v>
      </c>
    </row>
    <row r="277" spans="1:61" x14ac:dyDescent="0.2">
      <c r="B277" s="97">
        <v>36678</v>
      </c>
      <c r="C277" s="97">
        <v>37043</v>
      </c>
      <c r="D277" s="97">
        <v>37408</v>
      </c>
      <c r="E277" s="97">
        <v>37773</v>
      </c>
      <c r="F277" s="97">
        <v>38139</v>
      </c>
      <c r="G277" s="97">
        <v>38504</v>
      </c>
      <c r="H277" s="97">
        <v>38869</v>
      </c>
      <c r="I277" s="97">
        <v>39234</v>
      </c>
      <c r="J277" s="97">
        <v>39600</v>
      </c>
      <c r="K277" s="97">
        <v>39965</v>
      </c>
      <c r="L277" s="97">
        <v>40330</v>
      </c>
      <c r="M277" s="97">
        <v>40695</v>
      </c>
      <c r="N277" s="97">
        <v>41061</v>
      </c>
      <c r="O277" s="97">
        <v>41426</v>
      </c>
      <c r="P277" s="97">
        <v>41791</v>
      </c>
      <c r="Q277" s="100">
        <v>42156</v>
      </c>
      <c r="S277" s="97"/>
      <c r="U277" s="97"/>
      <c r="V277" s="97"/>
      <c r="W277" s="97"/>
      <c r="Y277" s="97"/>
      <c r="Z277" s="97"/>
      <c r="AA277" s="97"/>
      <c r="AC277" s="97"/>
      <c r="AD277" s="97"/>
      <c r="AE277" s="97"/>
      <c r="AG277" s="97"/>
      <c r="AH277" s="97"/>
      <c r="AI277" s="97"/>
      <c r="AK277" s="97"/>
      <c r="AL277" s="97"/>
      <c r="AM277" s="97"/>
      <c r="AO277" s="97"/>
      <c r="AP277" s="97"/>
      <c r="AQ277" s="97"/>
      <c r="AS277" s="97"/>
      <c r="AT277" s="97"/>
      <c r="AU277" s="97"/>
      <c r="AW277" s="97"/>
      <c r="AX277" s="97"/>
      <c r="AY277" s="97"/>
      <c r="BA277" s="97"/>
      <c r="BB277" s="97"/>
      <c r="BC277" s="97"/>
      <c r="BE277" s="97"/>
      <c r="BF277" s="97"/>
      <c r="BG277" s="97"/>
      <c r="BI277" s="97"/>
    </row>
    <row r="278" spans="1:61" x14ac:dyDescent="0.2">
      <c r="B278" s="98">
        <v>70.2</v>
      </c>
      <c r="C278" s="98">
        <v>74.5</v>
      </c>
      <c r="D278" s="98">
        <v>76.599999999999994</v>
      </c>
      <c r="E278" s="98">
        <v>78.599999999999994</v>
      </c>
      <c r="F278" s="98">
        <v>80.599999999999994</v>
      </c>
      <c r="G278" s="98">
        <v>82.6</v>
      </c>
      <c r="H278" s="98">
        <v>85.9</v>
      </c>
      <c r="I278" s="98">
        <v>87.7</v>
      </c>
      <c r="J278" s="98">
        <v>91.6</v>
      </c>
      <c r="K278" s="98">
        <v>92.9</v>
      </c>
      <c r="L278" s="98">
        <v>95.8</v>
      </c>
      <c r="M278" s="98">
        <v>99.2</v>
      </c>
      <c r="N278" s="98">
        <v>100.4</v>
      </c>
      <c r="O278" s="98">
        <v>102.8</v>
      </c>
      <c r="P278" s="98">
        <v>105.9</v>
      </c>
      <c r="Q278" s="94">
        <f>P278*1.025</f>
        <v>108.5475</v>
      </c>
      <c r="S278" s="98"/>
      <c r="U278" s="98"/>
      <c r="V278" s="98"/>
      <c r="W278" s="98"/>
      <c r="Y278" s="98"/>
      <c r="Z278" s="98"/>
      <c r="AA278" s="98"/>
      <c r="AC278" s="98"/>
      <c r="AD278" s="98"/>
      <c r="AE278" s="98"/>
      <c r="AG278" s="98"/>
      <c r="AH278" s="98"/>
      <c r="AI278" s="98"/>
      <c r="AK278" s="98"/>
      <c r="AL278" s="98"/>
      <c r="AM278" s="98"/>
      <c r="AO278" s="98"/>
      <c r="AP278" s="98"/>
      <c r="AQ278" s="98"/>
      <c r="AS278" s="98"/>
      <c r="AT278" s="98"/>
      <c r="AU278" s="98"/>
      <c r="AW278" s="98"/>
      <c r="AX278" s="98"/>
      <c r="AY278" s="98"/>
      <c r="BA278" s="98"/>
      <c r="BB278" s="98"/>
      <c r="BC278" s="98"/>
      <c r="BE278" s="98"/>
      <c r="BF278" s="98"/>
      <c r="BG278" s="98"/>
      <c r="BI278" s="98"/>
    </row>
    <row r="279" spans="1:61" x14ac:dyDescent="0.2">
      <c r="B279" s="101"/>
      <c r="Q279" s="94">
        <f>Q278/100</f>
        <v>1.085475</v>
      </c>
    </row>
    <row r="280" spans="1:61" x14ac:dyDescent="0.2">
      <c r="B280" s="94">
        <f t="shared" ref="B280:P280" si="0">B278/$Q$279</f>
        <v>64.672148137911975</v>
      </c>
      <c r="C280" s="94">
        <f t="shared" si="0"/>
        <v>68.633547525276953</v>
      </c>
      <c r="D280" s="94">
        <f t="shared" si="0"/>
        <v>70.568184435385433</v>
      </c>
      <c r="E280" s="94">
        <f t="shared" si="0"/>
        <v>72.410695778345882</v>
      </c>
      <c r="F280" s="94">
        <f t="shared" si="0"/>
        <v>74.253207121306332</v>
      </c>
      <c r="G280" s="94">
        <f t="shared" si="0"/>
        <v>76.095718464266795</v>
      </c>
      <c r="H280" s="94">
        <f t="shared" si="0"/>
        <v>79.135862180151548</v>
      </c>
      <c r="I280" s="94">
        <f t="shared" si="0"/>
        <v>80.794122388815964</v>
      </c>
      <c r="J280" s="94">
        <f t="shared" si="0"/>
        <v>84.387019507588846</v>
      </c>
      <c r="K280" s="94">
        <f t="shared" si="0"/>
        <v>85.58465188051315</v>
      </c>
      <c r="L280" s="94">
        <f t="shared" si="0"/>
        <v>88.256293327805793</v>
      </c>
      <c r="M280" s="94">
        <f t="shared" si="0"/>
        <v>91.388562610838576</v>
      </c>
      <c r="N280" s="94">
        <f t="shared" si="0"/>
        <v>92.494069416614849</v>
      </c>
      <c r="O280" s="94">
        <f t="shared" si="0"/>
        <v>94.705083028167394</v>
      </c>
      <c r="P280" s="94">
        <f t="shared" si="0"/>
        <v>97.560975609756099</v>
      </c>
      <c r="Q280" s="94">
        <f>Q278/$Q$279</f>
        <v>100</v>
      </c>
    </row>
    <row r="282" spans="1:61" x14ac:dyDescent="0.2"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100" t="s">
        <v>134</v>
      </c>
    </row>
    <row r="283" spans="1:61" x14ac:dyDescent="0.2"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</row>
    <row r="284" spans="1:61" x14ac:dyDescent="0.2"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Current</vt:lpstr>
      <vt:lpstr>Table 1 Constant 2014-15</vt:lpstr>
      <vt:lpstr>Figure 1</vt:lpstr>
      <vt:lpstr>Figure 2 + 3</vt:lpstr>
      <vt:lpstr>CPI calcs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Pryke</dc:creator>
  <cp:lastModifiedBy>Jonathan Pryke</cp:lastModifiedBy>
  <dcterms:created xsi:type="dcterms:W3CDTF">2014-05-14T02:50:47Z</dcterms:created>
  <dcterms:modified xsi:type="dcterms:W3CDTF">2015-02-06T02:43:04Z</dcterms:modified>
</cp:coreProperties>
</file>