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man\Dropbox (Devpolicy)\Research\Australasian aid\Aid and defence\"/>
    </mc:Choice>
  </mc:AlternateContent>
  <xr:revisionPtr revIDLastSave="0" documentId="13_ncr:1_{57A6A9DF-B5EE-4524-A821-0A7954885F63}" xr6:coauthVersionLast="45" xr6:coauthVersionMax="45" xr10:uidLastSave="{00000000-0000-0000-0000-000000000000}"/>
  <bookViews>
    <workbookView xWindow="-110" yWindow="-110" windowWidth="19420" windowHeight="10420" tabRatio="678" xr2:uid="{E038C9BB-3469-483F-A86A-7A0FD101A361}"/>
  </bookViews>
  <sheets>
    <sheet name="Time seri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3" i="1"/>
  <c r="P39" i="1" l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" i="1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2" i="1"/>
  <c r="I61" i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4" i="1"/>
  <c r="J4" i="1" l="1"/>
  <c r="R4" i="1" s="1"/>
  <c r="J5" i="1"/>
  <c r="R5" i="1" s="1"/>
  <c r="J6" i="1"/>
  <c r="Q6" i="1" s="1"/>
  <c r="J7" i="1"/>
  <c r="R7" i="1" s="1"/>
  <c r="J8" i="1"/>
  <c r="R8" i="1" s="1"/>
  <c r="J9" i="1"/>
  <c r="R9" i="1" s="1"/>
  <c r="J10" i="1"/>
  <c r="Q10" i="1" s="1"/>
  <c r="J11" i="1"/>
  <c r="R11" i="1" s="1"/>
  <c r="J12" i="1"/>
  <c r="R12" i="1" s="1"/>
  <c r="J13" i="1"/>
  <c r="R13" i="1" s="1"/>
  <c r="J14" i="1"/>
  <c r="Q14" i="1" s="1"/>
  <c r="J15" i="1"/>
  <c r="R15" i="1" s="1"/>
  <c r="J16" i="1"/>
  <c r="R16" i="1" s="1"/>
  <c r="J17" i="1"/>
  <c r="R17" i="1" s="1"/>
  <c r="J18" i="1"/>
  <c r="Q18" i="1" s="1"/>
  <c r="J19" i="1"/>
  <c r="R19" i="1" s="1"/>
  <c r="J20" i="1"/>
  <c r="R20" i="1" s="1"/>
  <c r="J21" i="1"/>
  <c r="R21" i="1" s="1"/>
  <c r="J22" i="1"/>
  <c r="Q22" i="1" s="1"/>
  <c r="J23" i="1"/>
  <c r="R23" i="1" s="1"/>
  <c r="J24" i="1"/>
  <c r="R24" i="1" s="1"/>
  <c r="J25" i="1"/>
  <c r="R25" i="1" s="1"/>
  <c r="J26" i="1"/>
  <c r="Q26" i="1" s="1"/>
  <c r="J27" i="1"/>
  <c r="R27" i="1" s="1"/>
  <c r="J28" i="1"/>
  <c r="R28" i="1" s="1"/>
  <c r="J29" i="1"/>
  <c r="R29" i="1" s="1"/>
  <c r="J30" i="1"/>
  <c r="Q30" i="1" s="1"/>
  <c r="J31" i="1"/>
  <c r="R31" i="1" s="1"/>
  <c r="J32" i="1"/>
  <c r="R32" i="1" s="1"/>
  <c r="J33" i="1"/>
  <c r="R33" i="1" s="1"/>
  <c r="J34" i="1"/>
  <c r="Q34" i="1" s="1"/>
  <c r="J35" i="1"/>
  <c r="R35" i="1" s="1"/>
  <c r="J36" i="1"/>
  <c r="R36" i="1" s="1"/>
  <c r="J37" i="1"/>
  <c r="R37" i="1" s="1"/>
  <c r="J38" i="1"/>
  <c r="Q38" i="1" s="1"/>
  <c r="J39" i="1"/>
  <c r="R39" i="1" s="1"/>
  <c r="J40" i="1"/>
  <c r="R40" i="1" s="1"/>
  <c r="J41" i="1"/>
  <c r="R41" i="1" s="1"/>
  <c r="J42" i="1"/>
  <c r="Q42" i="1" s="1"/>
  <c r="J43" i="1"/>
  <c r="R43" i="1" s="1"/>
  <c r="J44" i="1"/>
  <c r="R44" i="1" s="1"/>
  <c r="J45" i="1"/>
  <c r="R45" i="1" s="1"/>
  <c r="J46" i="1"/>
  <c r="Q46" i="1" s="1"/>
  <c r="J47" i="1"/>
  <c r="R47" i="1" s="1"/>
  <c r="J48" i="1"/>
  <c r="R48" i="1" s="1"/>
  <c r="J49" i="1"/>
  <c r="R49" i="1" s="1"/>
  <c r="J50" i="1"/>
  <c r="Q50" i="1" s="1"/>
  <c r="J51" i="1"/>
  <c r="R51" i="1" s="1"/>
  <c r="J52" i="1"/>
  <c r="R52" i="1" s="1"/>
  <c r="J53" i="1"/>
  <c r="R53" i="1" s="1"/>
  <c r="J54" i="1"/>
  <c r="J55" i="1"/>
  <c r="J56" i="1"/>
  <c r="R56" i="1" s="1"/>
  <c r="J57" i="1"/>
  <c r="R57" i="1" s="1"/>
  <c r="J58" i="1"/>
  <c r="J59" i="1"/>
  <c r="J60" i="1"/>
  <c r="R60" i="1" s="1"/>
  <c r="J61" i="1"/>
  <c r="J62" i="1"/>
  <c r="J63" i="1"/>
  <c r="J64" i="1"/>
  <c r="J65" i="1"/>
  <c r="Q65" i="1" s="1"/>
  <c r="J66" i="1"/>
  <c r="J67" i="1"/>
  <c r="J68" i="1"/>
  <c r="Q68" i="1" s="1"/>
  <c r="J69" i="1"/>
  <c r="Q69" i="1" s="1"/>
  <c r="J70" i="1"/>
  <c r="J71" i="1"/>
  <c r="J3" i="1"/>
  <c r="R3" i="1" s="1"/>
  <c r="L61" i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D62" i="1"/>
  <c r="D61" i="1"/>
  <c r="O60" i="1"/>
  <c r="D60" i="1"/>
  <c r="O59" i="1"/>
  <c r="D59" i="1"/>
  <c r="O58" i="1"/>
  <c r="D58" i="1"/>
  <c r="O57" i="1"/>
  <c r="D57" i="1"/>
  <c r="O56" i="1"/>
  <c r="D56" i="1"/>
  <c r="O55" i="1"/>
  <c r="D55" i="1"/>
  <c r="O54" i="1"/>
  <c r="D54" i="1"/>
  <c r="O53" i="1"/>
  <c r="D53" i="1"/>
  <c r="O52" i="1"/>
  <c r="D52" i="1"/>
  <c r="O51" i="1"/>
  <c r="D51" i="1"/>
  <c r="O50" i="1"/>
  <c r="D50" i="1"/>
  <c r="O49" i="1"/>
  <c r="D49" i="1"/>
  <c r="O48" i="1"/>
  <c r="D48" i="1"/>
  <c r="O47" i="1"/>
  <c r="D47" i="1"/>
  <c r="O46" i="1"/>
  <c r="D46" i="1"/>
  <c r="O45" i="1"/>
  <c r="D45" i="1"/>
  <c r="O44" i="1"/>
  <c r="D44" i="1"/>
  <c r="O43" i="1"/>
  <c r="D43" i="1"/>
  <c r="O42" i="1"/>
  <c r="D42" i="1"/>
  <c r="O41" i="1"/>
  <c r="D41" i="1"/>
  <c r="O40" i="1"/>
  <c r="D40" i="1"/>
  <c r="O39" i="1"/>
  <c r="D39" i="1"/>
  <c r="O38" i="1"/>
  <c r="D38" i="1"/>
  <c r="O37" i="1"/>
  <c r="D37" i="1"/>
  <c r="O36" i="1"/>
  <c r="D36" i="1"/>
  <c r="O35" i="1"/>
  <c r="D35" i="1"/>
  <c r="O34" i="1"/>
  <c r="D34" i="1"/>
  <c r="O33" i="1"/>
  <c r="D33" i="1"/>
  <c r="O32" i="1"/>
  <c r="D32" i="1"/>
  <c r="O31" i="1"/>
  <c r="D31" i="1"/>
  <c r="O30" i="1"/>
  <c r="D30" i="1"/>
  <c r="O29" i="1"/>
  <c r="D29" i="1"/>
  <c r="O28" i="1"/>
  <c r="D28" i="1"/>
  <c r="O27" i="1"/>
  <c r="D27" i="1"/>
  <c r="O26" i="1"/>
  <c r="D26" i="1"/>
  <c r="O25" i="1"/>
  <c r="D25" i="1"/>
  <c r="O24" i="1"/>
  <c r="D24" i="1"/>
  <c r="O23" i="1"/>
  <c r="D23" i="1"/>
  <c r="O22" i="1"/>
  <c r="D22" i="1"/>
  <c r="O21" i="1"/>
  <c r="D21" i="1"/>
  <c r="O20" i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D7" i="1"/>
  <c r="O6" i="1"/>
  <c r="D6" i="1"/>
  <c r="O5" i="1"/>
  <c r="D5" i="1"/>
  <c r="O4" i="1"/>
  <c r="D4" i="1"/>
  <c r="O3" i="1"/>
  <c r="D3" i="1"/>
  <c r="R61" i="1" l="1"/>
  <c r="K57" i="1"/>
  <c r="Q5" i="1"/>
  <c r="Q25" i="1"/>
  <c r="Q49" i="1"/>
  <c r="Q41" i="1"/>
  <c r="Q21" i="1"/>
  <c r="R50" i="1"/>
  <c r="Q57" i="1"/>
  <c r="Q37" i="1"/>
  <c r="Q17" i="1"/>
  <c r="R34" i="1"/>
  <c r="Q53" i="1"/>
  <c r="Q33" i="1"/>
  <c r="Q9" i="1"/>
  <c r="R18" i="1"/>
  <c r="R62" i="1"/>
  <c r="R46" i="1"/>
  <c r="R30" i="1"/>
  <c r="R14" i="1"/>
  <c r="Q61" i="1"/>
  <c r="Q45" i="1"/>
  <c r="Q29" i="1"/>
  <c r="Q13" i="1"/>
  <c r="R58" i="1"/>
  <c r="R42" i="1"/>
  <c r="R26" i="1"/>
  <c r="R10" i="1"/>
  <c r="R54" i="1"/>
  <c r="R38" i="1"/>
  <c r="R22" i="1"/>
  <c r="R6" i="1"/>
  <c r="Q3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8" i="1"/>
  <c r="Q4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R64" i="1"/>
  <c r="Q70" i="1"/>
  <c r="Q66" i="1"/>
  <c r="Q62" i="1"/>
  <c r="Q58" i="1"/>
  <c r="Q54" i="1"/>
  <c r="R63" i="1"/>
  <c r="R59" i="1"/>
  <c r="R55" i="1"/>
  <c r="O61" i="1"/>
  <c r="O62" i="1"/>
  <c r="D63" i="1"/>
  <c r="D64" i="1" l="1"/>
  <c r="O63" i="1"/>
  <c r="O64" i="1" l="1"/>
  <c r="K61" i="1" l="1"/>
  <c r="K63" i="1"/>
  <c r="K62" i="1"/>
  <c r="K69" i="1"/>
  <c r="K66" i="1"/>
  <c r="K68" i="1"/>
  <c r="K64" i="1"/>
  <c r="K65" i="1"/>
  <c r="K71" i="1"/>
  <c r="K67" i="1"/>
  <c r="K70" i="1"/>
  <c r="C65" i="1"/>
  <c r="O65" i="1" l="1"/>
  <c r="R65" i="1"/>
  <c r="C66" i="1"/>
  <c r="R66" i="1" s="1"/>
  <c r="D65" i="1"/>
  <c r="D66" i="1" l="1"/>
  <c r="C67" i="1"/>
  <c r="R67" i="1" s="1"/>
  <c r="O66" i="1"/>
  <c r="O67" i="1" l="1"/>
  <c r="D67" i="1"/>
  <c r="C68" i="1"/>
  <c r="R68" i="1" s="1"/>
  <c r="O68" i="1" l="1"/>
  <c r="C69" i="1"/>
  <c r="R69" i="1" s="1"/>
  <c r="D68" i="1"/>
  <c r="C70" i="1" l="1"/>
  <c r="R70" i="1" s="1"/>
  <c r="O69" i="1"/>
  <c r="D69" i="1"/>
  <c r="O70" i="1"/>
  <c r="D70" i="1"/>
  <c r="C71" i="1"/>
  <c r="R71" i="1" s="1"/>
  <c r="D71" i="1" l="1"/>
  <c r="O71" i="1"/>
</calcChain>
</file>

<file path=xl/sharedStrings.xml><?xml version="1.0" encoding="utf-8"?>
<sst xmlns="http://schemas.openxmlformats.org/spreadsheetml/2006/main" count="111" uniqueCount="106">
  <si>
    <t>In 2019-20 AUD</t>
  </si>
  <si>
    <t>Year</t>
  </si>
  <si>
    <t>Defence</t>
  </si>
  <si>
    <t>Aid</t>
  </si>
  <si>
    <t>GNI</t>
  </si>
  <si>
    <t>Aid (as % of GNI)</t>
  </si>
  <si>
    <t>Real GDP growth forecast</t>
  </si>
  <si>
    <t>Nominal GDP growth forecast</t>
  </si>
  <si>
    <t>Inflation</t>
  </si>
  <si>
    <t>Inflation index (base year: 2011-12)</t>
  </si>
  <si>
    <t>Inflation index (base year: 2019-20)</t>
  </si>
  <si>
    <t>Defence as % of GDP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</si>
  <si>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</si>
  <si>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</si>
  <si>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</si>
  <si>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</si>
  <si>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</si>
  <si>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</si>
  <si>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</si>
  <si>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</si>
  <si>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</si>
  <si>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</si>
  <si>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</si>
  <si>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</si>
  <si>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</si>
  <si>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</si>
  <si>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</si>
  <si>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</si>
  <si>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</si>
  <si>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</si>
  <si>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</si>
  <si>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</si>
  <si>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</si>
  <si>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</si>
  <si>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</si>
  <si>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</si>
  <si>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</si>
  <si>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</si>
  <si>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</si>
  <si>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</si>
  <si>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</si>
  <si>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</si>
  <si>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</si>
  <si>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</si>
  <si>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</si>
  <si>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</si>
  <si>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</si>
  <si>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</si>
  <si>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</si>
  <si>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</si>
  <si>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</si>
  <si>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</si>
  <si>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</si>
  <si>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</si>
  <si>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</si>
  <si>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</si>
  <si>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</si>
  <si>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</si>
  <si>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</si>
  <si>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</si>
  <si>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</si>
  <si>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</si>
  <si>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</si>
  <si>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</si>
  <si>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</si>
  <si>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</si>
  <si>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</si>
  <si>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</si>
  <si>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</si>
  <si>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</si>
  <si>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</si>
  <si>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</si>
  <si>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</si>
  <si>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</si>
  <si>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</si>
  <si>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</si>
  <si>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</si>
  <si>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</si>
  <si>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</si>
  <si>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</si>
  <si>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</si>
  <si>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Notes</t>
  </si>
  <si>
    <t>Nominal growth forecast for 2019-20, 2020-21 and 2021-22 are taken from RBA's May 2020 Economic Outlook report:</t>
  </si>
  <si>
    <t>link</t>
  </si>
  <si>
    <t xml:space="preserve">Nominal growth forecasts from 2022-23 onwards assumed to be 4.5% </t>
  </si>
  <si>
    <t>Inflation rate</t>
  </si>
  <si>
    <t>Defence/Aid ratio</t>
  </si>
  <si>
    <t>Defence spending (inflation-adjusted)</t>
  </si>
  <si>
    <t>Aid spending (inflation-adjusted)</t>
  </si>
  <si>
    <t>From Green Book (2018 version) except for 74-75 to 83-84 (taken from 87-88 Australia's Overseas Aid Program, Budget Related Paper No. 4). 
Pre 71-72 data taken from Robin Davies  http://devpolicy.org/measuring-australias-foreign-aid-generosity-menzies-turnbull-20170203/. 
Note 74-75 to 83-84 not from Geen Book because latter contradicts the Budget Data sometimes by a lot for no apparent reason. 
Data for other aid expenditure figures come from the '2018-19 budget'.</t>
  </si>
  <si>
    <t>Aid expenditure figures</t>
  </si>
  <si>
    <t>Defence expenditure figures</t>
  </si>
  <si>
    <t>Inflation data for 1961-62 to 2018-19 were taken from: https://www.rba.gov.au/statistics/tables/xls/g01hist.xls</t>
  </si>
  <si>
    <t>Data from 1961-62 to 2018-19 were taken from https://www.abs.gov.au/AUSSTATS/abs@.nsf/DetailsPage/5206.0Mar%202020?OpenDocument</t>
  </si>
  <si>
    <t xml:space="preserve">Inflation for 2019-20, 2020-21 and 2021-22 are taken from RBA's May 2020 Economic Outlook report: </t>
  </si>
  <si>
    <t>Defence figures from 1961-62 to 2001-02 taken from: https://www.abs.gov.au/ausstats/abs@.nsf/featurearticlesbytitle/282E4CEB102B52BBCA2569DE00203314?OpenDocument</t>
  </si>
  <si>
    <t>Defence expenditure figures for 2002-03 to 2019-20 were taken from the budget, and from 2020-21 onwards, derived from information in this link: https://www.defence.gov.au/StrategicUpdate-2020/docs/Factsheet_Budget.pdf. Linear trend is assumed.</t>
  </si>
  <si>
    <t>Total Expenditure</t>
  </si>
  <si>
    <t>Defence expenditure/Total expenditure</t>
  </si>
  <si>
    <t>Total expenditure figures</t>
  </si>
  <si>
    <t>GNI forecasts from 2019-20 to 2029-30 were based on the estimated growth rates as explained in points 6 and 7 above.</t>
  </si>
  <si>
    <t>GDP</t>
  </si>
  <si>
    <t>GDP figures are taken from ABS series ID A234418T (GDP: Current prices in $ millions)</t>
  </si>
  <si>
    <r>
      <t xml:space="preserve">Total federal expenditure prior to 2012-13 from various budget documents
Information from 2012-13 to 2015-16 up to 2015-16 taken from </t>
    </r>
    <r>
      <rPr>
        <i/>
        <sz val="11"/>
        <color theme="1"/>
        <rFont val="Calibri"/>
        <family val="2"/>
        <scheme val="minor"/>
      </rPr>
      <t xml:space="preserve">Total Federal Expenditure </t>
    </r>
    <r>
      <rPr>
        <sz val="11"/>
        <color theme="1"/>
        <rFont val="Calibri"/>
        <family val="2"/>
        <scheme val="minor"/>
      </rPr>
      <t xml:space="preserve">Total expenditure from 2017-18 MYEFO Appendix D, Table D1, 'payments'.
Data for 2016-17 and 2017-18 taken from https://www.financeminister.gov.au/media-release/2018/12/12/consolidated-financial-statements-australian-government-2017-18
Data for 2018-19 taken from https://www.finance.gov.au/publications/commonwealth-consolidated-financial-statements/2018-2019-commonwealth-consolidated-financial-statements
Forward estimates for 2019-20 to 2022-23 taken from </t>
    </r>
    <r>
      <rPr>
        <i/>
        <sz val="11"/>
        <color theme="1"/>
        <rFont val="Calibri"/>
        <family val="2"/>
        <scheme val="minor"/>
      </rPr>
      <t>Total Federal Expenditure</t>
    </r>
    <r>
      <rPr>
        <sz val="11"/>
        <color theme="1"/>
        <rFont val="Calibri"/>
        <family val="2"/>
        <scheme val="minor"/>
      </rPr>
      <t xml:space="preserve"> Total expenditure from 2017-18 MYEFO Appendix D, Table D1, 'payments'.
Forward estimates for 2023-24 to 2029-30 are calculated based on the assumption that expenditure will grow at the annualised rate of 4.3%, which is derived based on the change between 2012-13 and 2022-23.</t>
    </r>
  </si>
  <si>
    <t>Nominal inflation rate is assumed to be 2% from 2022-23 to 2029-30</t>
  </si>
  <si>
    <t>Difference 
(as %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</si>
</sst>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_-* #,##0_-;\-* #,##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top"/>
    </xf>
    <xf numFmtId="0" fontId="0" fillId="3" borderId="0" xfId="0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0" fillId="0" borderId="0" xfId="1" applyNumberFormat="1" applyFont="1"/>
    <xf numFmtId="165" fontId="0" fillId="0" borderId="0" xfId="1" applyNumberFormat="1" applyFont="1"/>
    <xf numFmtId="166" fontId="0" fillId="0" borderId="0" xfId="2" applyNumberFormat="1" applyFont="1"/>
    <xf numFmtId="10" fontId="0" fillId="0" borderId="0" xfId="2" applyNumberFormat="1" applyFont="1"/>
    <xf numFmtId="2" fontId="0" fillId="0" borderId="0" xfId="0" applyNumberFormat="1"/>
    <xf numFmtId="164" fontId="0" fillId="0" borderId="0" xfId="0" applyNumberFormat="1"/>
    <xf numFmtId="167" fontId="0" fillId="0" borderId="0" xfId="0" applyNumberFormat="1"/>
    <xf numFmtId="166" fontId="0" fillId="0" borderId="0" xfId="0" applyNumberForma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center"/>
    </xf>
    <xf numFmtId="164" fontId="0" fillId="3" borderId="0" xfId="1" applyNumberFormat="1" applyFont="1" applyFill="1" applyBorder="1" applyAlignment="1">
      <alignment vertical="top" wrapText="1"/>
    </xf>
    <xf numFmtId="164" fontId="0" fillId="3" borderId="0" xfId="1" applyNumberFormat="1" applyFont="1" applyFill="1" applyBorder="1" applyAlignment="1">
      <alignment horizontal="left" vertical="top" wrapText="1"/>
    </xf>
    <xf numFmtId="164" fontId="0" fillId="3" borderId="0" xfId="1" applyNumberFormat="1" applyFont="1" applyFill="1" applyBorder="1" applyAlignment="1">
      <alignment horizontal="left"/>
    </xf>
    <xf numFmtId="0" fontId="3" fillId="0" borderId="0" xfId="3" applyBorder="1" applyAlignment="1">
      <alignment vertical="top"/>
    </xf>
    <xf numFmtId="0" fontId="5" fillId="0" borderId="0" xfId="0" applyFont="1" applyFill="1"/>
    <xf numFmtId="0" fontId="4" fillId="4" borderId="0" xfId="0" applyFont="1" applyFill="1"/>
    <xf numFmtId="9" fontId="0" fillId="0" borderId="0" xfId="2" applyFont="1"/>
    <xf numFmtId="0" fontId="0" fillId="0" borderId="0" xfId="0" applyFill="1"/>
    <xf numFmtId="0" fontId="0" fillId="0" borderId="0" xfId="0" applyFill="1" applyAlignment="1">
      <alignment vertical="top"/>
    </xf>
    <xf numFmtId="0" fontId="3" fillId="3" borderId="0" xfId="3" applyFill="1" applyBorder="1" applyAlignment="1">
      <alignment vertical="top"/>
    </xf>
    <xf numFmtId="0" fontId="5" fillId="3" borderId="0" xfId="0" applyFont="1" applyFill="1"/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2" fontId="0" fillId="0" borderId="0" xfId="0" applyNumberFormat="1" applyFill="1"/>
    <xf numFmtId="2" fontId="0" fillId="3" borderId="0" xfId="1" applyNumberFormat="1" applyFont="1" applyFill="1" applyBorder="1" applyAlignment="1">
      <alignment horizontal="left" vertical="top" wrapText="1"/>
    </xf>
    <xf numFmtId="164" fontId="0" fillId="3" borderId="0" xfId="1" applyNumberFormat="1" applyFont="1" applyFill="1" applyBorder="1" applyAlignment="1">
      <alignment horizontal="left" vertical="top" wrapText="1"/>
    </xf>
    <xf numFmtId="164" fontId="0" fillId="3" borderId="0" xfId="1" applyNumberFormat="1" applyFont="1" applyFill="1"/>
    <xf numFmtId="2" fontId="0" fillId="3" borderId="0" xfId="1" applyNumberFormat="1" applyFont="1" applyFill="1" applyBorder="1" applyAlignment="1">
      <alignment horizontal="left" vertical="top" wrapText="1"/>
    </xf>
    <xf numFmtId="164" fontId="0" fillId="3" borderId="0" xfId="1" applyNumberFormat="1" applyFont="1" applyFill="1" applyBorder="1" applyAlignment="1">
      <alignment horizontal="left" vertical="top" wrapText="1"/>
    </xf>
    <xf numFmtId="164" fontId="0" fillId="3" borderId="0" xfId="1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1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164" fontId="0" fillId="3" borderId="0" xfId="1" applyNumberFormat="1" applyFont="1" applyFill="1" applyBorder="1" applyAlignment="1">
      <alignment horizontal="left" vertical="top" wrapText="1"/>
    </xf>
    <xf numFmtId="164" fontId="0" fillId="3" borderId="0" xfId="1" applyNumberFormat="1" applyFont="1" applyFill="1" applyBorder="1" applyAlignment="1">
      <alignment horizontal="left"/>
    </xf>
    <xf numFmtId="0" fontId="5" fillId="3" borderId="0" xfId="0" applyFont="1" applyFill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ba.gov.au/publications/smp/2020/may/economic-outlook.html" TargetMode="External"/><Relationship Id="rId1" Type="http://schemas.openxmlformats.org/officeDocument/2006/relationships/hyperlink" Target="https://www.rba.gov.au/publications/smp/2020/may/economic-outlo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43BE-7136-4A72-84B1-EFB94D339D8B}">
  <sheetPr>
    <tabColor rgb="FFFFFF00"/>
  </sheetPr>
  <dimension ref="A1:AC97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5" sqref="O5"/>
    </sheetView>
  </sheetViews>
  <sheetFormatPr defaultRowHeight="14.5" x14ac:dyDescent="0.35"/>
  <cols>
    <col min="2" max="2" width="24.81640625" customWidth="1"/>
    <col min="3" max="4" width="19.26953125" customWidth="1"/>
    <col min="5" max="5" width="18.1796875" style="5" bestFit="1" customWidth="1"/>
    <col min="6" max="6" width="18.1796875" style="5" customWidth="1"/>
    <col min="7" max="7" width="13.08984375" customWidth="1"/>
    <col min="8" max="8" width="13.81640625" customWidth="1"/>
    <col min="9" max="10" width="20.90625" customWidth="1"/>
    <col min="11" max="11" width="15.1796875" customWidth="1"/>
    <col min="12" max="14" width="19.26953125" customWidth="1"/>
    <col min="15" max="15" width="18.26953125" customWidth="1"/>
    <col min="16" max="16" width="18.81640625" bestFit="1" customWidth="1"/>
    <col min="17" max="17" width="17.1796875" bestFit="1" customWidth="1"/>
    <col min="18" max="18" width="16.453125" customWidth="1"/>
    <col min="19" max="19" width="18.1796875" style="5" bestFit="1" customWidth="1"/>
    <col min="20" max="20" width="8.7265625" style="22"/>
  </cols>
  <sheetData>
    <row r="1" spans="1:19" ht="18.5" x14ac:dyDescent="0.45">
      <c r="A1" s="1"/>
      <c r="B1" s="1"/>
      <c r="C1" s="1"/>
      <c r="D1" s="1"/>
      <c r="G1" s="1"/>
      <c r="H1" s="1"/>
      <c r="I1" s="1"/>
      <c r="J1" s="1"/>
      <c r="K1" s="1"/>
      <c r="L1" s="1"/>
      <c r="M1" s="1"/>
      <c r="N1" s="1"/>
      <c r="O1" s="1"/>
      <c r="P1" s="1"/>
      <c r="Q1" s="38" t="s">
        <v>0</v>
      </c>
      <c r="R1" s="38"/>
    </row>
    <row r="2" spans="1:19" ht="43.5" x14ac:dyDescent="0.35">
      <c r="A2" s="3" t="s">
        <v>1</v>
      </c>
      <c r="B2" s="3" t="s">
        <v>2</v>
      </c>
      <c r="C2" s="3" t="s">
        <v>3</v>
      </c>
      <c r="D2" s="3" t="s">
        <v>86</v>
      </c>
      <c r="E2" s="3" t="s">
        <v>97</v>
      </c>
      <c r="F2" s="3" t="s">
        <v>98</v>
      </c>
      <c r="G2" s="3" t="s">
        <v>7</v>
      </c>
      <c r="H2" s="3" t="s">
        <v>85</v>
      </c>
      <c r="I2" s="3" t="s">
        <v>9</v>
      </c>
      <c r="J2" s="3" t="s">
        <v>10</v>
      </c>
      <c r="K2" s="3" t="s">
        <v>6</v>
      </c>
      <c r="L2" s="3" t="s">
        <v>4</v>
      </c>
      <c r="M2" s="3" t="s">
        <v>101</v>
      </c>
      <c r="N2" s="3" t="s">
        <v>105</v>
      </c>
      <c r="O2" s="3" t="s">
        <v>5</v>
      </c>
      <c r="P2" s="4" t="s">
        <v>11</v>
      </c>
      <c r="Q2" s="3" t="s">
        <v>87</v>
      </c>
      <c r="R2" s="3" t="s">
        <v>88</v>
      </c>
      <c r="S2" s="3" t="s">
        <v>97</v>
      </c>
    </row>
    <row r="3" spans="1:19" x14ac:dyDescent="0.35">
      <c r="A3" t="s">
        <v>12</v>
      </c>
      <c r="B3" s="5">
        <v>406200000</v>
      </c>
      <c r="C3" s="5">
        <v>64000000</v>
      </c>
      <c r="D3" s="6">
        <f>B3/C3</f>
        <v>6.3468749999999998</v>
      </c>
      <c r="H3" s="12">
        <v>-1.2999999999999999E-2</v>
      </c>
      <c r="I3" s="9">
        <v>7.7689243027888448</v>
      </c>
      <c r="J3" s="9">
        <f>I3/$I$61*100</f>
        <v>6.8693385751670766</v>
      </c>
      <c r="L3" s="5">
        <v>17806000000</v>
      </c>
      <c r="M3" s="5">
        <v>17765000000</v>
      </c>
      <c r="N3" s="7">
        <f>(M3-L3)/M3</f>
        <v>-2.3079088094567972E-3</v>
      </c>
      <c r="O3" s="8">
        <f t="shared" ref="O3:O34" si="0">C3/L3</f>
        <v>3.594294058182635E-3</v>
      </c>
      <c r="P3" s="7">
        <f>B3/M3</f>
        <v>2.2865184351252461E-2</v>
      </c>
      <c r="Q3" s="10">
        <f>B3/J3*100</f>
        <v>5913233065.3846159</v>
      </c>
      <c r="R3" s="10">
        <f>C3/J3*100</f>
        <v>931676307.69230783</v>
      </c>
    </row>
    <row r="4" spans="1:19" x14ac:dyDescent="0.35">
      <c r="A4" t="s">
        <v>13</v>
      </c>
      <c r="B4" s="5">
        <v>428100000</v>
      </c>
      <c r="C4" s="5">
        <v>75000000</v>
      </c>
      <c r="D4" s="6">
        <f t="shared" ref="D4:D61" si="1">B4/C4</f>
        <v>5.7080000000000002</v>
      </c>
      <c r="H4" s="7">
        <f>I4/I3-1</f>
        <v>0</v>
      </c>
      <c r="I4" s="9">
        <v>7.7689243027888448</v>
      </c>
      <c r="J4" s="9">
        <f t="shared" ref="J4:J67" si="2">I4/$I$61*100</f>
        <v>6.8693385751670766</v>
      </c>
      <c r="L4" s="5">
        <v>19140000000</v>
      </c>
      <c r="M4" s="5">
        <v>19220000000</v>
      </c>
      <c r="N4" s="7">
        <f t="shared" ref="N4:N67" si="3">(M4-L4)/M4</f>
        <v>4.1623309053069723E-3</v>
      </c>
      <c r="O4" s="8">
        <f t="shared" si="0"/>
        <v>3.9184952978056423E-3</v>
      </c>
      <c r="P4" s="7">
        <f t="shared" ref="P4:P67" si="4">B4/M4</f>
        <v>2.2273673257023934E-2</v>
      </c>
      <c r="Q4" s="10">
        <f t="shared" ref="Q4:Q67" si="5">B4/J4*100</f>
        <v>6232041051.9230766</v>
      </c>
      <c r="R4" s="10">
        <f t="shared" ref="R4:R67" si="6">C4/J4*100</f>
        <v>1091808173.0769231</v>
      </c>
    </row>
    <row r="5" spans="1:19" x14ac:dyDescent="0.35">
      <c r="A5" t="s">
        <v>14</v>
      </c>
      <c r="B5" s="5">
        <v>520900000</v>
      </c>
      <c r="C5" s="5">
        <v>86000000</v>
      </c>
      <c r="D5" s="6">
        <f t="shared" si="1"/>
        <v>6.0569767441860467</v>
      </c>
      <c r="H5" s="7">
        <f t="shared" ref="H5:H60" si="7">I5/I4-1</f>
        <v>2.564102564102555E-2</v>
      </c>
      <c r="I5" s="9">
        <v>7.9681274900398407</v>
      </c>
      <c r="J5" s="9">
        <f t="shared" si="2"/>
        <v>7.0454754617098212</v>
      </c>
      <c r="L5" s="5">
        <v>21206000000</v>
      </c>
      <c r="M5" s="5">
        <v>21198000000</v>
      </c>
      <c r="N5" s="7">
        <f t="shared" si="3"/>
        <v>-3.7739409378243231E-4</v>
      </c>
      <c r="O5" s="8">
        <f t="shared" si="0"/>
        <v>4.0554560030180136E-3</v>
      </c>
      <c r="P5" s="7">
        <f t="shared" si="4"/>
        <v>2.4573072931408622E-2</v>
      </c>
      <c r="Q5" s="10">
        <f t="shared" si="5"/>
        <v>7393397405.625001</v>
      </c>
      <c r="R5" s="10">
        <f t="shared" si="6"/>
        <v>1220641537.5000002</v>
      </c>
    </row>
    <row r="6" spans="1:19" x14ac:dyDescent="0.35">
      <c r="A6" t="s">
        <v>15</v>
      </c>
      <c r="B6" s="5">
        <v>583000000</v>
      </c>
      <c r="C6" s="5">
        <v>95779000</v>
      </c>
      <c r="D6" s="6">
        <f t="shared" si="1"/>
        <v>6.086929285125132</v>
      </c>
      <c r="H6" s="7">
        <f t="shared" si="7"/>
        <v>3.7499999999999867E-2</v>
      </c>
      <c r="I6" s="9">
        <v>8.2669322709163335</v>
      </c>
      <c r="J6" s="9">
        <f t="shared" si="2"/>
        <v>7.3096807915239381</v>
      </c>
      <c r="L6" s="5">
        <v>23217000000</v>
      </c>
      <c r="M6" s="5">
        <v>23134000000</v>
      </c>
      <c r="N6" s="7">
        <f t="shared" si="3"/>
        <v>-3.587792858995418E-3</v>
      </c>
      <c r="O6" s="8">
        <f t="shared" si="0"/>
        <v>4.1253822629969423E-3</v>
      </c>
      <c r="P6" s="7">
        <f t="shared" si="4"/>
        <v>2.5201002852943719E-2</v>
      </c>
      <c r="Q6" s="10">
        <f t="shared" si="5"/>
        <v>7975724475.9036169</v>
      </c>
      <c r="R6" s="10">
        <f t="shared" si="6"/>
        <v>1310303455.536145</v>
      </c>
    </row>
    <row r="7" spans="1:19" x14ac:dyDescent="0.35">
      <c r="A7" t="s">
        <v>16</v>
      </c>
      <c r="B7" s="5">
        <v>711000000</v>
      </c>
      <c r="C7" s="5">
        <v>107122000</v>
      </c>
      <c r="D7" s="6">
        <f t="shared" si="1"/>
        <v>6.6372920595209202</v>
      </c>
      <c r="H7" s="7">
        <f t="shared" si="7"/>
        <v>3.6144578313253017E-2</v>
      </c>
      <c r="I7" s="9">
        <v>8.5657370517928282</v>
      </c>
      <c r="J7" s="9">
        <f t="shared" si="2"/>
        <v>7.5738861213380577</v>
      </c>
      <c r="L7" s="5">
        <v>24285000000</v>
      </c>
      <c r="M7" s="5">
        <v>24353000000</v>
      </c>
      <c r="N7" s="7">
        <f t="shared" si="3"/>
        <v>2.7922637868024475E-3</v>
      </c>
      <c r="O7" s="8">
        <f t="shared" si="0"/>
        <v>4.4110356186946673E-3</v>
      </c>
      <c r="P7" s="7">
        <f t="shared" si="4"/>
        <v>2.9195581653184411E-2</v>
      </c>
      <c r="Q7" s="10">
        <f t="shared" si="5"/>
        <v>9387519017.4418621</v>
      </c>
      <c r="R7" s="10">
        <f t="shared" si="6"/>
        <v>1414359792.1046515</v>
      </c>
    </row>
    <row r="8" spans="1:19" x14ac:dyDescent="0.35">
      <c r="A8" t="s">
        <v>17</v>
      </c>
      <c r="B8" s="5">
        <v>912000000</v>
      </c>
      <c r="C8" s="5">
        <v>124388000</v>
      </c>
      <c r="D8" s="6">
        <f t="shared" si="1"/>
        <v>7.3318969675531402</v>
      </c>
      <c r="H8" s="7">
        <f t="shared" si="7"/>
        <v>3.488372093023262E-2</v>
      </c>
      <c r="I8" s="9">
        <v>8.8645418326693228</v>
      </c>
      <c r="J8" s="9">
        <f t="shared" si="2"/>
        <v>7.8380914511521764</v>
      </c>
      <c r="L8" s="5">
        <v>26939000000</v>
      </c>
      <c r="M8" s="5">
        <v>27124000000</v>
      </c>
      <c r="N8" s="7">
        <f t="shared" si="3"/>
        <v>6.8205279457307184E-3</v>
      </c>
      <c r="O8" s="8">
        <f t="shared" si="0"/>
        <v>4.6173948550428745E-3</v>
      </c>
      <c r="P8" s="7">
        <f t="shared" si="4"/>
        <v>3.3623359386521161E-2</v>
      </c>
      <c r="Q8" s="10">
        <f t="shared" si="5"/>
        <v>11635485573.03371</v>
      </c>
      <c r="R8" s="10">
        <f t="shared" si="6"/>
        <v>1586967959.9325845</v>
      </c>
    </row>
    <row r="9" spans="1:19" x14ac:dyDescent="0.35">
      <c r="A9" t="s">
        <v>18</v>
      </c>
      <c r="B9" s="5">
        <v>1065000000</v>
      </c>
      <c r="C9" s="5">
        <v>139721000</v>
      </c>
      <c r="D9" s="6">
        <f t="shared" si="1"/>
        <v>7.6223330780627103</v>
      </c>
      <c r="H9" s="7">
        <f t="shared" si="7"/>
        <v>2.2471910112359383E-2</v>
      </c>
      <c r="I9" s="9">
        <v>9.0637450199203169</v>
      </c>
      <c r="J9" s="9">
        <f t="shared" si="2"/>
        <v>8.0142283376949202</v>
      </c>
      <c r="L9" s="5">
        <v>28884000000</v>
      </c>
      <c r="M9" s="5">
        <v>29165000000</v>
      </c>
      <c r="N9" s="7">
        <f t="shared" si="3"/>
        <v>9.6348362763586486E-3</v>
      </c>
      <c r="O9" s="8">
        <f t="shared" si="0"/>
        <v>4.8373147763467661E-3</v>
      </c>
      <c r="P9" s="7">
        <f t="shared" si="4"/>
        <v>3.6516372364135095E-2</v>
      </c>
      <c r="Q9" s="10">
        <f t="shared" si="5"/>
        <v>13288865192.307697</v>
      </c>
      <c r="R9" s="10">
        <f t="shared" si="6"/>
        <v>1743411768.5769238</v>
      </c>
    </row>
    <row r="10" spans="1:19" x14ac:dyDescent="0.35">
      <c r="A10" t="s">
        <v>19</v>
      </c>
      <c r="B10" s="5">
        <v>1100000000</v>
      </c>
      <c r="C10" s="5">
        <v>149704000</v>
      </c>
      <c r="D10" s="6">
        <f t="shared" si="1"/>
        <v>7.3478330572329398</v>
      </c>
      <c r="H10" s="7">
        <f t="shared" si="7"/>
        <v>3.2967032967033294E-2</v>
      </c>
      <c r="I10" s="9">
        <v>9.3625498007968133</v>
      </c>
      <c r="J10" s="9">
        <f t="shared" si="2"/>
        <v>8.2784336675090415</v>
      </c>
      <c r="L10" s="5">
        <v>32216000000</v>
      </c>
      <c r="M10" s="5">
        <v>32707000000</v>
      </c>
      <c r="N10" s="7">
        <f t="shared" si="3"/>
        <v>1.5012076925428807E-2</v>
      </c>
      <c r="O10" s="8">
        <f t="shared" si="0"/>
        <v>4.6468835361311153E-3</v>
      </c>
      <c r="P10" s="7">
        <f t="shared" si="4"/>
        <v>3.3631944232121562E-2</v>
      </c>
      <c r="Q10" s="10">
        <f t="shared" si="5"/>
        <v>13287537765.957447</v>
      </c>
      <c r="R10" s="10">
        <f t="shared" si="6"/>
        <v>1808361412.4680851</v>
      </c>
    </row>
    <row r="11" spans="1:19" x14ac:dyDescent="0.35">
      <c r="A11" t="s">
        <v>20</v>
      </c>
      <c r="B11" s="5">
        <v>1044000000</v>
      </c>
      <c r="C11" s="5">
        <v>165726000</v>
      </c>
      <c r="D11" s="6">
        <f t="shared" si="1"/>
        <v>6.2995546866514607</v>
      </c>
      <c r="H11" s="7">
        <f t="shared" si="7"/>
        <v>3.1914893617021045E-2</v>
      </c>
      <c r="I11" s="9">
        <v>9.6613545816733044</v>
      </c>
      <c r="J11" s="9">
        <f t="shared" si="2"/>
        <v>8.5426389973231576</v>
      </c>
      <c r="L11" s="5">
        <v>36421000000</v>
      </c>
      <c r="M11" s="5">
        <v>36833000000</v>
      </c>
      <c r="N11" s="7">
        <f t="shared" si="3"/>
        <v>1.1185621589335649E-2</v>
      </c>
      <c r="O11" s="8">
        <f t="shared" si="0"/>
        <v>4.5502869223799456E-3</v>
      </c>
      <c r="P11" s="7">
        <f t="shared" si="4"/>
        <v>2.8344147910840823E-2</v>
      </c>
      <c r="Q11" s="10">
        <f t="shared" si="5"/>
        <v>12221047855.670107</v>
      </c>
      <c r="R11" s="10">
        <f t="shared" si="6"/>
        <v>1939985993.2268045</v>
      </c>
    </row>
    <row r="12" spans="1:19" x14ac:dyDescent="0.35">
      <c r="A12" t="s">
        <v>21</v>
      </c>
      <c r="B12" s="5">
        <v>1091000000</v>
      </c>
      <c r="C12" s="5">
        <v>176700000</v>
      </c>
      <c r="D12" s="6">
        <f t="shared" si="1"/>
        <v>6.1743067345783818</v>
      </c>
      <c r="E12" s="5">
        <v>7389000000</v>
      </c>
      <c r="F12" s="21">
        <f>B12/E12</f>
        <v>0.14765191500879685</v>
      </c>
      <c r="H12" s="7">
        <f t="shared" si="7"/>
        <v>5.1546391752577581E-2</v>
      </c>
      <c r="I12" s="9">
        <v>10.159362549800797</v>
      </c>
      <c r="J12" s="9">
        <f t="shared" si="2"/>
        <v>8.9829812136800236</v>
      </c>
      <c r="L12" s="5">
        <v>39856000000</v>
      </c>
      <c r="M12" s="5">
        <v>40297000000</v>
      </c>
      <c r="N12" s="7">
        <f t="shared" si="3"/>
        <v>1.0943742710375463E-2</v>
      </c>
      <c r="O12" s="8">
        <f t="shared" si="0"/>
        <v>4.4334604576475312E-3</v>
      </c>
      <c r="P12" s="7">
        <f t="shared" si="4"/>
        <v>2.7073975730203242E-2</v>
      </c>
      <c r="Q12" s="10">
        <f t="shared" si="5"/>
        <v>12145188485.294117</v>
      </c>
      <c r="R12" s="10">
        <f t="shared" si="6"/>
        <v>1967052983.8235292</v>
      </c>
      <c r="S12" s="5">
        <v>7389000000</v>
      </c>
    </row>
    <row r="13" spans="1:19" x14ac:dyDescent="0.35">
      <c r="A13" t="s">
        <v>22</v>
      </c>
      <c r="B13" s="5">
        <v>1157000000</v>
      </c>
      <c r="C13" s="5">
        <v>200500000</v>
      </c>
      <c r="D13" s="6">
        <f t="shared" si="1"/>
        <v>5.7705735660847877</v>
      </c>
      <c r="E13" s="5">
        <v>8249000000</v>
      </c>
      <c r="F13" s="21">
        <f t="shared" ref="F13:F71" si="8">B13/E13</f>
        <v>0.14025942538489514</v>
      </c>
      <c r="H13" s="7">
        <f t="shared" si="7"/>
        <v>6.8627450980392135E-2</v>
      </c>
      <c r="I13" s="9">
        <v>10.856573705179283</v>
      </c>
      <c r="J13" s="9">
        <f t="shared" si="2"/>
        <v>9.5994603165796324</v>
      </c>
      <c r="L13" s="5">
        <v>44278000000</v>
      </c>
      <c r="M13" s="5">
        <v>44415000000</v>
      </c>
      <c r="N13" s="7">
        <f t="shared" si="3"/>
        <v>3.084543510075425E-3</v>
      </c>
      <c r="O13" s="8">
        <f t="shared" si="0"/>
        <v>4.5282081394823611E-3</v>
      </c>
      <c r="P13" s="7">
        <f t="shared" si="4"/>
        <v>2.6049757964651581E-2</v>
      </c>
      <c r="Q13" s="10">
        <f t="shared" si="5"/>
        <v>12052760903.669725</v>
      </c>
      <c r="R13" s="10">
        <f t="shared" si="6"/>
        <v>2088659084.8623853</v>
      </c>
      <c r="S13" s="5">
        <v>8249000000</v>
      </c>
    </row>
    <row r="14" spans="1:19" x14ac:dyDescent="0.35">
      <c r="A14" t="s">
        <v>23</v>
      </c>
      <c r="B14" s="5">
        <v>1225000000</v>
      </c>
      <c r="C14" s="5">
        <v>219200000</v>
      </c>
      <c r="D14" s="6">
        <f t="shared" si="1"/>
        <v>5.5885036496350367</v>
      </c>
      <c r="E14" s="5">
        <v>9388000000</v>
      </c>
      <c r="F14" s="21">
        <f t="shared" si="8"/>
        <v>0.13048572645930975</v>
      </c>
      <c r="H14" s="7">
        <f t="shared" si="7"/>
        <v>8.256880733944949E-2</v>
      </c>
      <c r="I14" s="9">
        <v>11.752988047808765</v>
      </c>
      <c r="J14" s="9">
        <f t="shared" si="2"/>
        <v>10.392076306021988</v>
      </c>
      <c r="L14" s="5">
        <v>49764000000</v>
      </c>
      <c r="M14" s="5">
        <v>49712000000</v>
      </c>
      <c r="N14" s="7">
        <f t="shared" si="3"/>
        <v>-1.0460251046025104E-3</v>
      </c>
      <c r="O14" s="8">
        <f t="shared" si="0"/>
        <v>4.4047906116871632E-3</v>
      </c>
      <c r="P14" s="7">
        <f t="shared" si="4"/>
        <v>2.4641937560347601E-2</v>
      </c>
      <c r="Q14" s="10">
        <f t="shared" si="5"/>
        <v>11787827224.576273</v>
      </c>
      <c r="R14" s="10">
        <f t="shared" si="6"/>
        <v>2109299369.4915254</v>
      </c>
      <c r="S14" s="5">
        <v>9388000000</v>
      </c>
    </row>
    <row r="15" spans="1:19" x14ac:dyDescent="0.35">
      <c r="A15" t="s">
        <v>24</v>
      </c>
      <c r="B15" s="5">
        <v>1268000000</v>
      </c>
      <c r="C15" s="5">
        <v>264899999.99999997</v>
      </c>
      <c r="D15" s="6">
        <f t="shared" si="1"/>
        <v>4.7867119667799178</v>
      </c>
      <c r="E15" s="5">
        <v>11078000000</v>
      </c>
      <c r="F15" s="21">
        <f t="shared" si="8"/>
        <v>0.1144610940602997</v>
      </c>
      <c r="H15" s="7">
        <f t="shared" si="7"/>
        <v>0.14406779661016933</v>
      </c>
      <c r="I15" s="9">
        <v>13.446215139442231</v>
      </c>
      <c r="J15" s="9">
        <f t="shared" si="2"/>
        <v>11.889239841635323</v>
      </c>
      <c r="L15" s="5">
        <v>60050000000</v>
      </c>
      <c r="M15" s="5">
        <v>60193000000</v>
      </c>
      <c r="N15" s="7">
        <f t="shared" si="3"/>
        <v>2.3756915255926767E-3</v>
      </c>
      <c r="O15" s="8">
        <f t="shared" si="0"/>
        <v>4.4113238967527059E-3</v>
      </c>
      <c r="P15" s="7">
        <f t="shared" si="4"/>
        <v>2.1065572408751849E-2</v>
      </c>
      <c r="Q15" s="10">
        <f t="shared" si="5"/>
        <v>10665105733.333336</v>
      </c>
      <c r="R15" s="10">
        <f t="shared" si="6"/>
        <v>2228065070.0000005</v>
      </c>
      <c r="S15" s="5">
        <v>11078000000</v>
      </c>
    </row>
    <row r="16" spans="1:19" x14ac:dyDescent="0.35">
      <c r="A16" t="s">
        <v>25</v>
      </c>
      <c r="B16" s="5">
        <v>1558000000</v>
      </c>
      <c r="C16" s="5">
        <v>334600000</v>
      </c>
      <c r="D16" s="6">
        <f t="shared" si="1"/>
        <v>4.6563060370591751</v>
      </c>
      <c r="E16" s="5">
        <v>15463000000</v>
      </c>
      <c r="F16" s="21">
        <f t="shared" si="8"/>
        <v>0.10075664489426372</v>
      </c>
      <c r="H16" s="7">
        <f t="shared" si="7"/>
        <v>0.17037037037037051</v>
      </c>
      <c r="I16" s="9">
        <v>15.737051792828685</v>
      </c>
      <c r="J16" s="9">
        <f t="shared" si="2"/>
        <v>13.9148140368769</v>
      </c>
      <c r="L16" s="5">
        <v>71300000000</v>
      </c>
      <c r="M16" s="5">
        <v>71140000000</v>
      </c>
      <c r="N16" s="7">
        <f t="shared" si="3"/>
        <v>-2.2490863086870958E-3</v>
      </c>
      <c r="O16" s="8">
        <f t="shared" si="0"/>
        <v>4.6928471248246844E-3</v>
      </c>
      <c r="P16" s="7">
        <f t="shared" si="4"/>
        <v>2.1900477930840597E-2</v>
      </c>
      <c r="Q16" s="10">
        <f t="shared" si="5"/>
        <v>11196700120.253164</v>
      </c>
      <c r="R16" s="10">
        <f t="shared" si="6"/>
        <v>2404631489.2405062</v>
      </c>
      <c r="S16" s="5">
        <v>15463000000</v>
      </c>
    </row>
    <row r="17" spans="1:19" x14ac:dyDescent="0.35">
      <c r="A17" t="s">
        <v>26</v>
      </c>
      <c r="B17" s="5">
        <v>1759000000</v>
      </c>
      <c r="C17" s="5">
        <v>356000000</v>
      </c>
      <c r="D17" s="6">
        <f t="shared" si="1"/>
        <v>4.941011235955056</v>
      </c>
      <c r="E17" s="5">
        <v>20225000000</v>
      </c>
      <c r="F17" s="21">
        <f t="shared" si="8"/>
        <v>8.6971569839307789E-2</v>
      </c>
      <c r="H17" s="7">
        <f t="shared" si="7"/>
        <v>0.12025316455696178</v>
      </c>
      <c r="I17" s="9">
        <v>17.629482071713145</v>
      </c>
      <c r="J17" s="9">
        <f t="shared" si="2"/>
        <v>15.588114459032978</v>
      </c>
      <c r="L17" s="5">
        <v>83221000000</v>
      </c>
      <c r="M17" s="5">
        <v>83160000000</v>
      </c>
      <c r="N17" s="7">
        <f t="shared" si="3"/>
        <v>-7.3352573352573349E-4</v>
      </c>
      <c r="O17" s="8">
        <f t="shared" si="0"/>
        <v>4.2777664291464897E-3</v>
      </c>
      <c r="P17" s="7">
        <f t="shared" si="4"/>
        <v>2.1151996151996151E-2</v>
      </c>
      <c r="Q17" s="10">
        <f t="shared" si="5"/>
        <v>11284238415.25424</v>
      </c>
      <c r="R17" s="10">
        <f t="shared" si="6"/>
        <v>2283791288.1355939</v>
      </c>
      <c r="S17" s="5">
        <v>20225000000</v>
      </c>
    </row>
    <row r="18" spans="1:19" x14ac:dyDescent="0.35">
      <c r="A18" t="s">
        <v>27</v>
      </c>
      <c r="B18" s="5">
        <v>2071000000</v>
      </c>
      <c r="C18" s="5">
        <v>386200000</v>
      </c>
      <c r="D18" s="6">
        <f t="shared" si="1"/>
        <v>5.3625064733298808</v>
      </c>
      <c r="E18" s="5">
        <v>23157000000</v>
      </c>
      <c r="F18" s="21">
        <f t="shared" si="8"/>
        <v>8.9433000820486247E-2</v>
      </c>
      <c r="H18" s="7">
        <f t="shared" si="7"/>
        <v>0.13559322033898336</v>
      </c>
      <c r="I18" s="9">
        <v>20.019920318725102</v>
      </c>
      <c r="J18" s="9">
        <f t="shared" si="2"/>
        <v>17.701757097545929</v>
      </c>
      <c r="L18" s="5">
        <v>95379000000</v>
      </c>
      <c r="M18" s="5">
        <v>96028000000</v>
      </c>
      <c r="N18" s="7">
        <f t="shared" si="3"/>
        <v>6.7584454534094221E-3</v>
      </c>
      <c r="O18" s="8">
        <f t="shared" si="0"/>
        <v>4.0491093427274345E-3</v>
      </c>
      <c r="P18" s="7">
        <f t="shared" si="4"/>
        <v>2.156662640063315E-2</v>
      </c>
      <c r="Q18" s="10">
        <f t="shared" si="5"/>
        <v>11699403559.701492</v>
      </c>
      <c r="R18" s="10">
        <f t="shared" si="6"/>
        <v>2181704323.8805966</v>
      </c>
      <c r="S18" s="5">
        <v>23157000000</v>
      </c>
    </row>
    <row r="19" spans="1:19" x14ac:dyDescent="0.35">
      <c r="A19" t="s">
        <v>28</v>
      </c>
      <c r="B19" s="5">
        <v>2248000000</v>
      </c>
      <c r="C19" s="5">
        <v>426100000</v>
      </c>
      <c r="D19" s="6">
        <f t="shared" si="1"/>
        <v>5.2757568645857784</v>
      </c>
      <c r="E19" s="5">
        <v>26057000000</v>
      </c>
      <c r="F19" s="21">
        <f t="shared" si="8"/>
        <v>8.6272402809225934E-2</v>
      </c>
      <c r="H19" s="7">
        <f t="shared" si="7"/>
        <v>7.9601990049750881E-2</v>
      </c>
      <c r="I19" s="9">
        <v>21.613545816733065</v>
      </c>
      <c r="J19" s="9">
        <f t="shared" si="2"/>
        <v>19.11085218988789</v>
      </c>
      <c r="L19" s="5">
        <v>103632000000</v>
      </c>
      <c r="M19" s="5">
        <v>104992000000</v>
      </c>
      <c r="N19" s="7">
        <f t="shared" si="3"/>
        <v>1.2953367875647668E-2</v>
      </c>
      <c r="O19" s="8">
        <f t="shared" si="0"/>
        <v>4.1116643507796823E-3</v>
      </c>
      <c r="P19" s="7">
        <f t="shared" si="4"/>
        <v>2.141115513562938E-2</v>
      </c>
      <c r="Q19" s="10">
        <f t="shared" si="5"/>
        <v>11762950064.516132</v>
      </c>
      <c r="R19" s="10">
        <f t="shared" si="6"/>
        <v>2229623230.6451616</v>
      </c>
      <c r="S19" s="5">
        <v>26057000000</v>
      </c>
    </row>
    <row r="20" spans="1:19" x14ac:dyDescent="0.35">
      <c r="A20" t="s">
        <v>29</v>
      </c>
      <c r="B20" s="5">
        <v>2456000000</v>
      </c>
      <c r="C20" s="5">
        <v>468400000</v>
      </c>
      <c r="D20" s="6">
        <f t="shared" si="1"/>
        <v>5.243381725021349</v>
      </c>
      <c r="E20" s="5">
        <v>28272000000</v>
      </c>
      <c r="F20" s="21">
        <f t="shared" si="8"/>
        <v>8.6870401810979062E-2</v>
      </c>
      <c r="H20" s="7">
        <f t="shared" si="7"/>
        <v>8.7557603686636121E-2</v>
      </c>
      <c r="I20" s="9">
        <v>23.50597609561753</v>
      </c>
      <c r="J20" s="9">
        <f t="shared" si="2"/>
        <v>20.784152612043975</v>
      </c>
      <c r="L20" s="5">
        <v>117112000000</v>
      </c>
      <c r="M20" s="5">
        <v>118611000000</v>
      </c>
      <c r="N20" s="7">
        <f t="shared" si="3"/>
        <v>1.2637950948900186E-2</v>
      </c>
      <c r="O20" s="8">
        <f t="shared" si="0"/>
        <v>3.9995901359382476E-3</v>
      </c>
      <c r="P20" s="7">
        <f t="shared" si="4"/>
        <v>2.0706342582053942E-2</v>
      </c>
      <c r="Q20" s="10">
        <f t="shared" si="5"/>
        <v>11816695372.881355</v>
      </c>
      <c r="R20" s="10">
        <f t="shared" si="6"/>
        <v>2253640111.0169492</v>
      </c>
      <c r="S20" s="5">
        <v>28272000000</v>
      </c>
    </row>
    <row r="21" spans="1:19" x14ac:dyDescent="0.35">
      <c r="A21" t="s">
        <v>30</v>
      </c>
      <c r="B21" s="5">
        <v>2839000000</v>
      </c>
      <c r="C21" s="5">
        <v>508700000</v>
      </c>
      <c r="D21" s="6">
        <f t="shared" si="1"/>
        <v>5.5808924710045211</v>
      </c>
      <c r="E21" s="5">
        <v>31642000000</v>
      </c>
      <c r="F21" s="21">
        <f t="shared" si="8"/>
        <v>8.9722520700334998E-2</v>
      </c>
      <c r="H21" s="7">
        <f t="shared" si="7"/>
        <v>0.11016949152542366</v>
      </c>
      <c r="I21" s="9">
        <v>26.095617529880478</v>
      </c>
      <c r="J21" s="9">
        <f t="shared" si="2"/>
        <v>23.073932137099668</v>
      </c>
      <c r="L21" s="5">
        <v>132983000000</v>
      </c>
      <c r="M21" s="5">
        <v>134364000000</v>
      </c>
      <c r="N21" s="7">
        <f t="shared" si="3"/>
        <v>1.0278050668333779E-2</v>
      </c>
      <c r="O21" s="8">
        <f t="shared" si="0"/>
        <v>3.8253009783205372E-3</v>
      </c>
      <c r="P21" s="7">
        <f t="shared" si="4"/>
        <v>2.1129171504271977E-2</v>
      </c>
      <c r="Q21" s="10">
        <f t="shared" si="5"/>
        <v>12303928013.35878</v>
      </c>
      <c r="R21" s="10">
        <f t="shared" si="6"/>
        <v>2204652405.9160309</v>
      </c>
      <c r="S21" s="5">
        <v>31642000000</v>
      </c>
    </row>
    <row r="22" spans="1:19" x14ac:dyDescent="0.35">
      <c r="A22" t="s">
        <v>31</v>
      </c>
      <c r="B22" s="5">
        <v>3347000000</v>
      </c>
      <c r="C22" s="5">
        <v>568000000</v>
      </c>
      <c r="D22" s="6">
        <f t="shared" si="1"/>
        <v>5.892605633802817</v>
      </c>
      <c r="E22" s="5">
        <v>36176000000</v>
      </c>
      <c r="F22" s="21">
        <f t="shared" si="8"/>
        <v>9.2519902697921277E-2</v>
      </c>
      <c r="H22" s="7">
        <f t="shared" si="7"/>
        <v>8.3969465648854769E-2</v>
      </c>
      <c r="I22" s="9">
        <v>28.28685258964143</v>
      </c>
      <c r="J22" s="9">
        <f t="shared" si="2"/>
        <v>25.011437889069864</v>
      </c>
      <c r="L22" s="5">
        <v>151603000000</v>
      </c>
      <c r="M22" s="5">
        <v>152291000000</v>
      </c>
      <c r="N22" s="7">
        <f t="shared" si="3"/>
        <v>4.5176668352036563E-3</v>
      </c>
      <c r="O22" s="8">
        <f t="shared" si="0"/>
        <v>3.7466277052564923E-3</v>
      </c>
      <c r="P22" s="7">
        <f t="shared" si="4"/>
        <v>2.1977661188120112E-2</v>
      </c>
      <c r="Q22" s="10">
        <f t="shared" si="5"/>
        <v>13381877582.746483</v>
      </c>
      <c r="R22" s="10">
        <f t="shared" si="6"/>
        <v>2270961000.0000005</v>
      </c>
      <c r="S22" s="5">
        <v>36176000000</v>
      </c>
    </row>
    <row r="23" spans="1:19" x14ac:dyDescent="0.35">
      <c r="A23" t="s">
        <v>32</v>
      </c>
      <c r="B23" s="5">
        <v>3886000000</v>
      </c>
      <c r="C23" s="5">
        <v>658000000</v>
      </c>
      <c r="D23" s="6">
        <f t="shared" si="1"/>
        <v>5.905775075987842</v>
      </c>
      <c r="E23" s="5">
        <v>41151000000</v>
      </c>
      <c r="F23" s="21">
        <f t="shared" si="8"/>
        <v>9.4432699083861871E-2</v>
      </c>
      <c r="H23" s="7">
        <f t="shared" si="7"/>
        <v>0.10915492957746498</v>
      </c>
      <c r="I23" s="9">
        <v>31.374501992031874</v>
      </c>
      <c r="J23" s="9">
        <f t="shared" si="2"/>
        <v>27.741559630482428</v>
      </c>
      <c r="L23" s="5">
        <v>172238000000</v>
      </c>
      <c r="M23" s="5">
        <v>175550000000</v>
      </c>
      <c r="N23" s="7">
        <f t="shared" si="3"/>
        <v>1.8866419823412132E-2</v>
      </c>
      <c r="O23" s="8">
        <f t="shared" si="0"/>
        <v>3.8202951729583482E-3</v>
      </c>
      <c r="P23" s="7">
        <f t="shared" si="4"/>
        <v>2.2136143548846483E-2</v>
      </c>
      <c r="Q23" s="10">
        <f t="shared" si="5"/>
        <v>14007864200</v>
      </c>
      <c r="R23" s="10">
        <f t="shared" si="6"/>
        <v>2371892600</v>
      </c>
      <c r="S23" s="5">
        <v>41151000000</v>
      </c>
    </row>
    <row r="24" spans="1:19" x14ac:dyDescent="0.35">
      <c r="A24" t="s">
        <v>33</v>
      </c>
      <c r="B24" s="5">
        <v>4501000000</v>
      </c>
      <c r="C24" s="5">
        <v>744600000</v>
      </c>
      <c r="D24" s="6">
        <f t="shared" si="1"/>
        <v>6.0448562986838574</v>
      </c>
      <c r="E24" s="5">
        <v>48810000000</v>
      </c>
      <c r="F24" s="21">
        <f t="shared" si="8"/>
        <v>9.2214710100389258E-2</v>
      </c>
      <c r="H24" s="7">
        <f t="shared" si="7"/>
        <v>8.8888888888888795E-2</v>
      </c>
      <c r="I24" s="9">
        <v>34.163346613545812</v>
      </c>
      <c r="J24" s="9">
        <f t="shared" si="2"/>
        <v>30.207476042080856</v>
      </c>
      <c r="L24" s="5">
        <v>187682000000</v>
      </c>
      <c r="M24" s="5">
        <v>189494000000</v>
      </c>
      <c r="N24" s="7">
        <f t="shared" si="3"/>
        <v>9.5623080414155587E-3</v>
      </c>
      <c r="O24" s="8">
        <f t="shared" si="0"/>
        <v>3.9673490265449002E-3</v>
      </c>
      <c r="P24" s="7">
        <f t="shared" si="4"/>
        <v>2.3752730957180702E-2</v>
      </c>
      <c r="Q24" s="10">
        <f t="shared" si="5"/>
        <v>14900284928.571432</v>
      </c>
      <c r="R24" s="10">
        <f t="shared" si="6"/>
        <v>2464952712.2448983</v>
      </c>
      <c r="S24" s="5">
        <v>48810000000</v>
      </c>
    </row>
    <row r="25" spans="1:19" x14ac:dyDescent="0.35">
      <c r="A25" t="s">
        <v>34</v>
      </c>
      <c r="B25" s="5">
        <v>5056000000</v>
      </c>
      <c r="C25" s="5">
        <v>931800000</v>
      </c>
      <c r="D25" s="6">
        <f t="shared" si="1"/>
        <v>5.4260570937969526</v>
      </c>
      <c r="E25" s="5">
        <v>56990000000</v>
      </c>
      <c r="F25" s="21">
        <f t="shared" si="8"/>
        <v>8.8717318827864544E-2</v>
      </c>
      <c r="H25" s="7">
        <f t="shared" si="7"/>
        <v>6.1224489795918213E-2</v>
      </c>
      <c r="I25" s="9">
        <v>36.254980079681268</v>
      </c>
      <c r="J25" s="9">
        <f t="shared" si="2"/>
        <v>32.056913350779681</v>
      </c>
      <c r="L25" s="5">
        <v>210778000000</v>
      </c>
      <c r="M25" s="5">
        <v>213501000000</v>
      </c>
      <c r="N25" s="7">
        <f t="shared" si="3"/>
        <v>1.2754038622769916E-2</v>
      </c>
      <c r="O25" s="8">
        <f t="shared" si="0"/>
        <v>4.4207649754718237E-3</v>
      </c>
      <c r="P25" s="7">
        <f t="shared" si="4"/>
        <v>2.3681387909190121E-2</v>
      </c>
      <c r="Q25" s="10">
        <f t="shared" si="5"/>
        <v>15771948923.076927</v>
      </c>
      <c r="R25" s="10">
        <f t="shared" si="6"/>
        <v>2906705301.9230781</v>
      </c>
      <c r="S25" s="5">
        <v>56990000000</v>
      </c>
    </row>
    <row r="26" spans="1:19" x14ac:dyDescent="0.35">
      <c r="A26" t="s">
        <v>35</v>
      </c>
      <c r="B26" s="5">
        <v>5657000000</v>
      </c>
      <c r="C26" s="5">
        <v>1011403000</v>
      </c>
      <c r="D26" s="6">
        <f t="shared" si="1"/>
        <v>5.5932205065636547</v>
      </c>
      <c r="E26" s="5">
        <v>64853000000</v>
      </c>
      <c r="F26" s="21">
        <f t="shared" si="8"/>
        <v>8.722803879542966E-2</v>
      </c>
      <c r="H26" s="7">
        <f t="shared" si="7"/>
        <v>6.5934065934065922E-2</v>
      </c>
      <c r="I26" s="9">
        <v>38.645418326693218</v>
      </c>
      <c r="J26" s="9">
        <f t="shared" si="2"/>
        <v>34.17055598929263</v>
      </c>
      <c r="L26" s="5">
        <v>231662000000</v>
      </c>
      <c r="M26" s="5">
        <v>234944000000</v>
      </c>
      <c r="N26" s="7">
        <f t="shared" si="3"/>
        <v>1.3969286298011441E-2</v>
      </c>
      <c r="O26" s="8">
        <f t="shared" si="0"/>
        <v>4.3658562906303145E-3</v>
      </c>
      <c r="P26" s="7">
        <f t="shared" si="4"/>
        <v>2.4078078180332335E-2</v>
      </c>
      <c r="Q26" s="10">
        <f t="shared" si="5"/>
        <v>16555188630.154642</v>
      </c>
      <c r="R26" s="10">
        <f t="shared" si="6"/>
        <v>2959866969.4368563</v>
      </c>
      <c r="S26" s="5">
        <v>64853000000</v>
      </c>
    </row>
    <row r="27" spans="1:19" x14ac:dyDescent="0.35">
      <c r="A27" t="s">
        <v>36</v>
      </c>
      <c r="B27" s="5">
        <v>6333000000</v>
      </c>
      <c r="C27" s="5">
        <v>1030964000</v>
      </c>
      <c r="D27" s="6">
        <f t="shared" si="1"/>
        <v>6.142794510768562</v>
      </c>
      <c r="E27" s="5">
        <v>71328000000</v>
      </c>
      <c r="F27" s="21">
        <f t="shared" si="8"/>
        <v>8.8787012113055175E-2</v>
      </c>
      <c r="H27" s="7">
        <f t="shared" si="7"/>
        <v>8.5051546391752941E-2</v>
      </c>
      <c r="I27" s="9">
        <v>41.932270916334666</v>
      </c>
      <c r="J27" s="9">
        <f t="shared" si="2"/>
        <v>37.07681461724794</v>
      </c>
      <c r="L27" s="5">
        <v>255594000000</v>
      </c>
      <c r="M27" s="5">
        <v>260319000000</v>
      </c>
      <c r="N27" s="7">
        <f t="shared" si="3"/>
        <v>1.8150807278761828E-2</v>
      </c>
      <c r="O27" s="8">
        <f t="shared" si="0"/>
        <v>4.0336001627581239E-3</v>
      </c>
      <c r="P27" s="7">
        <f t="shared" si="4"/>
        <v>2.4327843914581725E-2</v>
      </c>
      <c r="Q27" s="10">
        <f t="shared" si="5"/>
        <v>17080755359.857481</v>
      </c>
      <c r="R27" s="10">
        <f t="shared" si="6"/>
        <v>2780616432.7838478</v>
      </c>
      <c r="S27" s="5">
        <v>71328000000</v>
      </c>
    </row>
    <row r="28" spans="1:19" x14ac:dyDescent="0.35">
      <c r="A28" t="s">
        <v>37</v>
      </c>
      <c r="B28" s="5">
        <v>6823000000</v>
      </c>
      <c r="C28" s="5">
        <v>975616000</v>
      </c>
      <c r="D28" s="6">
        <f t="shared" si="1"/>
        <v>6.9935302414064546</v>
      </c>
      <c r="E28" s="5">
        <v>77158000000</v>
      </c>
      <c r="F28" s="21">
        <f t="shared" si="8"/>
        <v>8.8428938023276907E-2</v>
      </c>
      <c r="H28" s="7">
        <f t="shared" si="7"/>
        <v>9.263657957244642E-2</v>
      </c>
      <c r="I28" s="9">
        <v>45.816733067729082</v>
      </c>
      <c r="J28" s="9">
        <f t="shared" si="2"/>
        <v>40.511483904831472</v>
      </c>
      <c r="L28" s="5">
        <v>280481000000</v>
      </c>
      <c r="M28" s="5">
        <v>285603000000</v>
      </c>
      <c r="N28" s="7">
        <f t="shared" si="3"/>
        <v>1.7933985287269392E-2</v>
      </c>
      <c r="O28" s="8">
        <f t="shared" si="0"/>
        <v>3.4783675186554528E-3</v>
      </c>
      <c r="P28" s="7">
        <f t="shared" si="4"/>
        <v>2.38898050790783E-2</v>
      </c>
      <c r="Q28" s="10">
        <f t="shared" si="5"/>
        <v>16842137938.043482</v>
      </c>
      <c r="R28" s="10">
        <f t="shared" si="6"/>
        <v>2408245529.3217397</v>
      </c>
      <c r="S28" s="5">
        <v>77158000000</v>
      </c>
    </row>
    <row r="29" spans="1:19" x14ac:dyDescent="0.35">
      <c r="A29" t="s">
        <v>38</v>
      </c>
      <c r="B29" s="5">
        <v>6967000000</v>
      </c>
      <c r="C29" s="5">
        <v>1019561000</v>
      </c>
      <c r="D29" s="6">
        <f t="shared" si="1"/>
        <v>6.833333169864285</v>
      </c>
      <c r="E29" s="5">
        <v>82039000000</v>
      </c>
      <c r="F29" s="21">
        <f t="shared" si="8"/>
        <v>8.4923024415217152E-2</v>
      </c>
      <c r="H29" s="7">
        <f t="shared" si="7"/>
        <v>7.1739130434782528E-2</v>
      </c>
      <c r="I29" s="9">
        <v>49.103585657370516</v>
      </c>
      <c r="J29" s="9">
        <f t="shared" si="2"/>
        <v>43.417742532786775</v>
      </c>
      <c r="L29" s="5">
        <v>317803000000</v>
      </c>
      <c r="M29" s="5">
        <v>324051000000</v>
      </c>
      <c r="N29" s="7">
        <f t="shared" si="3"/>
        <v>1.9280915658337731E-2</v>
      </c>
      <c r="O29" s="8">
        <f t="shared" si="0"/>
        <v>3.2081541080480674E-3</v>
      </c>
      <c r="P29" s="7">
        <f t="shared" si="4"/>
        <v>2.1499702207368594E-2</v>
      </c>
      <c r="Q29" s="10">
        <f t="shared" si="5"/>
        <v>16046435382.352942</v>
      </c>
      <c r="R29" s="10">
        <f t="shared" si="6"/>
        <v>2348258892.6176472</v>
      </c>
      <c r="S29" s="5">
        <v>82039000000</v>
      </c>
    </row>
    <row r="30" spans="1:19" x14ac:dyDescent="0.35">
      <c r="A30" t="s">
        <v>39</v>
      </c>
      <c r="B30" s="5">
        <v>7295000000</v>
      </c>
      <c r="C30" s="5">
        <v>1194629000</v>
      </c>
      <c r="D30" s="6">
        <f t="shared" si="1"/>
        <v>6.1064983354664921</v>
      </c>
      <c r="E30" s="5">
        <v>85326000000</v>
      </c>
      <c r="F30" s="21">
        <f t="shared" si="8"/>
        <v>8.549562853057685E-2</v>
      </c>
      <c r="H30" s="7">
        <f t="shared" si="7"/>
        <v>7.5050709939148197E-2</v>
      </c>
      <c r="I30" s="9">
        <v>52.788844621513945</v>
      </c>
      <c r="J30" s="9">
        <f t="shared" si="2"/>
        <v>46.676274933827571</v>
      </c>
      <c r="L30" s="5">
        <v>357386000000</v>
      </c>
      <c r="M30" s="5">
        <v>367717000000</v>
      </c>
      <c r="N30" s="7">
        <f t="shared" si="3"/>
        <v>2.8094975211915684E-2</v>
      </c>
      <c r="O30" s="8">
        <f t="shared" si="0"/>
        <v>3.342685499711796E-3</v>
      </c>
      <c r="P30" s="7">
        <f t="shared" si="4"/>
        <v>1.983862589980882E-2</v>
      </c>
      <c r="Q30" s="10">
        <f t="shared" si="5"/>
        <v>15628924995.28302</v>
      </c>
      <c r="R30" s="10">
        <f t="shared" si="6"/>
        <v>2559392328.7443395</v>
      </c>
      <c r="S30" s="5">
        <v>85326000000</v>
      </c>
    </row>
    <row r="31" spans="1:19" x14ac:dyDescent="0.35">
      <c r="A31" t="s">
        <v>40</v>
      </c>
      <c r="B31" s="5">
        <v>7913000000</v>
      </c>
      <c r="C31" s="5">
        <v>1173802000</v>
      </c>
      <c r="D31" s="6">
        <f t="shared" si="1"/>
        <v>6.7413413846628307</v>
      </c>
      <c r="E31" s="5">
        <v>92684000000</v>
      </c>
      <c r="F31" s="21">
        <f t="shared" si="8"/>
        <v>8.5376116697596136E-2</v>
      </c>
      <c r="H31" s="7">
        <f t="shared" si="7"/>
        <v>7.7358490566037608E-2</v>
      </c>
      <c r="I31" s="9">
        <v>56.872509960159356</v>
      </c>
      <c r="J31" s="9">
        <f t="shared" si="2"/>
        <v>50.287081107953846</v>
      </c>
      <c r="L31" s="5">
        <v>389586000000</v>
      </c>
      <c r="M31" s="5">
        <v>404666000000</v>
      </c>
      <c r="N31" s="7">
        <f t="shared" si="3"/>
        <v>3.7265300272323346E-2</v>
      </c>
      <c r="O31" s="8">
        <f t="shared" si="0"/>
        <v>3.0129470771536964E-3</v>
      </c>
      <c r="P31" s="7">
        <f t="shared" si="4"/>
        <v>1.955439794793731E-2</v>
      </c>
      <c r="Q31" s="10">
        <f t="shared" si="5"/>
        <v>15735651832.749567</v>
      </c>
      <c r="R31" s="10">
        <f t="shared" si="6"/>
        <v>2334201894.6777592</v>
      </c>
      <c r="S31" s="5">
        <v>92684000000</v>
      </c>
    </row>
    <row r="32" spans="1:19" x14ac:dyDescent="0.35">
      <c r="A32" t="s">
        <v>41</v>
      </c>
      <c r="B32" s="5">
        <v>8480000000</v>
      </c>
      <c r="C32" s="5">
        <v>1261040000</v>
      </c>
      <c r="D32" s="6">
        <f t="shared" si="1"/>
        <v>6.7246082598490133</v>
      </c>
      <c r="E32" s="5">
        <v>100665000000</v>
      </c>
      <c r="F32" s="21">
        <f t="shared" si="8"/>
        <v>8.4239805294789652E-2</v>
      </c>
      <c r="H32" s="7">
        <f t="shared" si="7"/>
        <v>3.327495621716281E-2</v>
      </c>
      <c r="I32" s="9">
        <v>58.764940239043817</v>
      </c>
      <c r="J32" s="9">
        <f t="shared" si="2"/>
        <v>51.960381530109935</v>
      </c>
      <c r="L32" s="5">
        <v>397616000000</v>
      </c>
      <c r="M32" s="5">
        <v>414453000000</v>
      </c>
      <c r="N32" s="7">
        <f t="shared" si="3"/>
        <v>4.0624630537117595E-2</v>
      </c>
      <c r="O32" s="8">
        <f t="shared" si="0"/>
        <v>3.1715021528308722E-3</v>
      </c>
      <c r="P32" s="7">
        <f t="shared" si="4"/>
        <v>2.0460703626225412E-2</v>
      </c>
      <c r="Q32" s="10">
        <f t="shared" si="5"/>
        <v>16320126508.474579</v>
      </c>
      <c r="R32" s="10">
        <f t="shared" si="6"/>
        <v>2426925982.5762715</v>
      </c>
      <c r="S32" s="5">
        <v>100665000000</v>
      </c>
    </row>
    <row r="33" spans="1:19" x14ac:dyDescent="0.35">
      <c r="A33" t="s">
        <v>42</v>
      </c>
      <c r="B33" s="5">
        <v>8731000000</v>
      </c>
      <c r="C33" s="5">
        <v>1330263000</v>
      </c>
      <c r="D33" s="6">
        <f t="shared" si="1"/>
        <v>6.5633637859581153</v>
      </c>
      <c r="E33" s="5">
        <v>108472000000</v>
      </c>
      <c r="F33" s="21">
        <f t="shared" si="8"/>
        <v>8.0490817906925291E-2</v>
      </c>
      <c r="H33" s="7">
        <f t="shared" si="7"/>
        <v>1.1864406779661163E-2</v>
      </c>
      <c r="I33" s="9">
        <v>59.462151394422314</v>
      </c>
      <c r="J33" s="9">
        <f t="shared" si="2"/>
        <v>52.576860633009545</v>
      </c>
      <c r="L33" s="5">
        <v>405897000000</v>
      </c>
      <c r="M33" s="5">
        <v>422721000000</v>
      </c>
      <c r="N33" s="7">
        <f t="shared" si="3"/>
        <v>3.9799300247681094E-2</v>
      </c>
      <c r="O33" s="8">
        <f t="shared" si="0"/>
        <v>3.2773412959445376E-3</v>
      </c>
      <c r="P33" s="7">
        <f t="shared" si="4"/>
        <v>2.0654284977562033E-2</v>
      </c>
      <c r="Q33" s="10">
        <f t="shared" si="5"/>
        <v>16606164565.326633</v>
      </c>
      <c r="R33" s="10">
        <f t="shared" si="6"/>
        <v>2530130144.6758795</v>
      </c>
      <c r="S33" s="5">
        <v>108472000000</v>
      </c>
    </row>
    <row r="34" spans="1:19" x14ac:dyDescent="0.35">
      <c r="A34" t="s">
        <v>43</v>
      </c>
      <c r="B34" s="5">
        <v>9703000000</v>
      </c>
      <c r="C34" s="5">
        <v>1386145000</v>
      </c>
      <c r="D34" s="6">
        <f t="shared" si="1"/>
        <v>6.9999891786212842</v>
      </c>
      <c r="E34" s="5">
        <v>115751000000</v>
      </c>
      <c r="F34" s="21">
        <f t="shared" si="8"/>
        <v>8.3826489619960087E-2</v>
      </c>
      <c r="H34" s="7">
        <f t="shared" si="7"/>
        <v>1.8425460636515734E-2</v>
      </c>
      <c r="I34" s="9">
        <v>60.557768924302778</v>
      </c>
      <c r="J34" s="9">
        <f t="shared" si="2"/>
        <v>53.545613508994641</v>
      </c>
      <c r="L34" s="5">
        <v>431290000000</v>
      </c>
      <c r="M34" s="5">
        <v>443431000000</v>
      </c>
      <c r="N34" s="7">
        <f t="shared" si="3"/>
        <v>2.7379682521068666E-2</v>
      </c>
      <c r="O34" s="8">
        <f t="shared" si="0"/>
        <v>3.213951169746574E-3</v>
      </c>
      <c r="P34" s="7">
        <f t="shared" si="4"/>
        <v>2.1881645622430546E-2</v>
      </c>
      <c r="Q34" s="10">
        <f t="shared" si="5"/>
        <v>18120998834.703949</v>
      </c>
      <c r="R34" s="10">
        <f t="shared" si="6"/>
        <v>2588718121.1718755</v>
      </c>
      <c r="S34" s="5">
        <v>115751000000</v>
      </c>
    </row>
    <row r="35" spans="1:19" x14ac:dyDescent="0.35">
      <c r="A35" t="s">
        <v>44</v>
      </c>
      <c r="B35" s="5">
        <v>9746000000</v>
      </c>
      <c r="C35" s="5">
        <v>1410815000</v>
      </c>
      <c r="D35" s="6">
        <f t="shared" si="1"/>
        <v>6.9080637787378221</v>
      </c>
      <c r="E35" s="5">
        <v>122009000000</v>
      </c>
      <c r="F35" s="21">
        <f t="shared" si="8"/>
        <v>7.987935316247162E-2</v>
      </c>
      <c r="H35" s="7">
        <f t="shared" si="7"/>
        <v>1.8092105263157965E-2</v>
      </c>
      <c r="I35" s="9">
        <v>61.653386454183256</v>
      </c>
      <c r="J35" s="9">
        <f t="shared" si="2"/>
        <v>54.514366384979738</v>
      </c>
      <c r="L35" s="5">
        <v>455210000000</v>
      </c>
      <c r="M35" s="5">
        <v>465569000000</v>
      </c>
      <c r="N35" s="7">
        <f t="shared" si="3"/>
        <v>2.2250192774862586E-2</v>
      </c>
      <c r="O35" s="8">
        <f t="shared" ref="O35:O66" si="9">C35/L35</f>
        <v>3.0992618791327079E-3</v>
      </c>
      <c r="P35" s="7">
        <f t="shared" si="4"/>
        <v>2.0933524354069966E-2</v>
      </c>
      <c r="Q35" s="10">
        <f t="shared" si="5"/>
        <v>17877856143.780293</v>
      </c>
      <c r="R35" s="10">
        <f t="shared" si="6"/>
        <v>2587969178.6873999</v>
      </c>
      <c r="S35" s="5">
        <v>122009000000</v>
      </c>
    </row>
    <row r="36" spans="1:19" x14ac:dyDescent="0.35">
      <c r="A36" t="s">
        <v>45</v>
      </c>
      <c r="B36" s="5">
        <v>9731000000</v>
      </c>
      <c r="C36" s="5">
        <v>1484980000</v>
      </c>
      <c r="D36" s="6">
        <f t="shared" si="1"/>
        <v>6.5529502080836108</v>
      </c>
      <c r="E36" s="5">
        <v>127619000000</v>
      </c>
      <c r="F36" s="21">
        <f t="shared" si="8"/>
        <v>7.625040158597074E-2</v>
      </c>
      <c r="H36" s="7">
        <f t="shared" si="7"/>
        <v>4.523424878836857E-2</v>
      </c>
      <c r="I36" s="9">
        <v>64.442231075697208</v>
      </c>
      <c r="J36" s="9">
        <f t="shared" si="2"/>
        <v>56.980282796578187</v>
      </c>
      <c r="L36" s="5">
        <v>477491000000</v>
      </c>
      <c r="M36" s="5">
        <v>495009000000</v>
      </c>
      <c r="N36" s="7">
        <f t="shared" si="3"/>
        <v>3.5389255548889012E-2</v>
      </c>
      <c r="O36" s="8">
        <f t="shared" si="9"/>
        <v>3.1099643762919093E-3</v>
      </c>
      <c r="P36" s="7">
        <f t="shared" si="4"/>
        <v>1.9658228436250653E-2</v>
      </c>
      <c r="Q36" s="10">
        <f t="shared" si="5"/>
        <v>17077837319.165379</v>
      </c>
      <c r="R36" s="10">
        <f t="shared" si="6"/>
        <v>2606129571.7001548</v>
      </c>
      <c r="S36" s="5">
        <v>127619000000</v>
      </c>
    </row>
    <row r="37" spans="1:19" x14ac:dyDescent="0.35">
      <c r="A37" t="s">
        <v>46</v>
      </c>
      <c r="B37" s="5">
        <v>10011000000</v>
      </c>
      <c r="C37" s="5">
        <v>1567170000</v>
      </c>
      <c r="D37" s="6">
        <f t="shared" si="1"/>
        <v>6.3879477019085353</v>
      </c>
      <c r="E37" s="5">
        <v>135538000000</v>
      </c>
      <c r="F37" s="21">
        <f t="shared" si="8"/>
        <v>7.3861204975726361E-2</v>
      </c>
      <c r="H37" s="7">
        <f t="shared" si="7"/>
        <v>3.0911901081916549E-2</v>
      </c>
      <c r="I37" s="9">
        <v>66.434262948207163</v>
      </c>
      <c r="J37" s="9">
        <f t="shared" si="2"/>
        <v>58.741651662005637</v>
      </c>
      <c r="L37" s="5">
        <v>508904000000</v>
      </c>
      <c r="M37" s="5">
        <v>527483000000</v>
      </c>
      <c r="N37" s="7">
        <f t="shared" si="3"/>
        <v>3.5221988196776008E-2</v>
      </c>
      <c r="O37" s="8">
        <f t="shared" si="9"/>
        <v>3.079500259380944E-3</v>
      </c>
      <c r="P37" s="7">
        <f t="shared" si="4"/>
        <v>1.8978810691529395E-2</v>
      </c>
      <c r="Q37" s="10">
        <f t="shared" si="5"/>
        <v>17042421717.391306</v>
      </c>
      <c r="R37" s="10">
        <f t="shared" si="6"/>
        <v>2667902511.5217395</v>
      </c>
      <c r="S37" s="5">
        <v>135538000000</v>
      </c>
    </row>
    <row r="38" spans="1:19" x14ac:dyDescent="0.35">
      <c r="A38" t="s">
        <v>47</v>
      </c>
      <c r="B38" s="5">
        <v>9999000000</v>
      </c>
      <c r="C38" s="5">
        <v>1432351000</v>
      </c>
      <c r="D38" s="6">
        <f t="shared" si="1"/>
        <v>6.9808308159103456</v>
      </c>
      <c r="E38" s="5">
        <v>139689000000</v>
      </c>
      <c r="F38" s="21">
        <f t="shared" si="8"/>
        <v>7.1580439404677537E-2</v>
      </c>
      <c r="H38" s="7">
        <f t="shared" si="7"/>
        <v>2.9985007496253768E-3</v>
      </c>
      <c r="I38" s="9">
        <v>66.633466135458178</v>
      </c>
      <c r="J38" s="9">
        <f t="shared" si="2"/>
        <v>58.917788548548387</v>
      </c>
      <c r="L38" s="5">
        <v>536605000000</v>
      </c>
      <c r="M38" s="5">
        <v>554529000000</v>
      </c>
      <c r="N38" s="7">
        <f t="shared" si="3"/>
        <v>3.2322926303223094E-2</v>
      </c>
      <c r="O38" s="8">
        <f t="shared" si="9"/>
        <v>2.6692837375723298E-3</v>
      </c>
      <c r="P38" s="7">
        <f t="shared" si="4"/>
        <v>1.8031518640143258E-2</v>
      </c>
      <c r="Q38" s="10">
        <f t="shared" si="5"/>
        <v>16971105410.313902</v>
      </c>
      <c r="R38" s="10">
        <f t="shared" si="6"/>
        <v>2431101090.6659193</v>
      </c>
      <c r="S38" s="5">
        <v>139689000000</v>
      </c>
    </row>
    <row r="39" spans="1:19" x14ac:dyDescent="0.35">
      <c r="A39" t="s">
        <v>48</v>
      </c>
      <c r="B39" s="5">
        <v>10415000000</v>
      </c>
      <c r="C39" s="5">
        <v>1443300000</v>
      </c>
      <c r="D39" s="6">
        <f t="shared" si="1"/>
        <v>7.21610198849858</v>
      </c>
      <c r="E39" s="5">
        <v>140587000000</v>
      </c>
      <c r="F39" s="21">
        <f t="shared" si="8"/>
        <v>7.408224088998272E-2</v>
      </c>
      <c r="H39" s="7">
        <f t="shared" si="7"/>
        <v>7.4738415545589909E-3</v>
      </c>
      <c r="I39" s="9">
        <v>67.13147410358566</v>
      </c>
      <c r="J39" s="9">
        <f t="shared" si="2"/>
        <v>59.358130764905248</v>
      </c>
      <c r="L39" s="5">
        <v>569533000000</v>
      </c>
      <c r="M39" s="5">
        <v>588370000000</v>
      </c>
      <c r="N39" s="7">
        <f t="shared" si="3"/>
        <v>3.2015568434828424E-2</v>
      </c>
      <c r="O39" s="8">
        <f t="shared" si="9"/>
        <v>2.5341815136260761E-3</v>
      </c>
      <c r="P39" s="7">
        <f>B39/M39</f>
        <v>1.770144636878155E-2</v>
      </c>
      <c r="Q39" s="10">
        <f t="shared" si="5"/>
        <v>17546037696.58754</v>
      </c>
      <c r="R39" s="10">
        <f t="shared" si="6"/>
        <v>2431511877.8189912</v>
      </c>
      <c r="S39" s="5">
        <v>140587000000</v>
      </c>
    </row>
    <row r="40" spans="1:19" x14ac:dyDescent="0.35">
      <c r="A40" t="s">
        <v>49</v>
      </c>
      <c r="B40" s="5">
        <v>11010000000</v>
      </c>
      <c r="C40" s="5">
        <v>1531300000</v>
      </c>
      <c r="D40" s="6">
        <f t="shared" si="1"/>
        <v>7.1899693071246658</v>
      </c>
      <c r="E40" s="5">
        <v>148175000000</v>
      </c>
      <c r="F40" s="21">
        <f t="shared" si="8"/>
        <v>7.4304032394128569E-2</v>
      </c>
      <c r="H40" s="7">
        <f t="shared" si="7"/>
        <v>1.0385756676557722E-2</v>
      </c>
      <c r="I40" s="9">
        <v>67.828685258964143</v>
      </c>
      <c r="J40" s="9">
        <f t="shared" si="2"/>
        <v>59.974609867804865</v>
      </c>
      <c r="L40" s="5">
        <v>600749000000</v>
      </c>
      <c r="M40" s="5">
        <v>620587000000</v>
      </c>
      <c r="N40" s="7">
        <f t="shared" si="3"/>
        <v>3.19665091276485E-2</v>
      </c>
      <c r="O40" s="8">
        <f t="shared" si="9"/>
        <v>2.5489846841193244E-3</v>
      </c>
      <c r="P40" s="7">
        <f t="shared" si="4"/>
        <v>1.7741267541859562E-2</v>
      </c>
      <c r="Q40" s="10">
        <f t="shared" si="5"/>
        <v>18357768436.123348</v>
      </c>
      <c r="R40" s="10">
        <f t="shared" si="6"/>
        <v>2553247121.3656387</v>
      </c>
      <c r="S40" s="5">
        <v>148175000000</v>
      </c>
    </row>
    <row r="41" spans="1:19" x14ac:dyDescent="0.35">
      <c r="A41" t="s">
        <v>50</v>
      </c>
      <c r="B41" s="5">
        <v>11908000000</v>
      </c>
      <c r="C41" s="5">
        <v>1752343000</v>
      </c>
      <c r="D41" s="6">
        <f t="shared" si="1"/>
        <v>6.7954732606573032</v>
      </c>
      <c r="E41" s="5">
        <v>153192000000</v>
      </c>
      <c r="F41" s="21">
        <f t="shared" si="8"/>
        <v>7.7732518669382217E-2</v>
      </c>
      <c r="H41" s="7">
        <f t="shared" si="7"/>
        <v>3.0837004405286139E-2</v>
      </c>
      <c r="I41" s="9">
        <v>69.920318725099591</v>
      </c>
      <c r="J41" s="9">
        <f t="shared" si="2"/>
        <v>61.824047176503669</v>
      </c>
      <c r="L41" s="5">
        <v>642067000000</v>
      </c>
      <c r="M41" s="5">
        <v>661425000000</v>
      </c>
      <c r="N41" s="7">
        <f t="shared" si="3"/>
        <v>2.9267112673394564E-2</v>
      </c>
      <c r="O41" s="8">
        <f t="shared" si="9"/>
        <v>2.7292214052427551E-3</v>
      </c>
      <c r="P41" s="7">
        <f t="shared" si="4"/>
        <v>1.8003552934951053E-2</v>
      </c>
      <c r="Q41" s="10">
        <f t="shared" si="5"/>
        <v>19261113666.666676</v>
      </c>
      <c r="R41" s="10">
        <f t="shared" si="6"/>
        <v>2834403569.5320525</v>
      </c>
      <c r="S41" s="5">
        <v>153192000000</v>
      </c>
    </row>
    <row r="42" spans="1:19" x14ac:dyDescent="0.35">
      <c r="A42" t="s">
        <v>51</v>
      </c>
      <c r="B42" s="5">
        <v>12211000000</v>
      </c>
      <c r="C42" s="5">
        <v>1638895000</v>
      </c>
      <c r="D42" s="6">
        <f t="shared" si="1"/>
        <v>7.4507518785523175</v>
      </c>
      <c r="E42" s="5">
        <v>177123000000</v>
      </c>
      <c r="F42" s="21">
        <f t="shared" si="8"/>
        <v>6.8940792556584973E-2</v>
      </c>
      <c r="H42" s="7">
        <f t="shared" si="7"/>
        <v>6.1253561253561628E-2</v>
      </c>
      <c r="I42" s="9">
        <v>74.203187250996024</v>
      </c>
      <c r="J42" s="9">
        <f t="shared" si="2"/>
        <v>65.610990237172715</v>
      </c>
      <c r="L42" s="5">
        <v>685275000000</v>
      </c>
      <c r="M42" s="5">
        <v>705308000000</v>
      </c>
      <c r="N42" s="7">
        <f t="shared" si="3"/>
        <v>2.8403194065571354E-2</v>
      </c>
      <c r="O42" s="8">
        <f t="shared" si="9"/>
        <v>2.3915873189595416E-3</v>
      </c>
      <c r="P42" s="7">
        <f t="shared" si="4"/>
        <v>1.73130036806615E-2</v>
      </c>
      <c r="Q42" s="10">
        <f t="shared" si="5"/>
        <v>18611211255.7047</v>
      </c>
      <c r="R42" s="10">
        <f t="shared" si="6"/>
        <v>2497897065.8355703</v>
      </c>
      <c r="S42" s="5">
        <v>177123000000</v>
      </c>
    </row>
    <row r="43" spans="1:19" x14ac:dyDescent="0.35">
      <c r="A43" t="s">
        <v>52</v>
      </c>
      <c r="B43" s="5">
        <v>14735440000</v>
      </c>
      <c r="C43" s="5">
        <v>1765815000</v>
      </c>
      <c r="D43" s="6">
        <f t="shared" si="1"/>
        <v>8.3448379360238754</v>
      </c>
      <c r="E43" s="5">
        <v>188655000000</v>
      </c>
      <c r="F43" s="21">
        <f t="shared" si="8"/>
        <v>7.8107868861148663E-2</v>
      </c>
      <c r="H43" s="7">
        <f t="shared" si="7"/>
        <v>2.8187919463086963E-2</v>
      </c>
      <c r="I43" s="9">
        <v>76.294820717131458</v>
      </c>
      <c r="J43" s="9">
        <f t="shared" si="2"/>
        <v>67.460427545871525</v>
      </c>
      <c r="L43" s="5">
        <v>733751000000</v>
      </c>
      <c r="M43" s="5">
        <v>754005000000</v>
      </c>
      <c r="N43" s="7">
        <f t="shared" si="3"/>
        <v>2.6861890836267666E-2</v>
      </c>
      <c r="O43" s="8">
        <f t="shared" si="9"/>
        <v>2.4065589007715152E-3</v>
      </c>
      <c r="P43" s="7">
        <f t="shared" si="4"/>
        <v>1.9542894277889404E-2</v>
      </c>
      <c r="Q43" s="10">
        <f t="shared" si="5"/>
        <v>21843087178.746746</v>
      </c>
      <c r="R43" s="10">
        <f t="shared" si="6"/>
        <v>2617556787.3466067</v>
      </c>
      <c r="S43" s="5">
        <v>188655000000</v>
      </c>
    </row>
    <row r="44" spans="1:19" x14ac:dyDescent="0.35">
      <c r="A44" t="s">
        <v>53</v>
      </c>
      <c r="B44" s="5">
        <v>16009781000</v>
      </c>
      <c r="C44" s="5">
        <v>1840697000</v>
      </c>
      <c r="D44" s="6">
        <f t="shared" si="1"/>
        <v>8.6976732183515271</v>
      </c>
      <c r="E44" s="5">
        <v>198243000000</v>
      </c>
      <c r="F44" s="21">
        <f t="shared" si="8"/>
        <v>8.0758367256347011E-2</v>
      </c>
      <c r="H44" s="7">
        <f t="shared" si="7"/>
        <v>2.6109660574412663E-2</v>
      </c>
      <c r="I44" s="9">
        <v>78.286852589641427</v>
      </c>
      <c r="J44" s="9">
        <f t="shared" si="2"/>
        <v>69.221796411298996</v>
      </c>
      <c r="L44" s="5">
        <v>778381000000</v>
      </c>
      <c r="M44" s="5">
        <v>801828000000</v>
      </c>
      <c r="N44" s="7">
        <f t="shared" si="3"/>
        <v>2.9241932184957374E-2</v>
      </c>
      <c r="O44" s="8">
        <f t="shared" si="9"/>
        <v>2.3647763755795682E-3</v>
      </c>
      <c r="P44" s="7">
        <f t="shared" si="4"/>
        <v>1.9966602563143216E-2</v>
      </c>
      <c r="Q44" s="10">
        <f t="shared" si="5"/>
        <v>23128236812.685116</v>
      </c>
      <c r="R44" s="10">
        <f t="shared" si="6"/>
        <v>2659129198.3568707</v>
      </c>
      <c r="S44" s="5">
        <v>198243000000</v>
      </c>
    </row>
    <row r="45" spans="1:19" x14ac:dyDescent="0.35">
      <c r="A45" t="s">
        <v>54</v>
      </c>
      <c r="B45" s="5">
        <v>15187300000</v>
      </c>
      <c r="C45" s="5">
        <v>1986447000</v>
      </c>
      <c r="D45" s="6">
        <f t="shared" si="1"/>
        <v>7.6454594560036089</v>
      </c>
      <c r="E45" s="5">
        <v>209785000000</v>
      </c>
      <c r="F45" s="21">
        <f t="shared" si="8"/>
        <v>7.239459446576256E-2</v>
      </c>
      <c r="H45" s="7">
        <f t="shared" si="7"/>
        <v>2.5445292620865256E-2</v>
      </c>
      <c r="I45" s="9">
        <v>80.278884462151396</v>
      </c>
      <c r="J45" s="9">
        <f t="shared" si="2"/>
        <v>70.983165276726453</v>
      </c>
      <c r="L45" s="5">
        <v>836462000000</v>
      </c>
      <c r="M45" s="5">
        <v>861069000000</v>
      </c>
      <c r="N45" s="7">
        <f t="shared" si="3"/>
        <v>2.8577268488355755E-2</v>
      </c>
      <c r="O45" s="8">
        <f t="shared" si="9"/>
        <v>2.3748203743864035E-3</v>
      </c>
      <c r="P45" s="7">
        <f t="shared" si="4"/>
        <v>1.7637727057878055E-2</v>
      </c>
      <c r="Q45" s="10">
        <f t="shared" si="5"/>
        <v>21395636473.511169</v>
      </c>
      <c r="R45" s="10">
        <f t="shared" si="6"/>
        <v>2798476219.3343678</v>
      </c>
      <c r="S45" s="5">
        <v>209785000000</v>
      </c>
    </row>
    <row r="46" spans="1:19" x14ac:dyDescent="0.35">
      <c r="A46" t="s">
        <v>55</v>
      </c>
      <c r="B46" s="5">
        <v>16201685000</v>
      </c>
      <c r="C46" s="5">
        <v>2211078000</v>
      </c>
      <c r="D46" s="6">
        <f t="shared" si="1"/>
        <v>7.3275049545968072</v>
      </c>
      <c r="E46" s="5">
        <v>222407000000</v>
      </c>
      <c r="F46" s="21">
        <f t="shared" si="8"/>
        <v>7.2847010211009547E-2</v>
      </c>
      <c r="H46" s="7">
        <f t="shared" si="7"/>
        <v>2.4813895781637729E-2</v>
      </c>
      <c r="I46" s="9">
        <v>82.270916334661351</v>
      </c>
      <c r="J46" s="9">
        <f t="shared" si="2"/>
        <v>72.74453414215391</v>
      </c>
      <c r="L46" s="5">
        <v>888103000000</v>
      </c>
      <c r="M46" s="5">
        <v>922284000000</v>
      </c>
      <c r="N46" s="7">
        <f t="shared" si="3"/>
        <v>3.7061252282377229E-2</v>
      </c>
      <c r="O46" s="8">
        <f t="shared" si="9"/>
        <v>2.4896639241169098E-3</v>
      </c>
      <c r="P46" s="7">
        <f t="shared" si="4"/>
        <v>1.7566915396992684E-2</v>
      </c>
      <c r="Q46" s="10">
        <f t="shared" si="5"/>
        <v>22272030732.012714</v>
      </c>
      <c r="R46" s="10">
        <f t="shared" si="6"/>
        <v>3039510838.9576273</v>
      </c>
      <c r="S46" s="5">
        <v>222407000000</v>
      </c>
    </row>
    <row r="47" spans="1:19" x14ac:dyDescent="0.35">
      <c r="A47" t="s">
        <v>56</v>
      </c>
      <c r="B47" s="5">
        <v>17105621000</v>
      </c>
      <c r="C47" s="5">
        <v>2619035679.4696002</v>
      </c>
      <c r="D47" s="6">
        <f t="shared" si="1"/>
        <v>6.5312668834905612</v>
      </c>
      <c r="E47" s="5">
        <v>240136000000</v>
      </c>
      <c r="F47" s="21">
        <f t="shared" si="8"/>
        <v>7.1233055435253351E-2</v>
      </c>
      <c r="H47" s="7">
        <f t="shared" si="7"/>
        <v>3.9951573849879018E-2</v>
      </c>
      <c r="I47" s="9">
        <v>85.557768924302792</v>
      </c>
      <c r="J47" s="9">
        <f t="shared" si="2"/>
        <v>75.650792770109206</v>
      </c>
      <c r="L47" s="5">
        <v>957618000000</v>
      </c>
      <c r="M47" s="5">
        <v>996989000000</v>
      </c>
      <c r="N47" s="7">
        <f t="shared" si="3"/>
        <v>3.9489904101248863E-2</v>
      </c>
      <c r="O47" s="8">
        <f t="shared" si="9"/>
        <v>2.734948256475547E-3</v>
      </c>
      <c r="P47" s="7">
        <f t="shared" si="4"/>
        <v>1.7157281574821787E-2</v>
      </c>
      <c r="Q47" s="10">
        <f t="shared" si="5"/>
        <v>22611291136.077419</v>
      </c>
      <c r="R47" s="10">
        <f t="shared" si="6"/>
        <v>3462006918.3259392</v>
      </c>
      <c r="S47" s="5">
        <v>240136000000</v>
      </c>
    </row>
    <row r="48" spans="1:19" x14ac:dyDescent="0.35">
      <c r="A48" t="s">
        <v>57</v>
      </c>
      <c r="B48" s="5">
        <v>19155941000</v>
      </c>
      <c r="C48" s="5">
        <v>2879570713.5016003</v>
      </c>
      <c r="D48" s="6">
        <f t="shared" si="1"/>
        <v>6.6523599890020044</v>
      </c>
      <c r="E48" s="5">
        <v>253321000000</v>
      </c>
      <c r="F48" s="21">
        <f t="shared" si="8"/>
        <v>7.5619238041852041E-2</v>
      </c>
      <c r="H48" s="7">
        <f t="shared" si="7"/>
        <v>2.0954598370197974E-2</v>
      </c>
      <c r="I48" s="9">
        <v>87.35059760956176</v>
      </c>
      <c r="J48" s="9">
        <f t="shared" si="2"/>
        <v>77.236024748993927</v>
      </c>
      <c r="L48" s="5">
        <v>1038127000000</v>
      </c>
      <c r="M48" s="5">
        <v>1087148000000</v>
      </c>
      <c r="N48" s="7">
        <f t="shared" si="3"/>
        <v>4.5091376703079986E-2</v>
      </c>
      <c r="O48" s="8">
        <f t="shared" si="9"/>
        <v>2.7738135252253341E-3</v>
      </c>
      <c r="P48" s="7">
        <f t="shared" si="4"/>
        <v>1.7620361717079921E-2</v>
      </c>
      <c r="Q48" s="10">
        <f t="shared" si="5"/>
        <v>24801821510.433865</v>
      </c>
      <c r="R48" s="10">
        <f t="shared" si="6"/>
        <v>3728274108.9534254</v>
      </c>
      <c r="S48" s="5">
        <v>253321000000</v>
      </c>
    </row>
    <row r="49" spans="1:19" x14ac:dyDescent="0.35">
      <c r="A49" t="s">
        <v>58</v>
      </c>
      <c r="B49" s="5">
        <v>20267582000</v>
      </c>
      <c r="C49" s="5">
        <v>3047113508.3008995</v>
      </c>
      <c r="D49" s="6">
        <f t="shared" si="1"/>
        <v>6.6514036791827307</v>
      </c>
      <c r="E49" s="5">
        <v>271843000000</v>
      </c>
      <c r="F49" s="21">
        <f t="shared" si="8"/>
        <v>7.4556203396813597E-2</v>
      </c>
      <c r="H49" s="7">
        <f t="shared" si="7"/>
        <v>4.4469783352337311E-2</v>
      </c>
      <c r="I49" s="9">
        <v>91.235059760956162</v>
      </c>
      <c r="J49" s="9">
        <f t="shared" si="2"/>
        <v>80.670694036577444</v>
      </c>
      <c r="L49" s="5">
        <v>1129181000000</v>
      </c>
      <c r="M49" s="5">
        <v>1177143000000</v>
      </c>
      <c r="N49" s="7">
        <f t="shared" si="3"/>
        <v>4.0744412531017897E-2</v>
      </c>
      <c r="O49" s="8">
        <f t="shared" si="9"/>
        <v>2.6985164542273556E-3</v>
      </c>
      <c r="P49" s="7">
        <f t="shared" si="4"/>
        <v>1.7217603978446121E-2</v>
      </c>
      <c r="Q49" s="10">
        <f t="shared" si="5"/>
        <v>25123847317.850445</v>
      </c>
      <c r="R49" s="10">
        <f t="shared" si="6"/>
        <v>3777224858.0374026</v>
      </c>
      <c r="S49" s="5">
        <v>271843000000</v>
      </c>
    </row>
    <row r="50" spans="1:19" x14ac:dyDescent="0.35">
      <c r="A50" t="s">
        <v>59</v>
      </c>
      <c r="B50" s="5">
        <v>22188157000</v>
      </c>
      <c r="C50" s="5">
        <v>3709185665.4379001</v>
      </c>
      <c r="D50" s="6">
        <f t="shared" si="1"/>
        <v>5.9819483308017434</v>
      </c>
      <c r="E50" s="5">
        <v>316046000000</v>
      </c>
      <c r="F50" s="21">
        <f t="shared" si="8"/>
        <v>7.0205466925700691E-2</v>
      </c>
      <c r="H50" s="7">
        <f t="shared" si="7"/>
        <v>1.4192139737991383E-2</v>
      </c>
      <c r="I50" s="9">
        <v>92.529880478087648</v>
      </c>
      <c r="J50" s="9">
        <f t="shared" si="2"/>
        <v>81.815583799105312</v>
      </c>
      <c r="L50" s="5">
        <v>1215950000000</v>
      </c>
      <c r="M50" s="5">
        <v>1260375000000</v>
      </c>
      <c r="N50" s="7">
        <f t="shared" si="3"/>
        <v>3.5247446196568478E-2</v>
      </c>
      <c r="O50" s="8">
        <f t="shared" si="9"/>
        <v>3.0504425884599696E-3</v>
      </c>
      <c r="P50" s="7">
        <f t="shared" si="4"/>
        <v>1.7604409005256373E-2</v>
      </c>
      <c r="Q50" s="10">
        <f t="shared" si="5"/>
        <v>27119719703.378361</v>
      </c>
      <c r="R50" s="10">
        <f t="shared" si="6"/>
        <v>4533593104.3964043</v>
      </c>
      <c r="S50" s="5">
        <v>316046000000</v>
      </c>
    </row>
    <row r="51" spans="1:19" x14ac:dyDescent="0.35">
      <c r="A51" t="s">
        <v>60</v>
      </c>
      <c r="B51" s="5">
        <v>24429975000</v>
      </c>
      <c r="C51" s="5">
        <v>3813224417.6155005</v>
      </c>
      <c r="D51" s="6">
        <f t="shared" si="1"/>
        <v>6.4066449609269629</v>
      </c>
      <c r="E51" s="5">
        <v>336900000000</v>
      </c>
      <c r="F51" s="21">
        <f t="shared" si="8"/>
        <v>7.2514024933214599E-2</v>
      </c>
      <c r="H51" s="7">
        <f t="shared" si="7"/>
        <v>3.1216361679224924E-2</v>
      </c>
      <c r="I51" s="9">
        <v>95.418326693227087</v>
      </c>
      <c r="J51" s="9">
        <f t="shared" si="2"/>
        <v>84.369568653975108</v>
      </c>
      <c r="L51" s="5">
        <v>1250662000000</v>
      </c>
      <c r="M51" s="5">
        <v>1300273000000</v>
      </c>
      <c r="N51" s="7">
        <f t="shared" si="3"/>
        <v>3.8154295290296729E-2</v>
      </c>
      <c r="O51" s="8">
        <f t="shared" si="9"/>
        <v>3.0489648023330849E-3</v>
      </c>
      <c r="P51" s="7">
        <f t="shared" si="4"/>
        <v>1.878834290952746E-2</v>
      </c>
      <c r="Q51" s="10">
        <f t="shared" si="5"/>
        <v>28955908379.945202</v>
      </c>
      <c r="R51" s="10">
        <f t="shared" si="6"/>
        <v>4519668025.3927536</v>
      </c>
      <c r="S51" s="5">
        <v>336900000000</v>
      </c>
    </row>
    <row r="52" spans="1:19" x14ac:dyDescent="0.35">
      <c r="A52" t="s">
        <v>61</v>
      </c>
      <c r="B52" s="5">
        <v>24069553000</v>
      </c>
      <c r="C52" s="5">
        <v>4259638405.4260998</v>
      </c>
      <c r="D52" s="6">
        <f t="shared" si="1"/>
        <v>5.6506094435948437</v>
      </c>
      <c r="E52" s="5">
        <v>346102000000</v>
      </c>
      <c r="F52" s="21">
        <f t="shared" si="8"/>
        <v>6.9544680469919268E-2</v>
      </c>
      <c r="H52" s="7">
        <f t="shared" si="7"/>
        <v>3.5490605427974886E-2</v>
      </c>
      <c r="I52" s="9">
        <v>98.804780876494021</v>
      </c>
      <c r="J52" s="9">
        <f t="shared" si="2"/>
        <v>87.363895725201786</v>
      </c>
      <c r="L52" s="5">
        <v>1359759000000</v>
      </c>
      <c r="M52" s="5">
        <v>1416674000000</v>
      </c>
      <c r="N52" s="7">
        <f t="shared" si="3"/>
        <v>4.017508615249521E-2</v>
      </c>
      <c r="O52" s="8">
        <f t="shared" si="9"/>
        <v>3.1326421854358747E-3</v>
      </c>
      <c r="P52" s="7">
        <f t="shared" si="4"/>
        <v>1.699018475669067E-2</v>
      </c>
      <c r="Q52" s="10">
        <f t="shared" si="5"/>
        <v>27550915398.403732</v>
      </c>
      <c r="R52" s="10">
        <f t="shared" si="6"/>
        <v>4875742284.6899509</v>
      </c>
      <c r="S52" s="5">
        <v>346102000000</v>
      </c>
    </row>
    <row r="53" spans="1:19" x14ac:dyDescent="0.35">
      <c r="A53" t="s">
        <v>62</v>
      </c>
      <c r="B53" s="5">
        <v>25245886000</v>
      </c>
      <c r="C53" s="5">
        <v>4764999551.6866989</v>
      </c>
      <c r="D53" s="6">
        <f t="shared" si="1"/>
        <v>5.2981927335257657</v>
      </c>
      <c r="E53" s="5">
        <v>371032000000</v>
      </c>
      <c r="F53" s="21">
        <f t="shared" si="8"/>
        <v>6.8042341361392006E-2</v>
      </c>
      <c r="H53" s="7">
        <f t="shared" si="7"/>
        <v>1.2096774193548487E-2</v>
      </c>
      <c r="I53" s="9">
        <v>100</v>
      </c>
      <c r="J53" s="9">
        <f t="shared" si="2"/>
        <v>88.420717044458257</v>
      </c>
      <c r="L53" s="5">
        <v>1453854000000</v>
      </c>
      <c r="M53" s="5">
        <v>1498211000000</v>
      </c>
      <c r="N53" s="7">
        <f t="shared" si="3"/>
        <v>2.9606644190971764E-2</v>
      </c>
      <c r="O53" s="8">
        <f t="shared" si="9"/>
        <v>3.27749523108008E-3</v>
      </c>
      <c r="P53" s="7">
        <f t="shared" si="4"/>
        <v>1.6850687920459802E-2</v>
      </c>
      <c r="Q53" s="10">
        <f t="shared" si="5"/>
        <v>28552003245.242035</v>
      </c>
      <c r="R53" s="10">
        <f t="shared" si="6"/>
        <v>5389008041.2838545</v>
      </c>
      <c r="S53" s="5">
        <v>371032000000</v>
      </c>
    </row>
    <row r="54" spans="1:19" x14ac:dyDescent="0.35">
      <c r="A54" t="s">
        <v>63</v>
      </c>
      <c r="B54" s="5">
        <v>23337553000</v>
      </c>
      <c r="C54" s="5">
        <v>4856456719.3147001</v>
      </c>
      <c r="D54" s="6">
        <f t="shared" si="1"/>
        <v>4.805469161741688</v>
      </c>
      <c r="E54" s="5">
        <v>367204000000</v>
      </c>
      <c r="F54" s="21">
        <f t="shared" si="8"/>
        <v>6.3554735242535479E-2</v>
      </c>
      <c r="G54" s="7"/>
      <c r="H54" s="7">
        <f t="shared" si="7"/>
        <v>2.3904382470119501E-2</v>
      </c>
      <c r="I54" s="9">
        <v>102.39043824701196</v>
      </c>
      <c r="J54" s="9">
        <f t="shared" si="2"/>
        <v>90.534359682971214</v>
      </c>
      <c r="L54" s="5">
        <v>1498094000000</v>
      </c>
      <c r="M54" s="5">
        <v>1536588000000</v>
      </c>
      <c r="N54" s="7">
        <f t="shared" si="3"/>
        <v>2.5051607848037338E-2</v>
      </c>
      <c r="O54" s="8">
        <f t="shared" si="9"/>
        <v>3.2417570054447185E-3</v>
      </c>
      <c r="P54" s="7">
        <f t="shared" si="4"/>
        <v>1.5187905281051264E-2</v>
      </c>
      <c r="Q54" s="10">
        <f t="shared" si="5"/>
        <v>25777564542.039398</v>
      </c>
      <c r="R54" s="10">
        <f t="shared" si="6"/>
        <v>5364213914.2760849</v>
      </c>
      <c r="S54" s="5">
        <v>367204000000</v>
      </c>
    </row>
    <row r="55" spans="1:19" x14ac:dyDescent="0.35">
      <c r="A55" t="s">
        <v>64</v>
      </c>
      <c r="B55" s="5">
        <v>26059334000</v>
      </c>
      <c r="C55" s="5">
        <v>5051533320.8062983</v>
      </c>
      <c r="D55" s="6">
        <f t="shared" si="1"/>
        <v>5.1586978339164062</v>
      </c>
      <c r="E55" s="5">
        <v>406430000000</v>
      </c>
      <c r="F55" s="21">
        <f t="shared" si="8"/>
        <v>6.411764387471397E-2</v>
      </c>
      <c r="G55" s="7"/>
      <c r="H55" s="7">
        <f t="shared" si="7"/>
        <v>3.0155642023346418E-2</v>
      </c>
      <c r="I55" s="9">
        <v>105.47808764940241</v>
      </c>
      <c r="J55" s="9">
        <f t="shared" si="2"/>
        <v>93.264481424383789</v>
      </c>
      <c r="L55" s="5">
        <v>1556699000000</v>
      </c>
      <c r="M55" s="5">
        <v>1599475000000</v>
      </c>
      <c r="N55" s="7">
        <f t="shared" si="3"/>
        <v>2.6743775301270728E-2</v>
      </c>
      <c r="O55" s="8">
        <f t="shared" si="9"/>
        <v>3.245028949595457E-3</v>
      </c>
      <c r="P55" s="7">
        <f t="shared" si="4"/>
        <v>1.629242970349646E-2</v>
      </c>
      <c r="Q55" s="10">
        <f t="shared" si="5"/>
        <v>27941327289.883846</v>
      </c>
      <c r="R55" s="10">
        <f t="shared" si="6"/>
        <v>5416352767.5880976</v>
      </c>
      <c r="S55" s="5">
        <v>406430000000</v>
      </c>
    </row>
    <row r="56" spans="1:19" x14ac:dyDescent="0.35">
      <c r="A56" t="s">
        <v>65</v>
      </c>
      <c r="B56" s="5">
        <v>29035603000</v>
      </c>
      <c r="C56" s="5">
        <v>5054031841.5688019</v>
      </c>
      <c r="D56" s="6">
        <f t="shared" si="1"/>
        <v>5.7450376076354859</v>
      </c>
      <c r="E56" s="5">
        <v>412079000000</v>
      </c>
      <c r="F56" s="21">
        <f t="shared" si="8"/>
        <v>7.0461253788715275E-2</v>
      </c>
      <c r="G56" s="7"/>
      <c r="H56" s="7">
        <f t="shared" si="7"/>
        <v>1.5108593012275628E-2</v>
      </c>
      <c r="I56" s="9">
        <v>107.07171314741036</v>
      </c>
      <c r="J56" s="9">
        <f t="shared" si="2"/>
        <v>94.673576516725731</v>
      </c>
      <c r="L56" s="5">
        <v>1591183000000</v>
      </c>
      <c r="M56" s="5">
        <v>1624153000000</v>
      </c>
      <c r="N56" s="7">
        <f t="shared" si="3"/>
        <v>2.0299811655675296E-2</v>
      </c>
      <c r="O56" s="8">
        <f t="shared" si="9"/>
        <v>3.1762731512144119E-3</v>
      </c>
      <c r="P56" s="7">
        <f t="shared" si="4"/>
        <v>1.7877381625992131E-2</v>
      </c>
      <c r="Q56" s="10">
        <f t="shared" si="5"/>
        <v>30669173034.643257</v>
      </c>
      <c r="R56" s="10">
        <f t="shared" si="6"/>
        <v>5338376374.4004316</v>
      </c>
      <c r="S56" s="5">
        <v>412079000000</v>
      </c>
    </row>
    <row r="57" spans="1:19" x14ac:dyDescent="0.35">
      <c r="A57" t="s">
        <v>66</v>
      </c>
      <c r="B57" s="5">
        <v>31881922000</v>
      </c>
      <c r="C57" s="5">
        <v>4209509000</v>
      </c>
      <c r="D57" s="6">
        <f t="shared" si="1"/>
        <v>7.5737863964657164</v>
      </c>
      <c r="E57" s="5">
        <v>423328000000</v>
      </c>
      <c r="F57" s="21">
        <f t="shared" si="8"/>
        <v>7.5312575591503519E-2</v>
      </c>
      <c r="G57" s="7"/>
      <c r="H57" s="7">
        <f t="shared" si="7"/>
        <v>1.0232558139534831E-2</v>
      </c>
      <c r="I57" s="9">
        <v>108.16733067729083</v>
      </c>
      <c r="J57" s="9">
        <f t="shared" si="2"/>
        <v>95.64232939271082</v>
      </c>
      <c r="K57">
        <f>1/(J61/I61)</f>
        <v>1.1309566733067731</v>
      </c>
      <c r="L57" s="5">
        <v>1622384000000</v>
      </c>
      <c r="M57" s="5">
        <v>1660869000000</v>
      </c>
      <c r="N57" s="7">
        <f t="shared" si="3"/>
        <v>2.3171604744263396E-2</v>
      </c>
      <c r="O57" s="8">
        <f t="shared" si="9"/>
        <v>2.5946440546750953E-3</v>
      </c>
      <c r="P57" s="7">
        <f t="shared" si="4"/>
        <v>1.9195928155682357E-2</v>
      </c>
      <c r="Q57" s="10">
        <f t="shared" si="5"/>
        <v>33334531062.174042</v>
      </c>
      <c r="R57" s="10">
        <f t="shared" si="6"/>
        <v>4401303300.2527628</v>
      </c>
      <c r="S57" s="5">
        <v>423328000000</v>
      </c>
    </row>
    <row r="58" spans="1:19" x14ac:dyDescent="0.35">
      <c r="A58" t="s">
        <v>67</v>
      </c>
      <c r="B58" s="5">
        <v>31881878000</v>
      </c>
      <c r="C58" s="5">
        <v>4033530000</v>
      </c>
      <c r="D58" s="6">
        <f t="shared" si="1"/>
        <v>7.9042124392281696</v>
      </c>
      <c r="E58" s="5">
        <v>462100000000</v>
      </c>
      <c r="F58" s="21">
        <f t="shared" si="8"/>
        <v>6.8993460289980518E-2</v>
      </c>
      <c r="G58" s="7"/>
      <c r="H58" s="7">
        <f t="shared" si="7"/>
        <v>1.9337016574585641E-2</v>
      </c>
      <c r="I58" s="29">
        <v>110.2589641434263</v>
      </c>
      <c r="J58" s="9">
        <f t="shared" si="2"/>
        <v>97.491766701409659</v>
      </c>
      <c r="L58" s="5">
        <v>1716522000000</v>
      </c>
      <c r="M58" s="5">
        <v>1763773000000</v>
      </c>
      <c r="N58" s="7">
        <f t="shared" si="3"/>
        <v>2.6789728610200972E-2</v>
      </c>
      <c r="O58" s="8">
        <f t="shared" si="9"/>
        <v>2.3498271504821958E-3</v>
      </c>
      <c r="P58" s="7">
        <f t="shared" si="4"/>
        <v>1.8075953084665659E-2</v>
      </c>
      <c r="Q58" s="10">
        <f t="shared" si="5"/>
        <v>32702123552.284557</v>
      </c>
      <c r="R58" s="10">
        <f t="shared" si="6"/>
        <v>4137303216.9512196</v>
      </c>
      <c r="S58" s="5">
        <v>439375000000</v>
      </c>
    </row>
    <row r="59" spans="1:19" x14ac:dyDescent="0.35">
      <c r="A59" t="s">
        <v>68</v>
      </c>
      <c r="B59" s="5">
        <v>35167021000</v>
      </c>
      <c r="C59" s="5">
        <v>4077000000</v>
      </c>
      <c r="D59" s="6">
        <f t="shared" si="1"/>
        <v>8.6257103262202595</v>
      </c>
      <c r="E59" s="5">
        <v>476200000000</v>
      </c>
      <c r="F59" s="21">
        <f t="shared" si="8"/>
        <v>7.384926711465771E-2</v>
      </c>
      <c r="G59" s="7"/>
      <c r="H59" s="7">
        <f t="shared" si="7"/>
        <v>2.0776874435411097E-2</v>
      </c>
      <c r="I59" s="29">
        <v>112.54980079681276</v>
      </c>
      <c r="J59" s="9">
        <f t="shared" si="2"/>
        <v>99.517340896651234</v>
      </c>
      <c r="L59" s="5">
        <v>1792172000000</v>
      </c>
      <c r="M59" s="5">
        <v>1849915000000</v>
      </c>
      <c r="N59" s="7">
        <f t="shared" si="3"/>
        <v>3.1213866583059222E-2</v>
      </c>
      <c r="O59" s="8">
        <f t="shared" si="9"/>
        <v>2.2748932580131816E-3</v>
      </c>
      <c r="P59" s="7">
        <f t="shared" si="4"/>
        <v>1.9010073976371888E-2</v>
      </c>
      <c r="Q59" s="10">
        <f t="shared" si="5"/>
        <v>35337581051.850006</v>
      </c>
      <c r="R59" s="10">
        <f t="shared" si="6"/>
        <v>4096773450</v>
      </c>
      <c r="S59" s="5">
        <v>459900000000</v>
      </c>
    </row>
    <row r="60" spans="1:19" x14ac:dyDescent="0.35">
      <c r="A60" t="s">
        <v>69</v>
      </c>
      <c r="B60" s="5">
        <v>35530707000</v>
      </c>
      <c r="C60" s="5">
        <v>4329100000</v>
      </c>
      <c r="D60" s="6">
        <f t="shared" si="1"/>
        <v>8.2074119331962763</v>
      </c>
      <c r="E60" s="5">
        <v>504700000000</v>
      </c>
      <c r="F60" s="21">
        <f t="shared" si="8"/>
        <v>7.0399657222112152E-2</v>
      </c>
      <c r="G60" s="7"/>
      <c r="H60" s="7">
        <f t="shared" si="7"/>
        <v>1.5905840707964414E-2</v>
      </c>
      <c r="I60" s="29">
        <v>114.34</v>
      </c>
      <c r="J60" s="9">
        <f t="shared" si="2"/>
        <v>101.10024786863359</v>
      </c>
      <c r="L60" s="5">
        <v>1881780600000</v>
      </c>
      <c r="M60" s="5">
        <v>1948826000000</v>
      </c>
      <c r="N60" s="7">
        <f t="shared" si="3"/>
        <v>3.4402968761705767E-2</v>
      </c>
      <c r="O60" s="8">
        <f t="shared" si="9"/>
        <v>2.3005338667005069E-3</v>
      </c>
      <c r="P60" s="7">
        <f t="shared" si="4"/>
        <v>1.8231851894422592E-2</v>
      </c>
      <c r="Q60" s="10">
        <f t="shared" si="5"/>
        <v>35144035498.476181</v>
      </c>
      <c r="R60" s="10">
        <f t="shared" si="6"/>
        <v>4281987523.537127</v>
      </c>
      <c r="S60" s="5">
        <v>482700000000</v>
      </c>
    </row>
    <row r="61" spans="1:19" x14ac:dyDescent="0.35">
      <c r="A61" t="s">
        <v>70</v>
      </c>
      <c r="B61" s="5">
        <v>37825000000</v>
      </c>
      <c r="C61" s="5">
        <v>4044000000</v>
      </c>
      <c r="D61" s="6">
        <f t="shared" si="1"/>
        <v>9.3533630069238374</v>
      </c>
      <c r="E61" s="5">
        <v>493300000000</v>
      </c>
      <c r="F61" s="21">
        <f t="shared" si="8"/>
        <v>7.6677478207987024E-2</v>
      </c>
      <c r="G61" s="7">
        <v>-0.01</v>
      </c>
      <c r="H61" s="7">
        <v>-1.0882741554335329E-2</v>
      </c>
      <c r="I61" s="29">
        <f>I60*(1+H61)</f>
        <v>113.0956673306773</v>
      </c>
      <c r="J61" s="9">
        <f t="shared" si="2"/>
        <v>100</v>
      </c>
      <c r="K61" s="7">
        <f t="shared" ref="K61:K71" si="10">(1+G61)/(1+H61)-1</f>
        <v>8.9245389947234521E-4</v>
      </c>
      <c r="L61" s="5">
        <f t="shared" ref="L61:L71" si="11">L60*(1+G61)</f>
        <v>1862962794000</v>
      </c>
      <c r="M61" s="5">
        <v>1929337740000</v>
      </c>
      <c r="N61" s="7">
        <f t="shared" si="3"/>
        <v>3.4402968761705767E-2</v>
      </c>
      <c r="O61" s="8">
        <f t="shared" si="9"/>
        <v>2.1707357833577862E-3</v>
      </c>
      <c r="P61" s="7">
        <f t="shared" si="4"/>
        <v>1.9605172912856617E-2</v>
      </c>
      <c r="Q61" s="10">
        <f t="shared" si="5"/>
        <v>37825000000</v>
      </c>
      <c r="R61" s="10">
        <f t="shared" si="6"/>
        <v>4044000000</v>
      </c>
      <c r="S61" s="5">
        <v>493300000000</v>
      </c>
    </row>
    <row r="62" spans="1:19" x14ac:dyDescent="0.35">
      <c r="A62" t="s">
        <v>71</v>
      </c>
      <c r="B62" s="5">
        <v>42151000000</v>
      </c>
      <c r="C62" s="5">
        <v>4000000000</v>
      </c>
      <c r="D62" s="6">
        <f>B62/C62</f>
        <v>10.537750000000001</v>
      </c>
      <c r="E62" s="5">
        <v>511300000000</v>
      </c>
      <c r="F62" s="21">
        <f t="shared" si="8"/>
        <v>8.2438881283004112E-2</v>
      </c>
      <c r="G62" s="7">
        <v>-0.03</v>
      </c>
      <c r="H62" s="7">
        <v>2.750000000000008E-2</v>
      </c>
      <c r="I62" s="29">
        <f t="shared" ref="I62:I71" si="12">I61*(1+H62)</f>
        <v>116.20579818227094</v>
      </c>
      <c r="J62" s="9">
        <f t="shared" si="2"/>
        <v>102.75000000000001</v>
      </c>
      <c r="K62" s="7">
        <f t="shared" si="10"/>
        <v>-5.5961070559610859E-2</v>
      </c>
      <c r="L62" s="5">
        <f t="shared" si="11"/>
        <v>1807073910180</v>
      </c>
      <c r="M62" s="5">
        <v>1871457607800</v>
      </c>
      <c r="N62" s="7">
        <f t="shared" si="3"/>
        <v>3.4402968761705767E-2</v>
      </c>
      <c r="O62" s="8">
        <f t="shared" si="9"/>
        <v>2.2135231865538724E-3</v>
      </c>
      <c r="P62" s="7">
        <f t="shared" si="4"/>
        <v>2.2523085654903394E-2</v>
      </c>
      <c r="Q62" s="10">
        <f t="shared" si="5"/>
        <v>41022871046.228706</v>
      </c>
      <c r="R62" s="10">
        <f t="shared" si="6"/>
        <v>3892944038.92944</v>
      </c>
      <c r="S62" s="5">
        <v>511300000000</v>
      </c>
    </row>
    <row r="63" spans="1:19" x14ac:dyDescent="0.35">
      <c r="A63" t="s">
        <v>72</v>
      </c>
      <c r="B63" s="5">
        <v>45355800000</v>
      </c>
      <c r="C63" s="5">
        <v>4000000000</v>
      </c>
      <c r="D63" s="6">
        <f>B63/C63</f>
        <v>11.338950000000001</v>
      </c>
      <c r="E63" s="5">
        <v>533200000000</v>
      </c>
      <c r="F63" s="21">
        <f t="shared" si="8"/>
        <v>8.5063390847711931E-2</v>
      </c>
      <c r="G63" s="7">
        <v>0.06</v>
      </c>
      <c r="H63" s="7">
        <v>1.4999999999999902E-2</v>
      </c>
      <c r="I63" s="29">
        <f t="shared" si="12"/>
        <v>117.94888515500499</v>
      </c>
      <c r="J63" s="9">
        <f t="shared" si="2"/>
        <v>104.29124999999999</v>
      </c>
      <c r="K63" s="7">
        <f t="shared" si="10"/>
        <v>4.4334975369458185E-2</v>
      </c>
      <c r="L63" s="5">
        <f t="shared" si="11"/>
        <v>1915498344790.8</v>
      </c>
      <c r="M63" s="5">
        <v>1983745064268</v>
      </c>
      <c r="N63" s="7">
        <f t="shared" si="3"/>
        <v>3.4402968761705739E-2</v>
      </c>
      <c r="O63" s="8">
        <f t="shared" si="9"/>
        <v>2.088229421277238E-3</v>
      </c>
      <c r="P63" s="7">
        <f t="shared" si="4"/>
        <v>2.286372418359929E-2</v>
      </c>
      <c r="Q63" s="10">
        <f t="shared" si="5"/>
        <v>43489554492.826584</v>
      </c>
      <c r="R63" s="10">
        <f t="shared" si="6"/>
        <v>3835412846.2359018</v>
      </c>
      <c r="S63" s="5">
        <v>533200000000</v>
      </c>
    </row>
    <row r="64" spans="1:19" x14ac:dyDescent="0.35">
      <c r="A64" t="s">
        <v>73</v>
      </c>
      <c r="B64" s="5">
        <v>48560600000</v>
      </c>
      <c r="C64" s="5">
        <v>4100000000</v>
      </c>
      <c r="D64" s="6">
        <f>B64/C64</f>
        <v>11.844048780487805</v>
      </c>
      <c r="E64" s="5">
        <v>557700000000</v>
      </c>
      <c r="F64" s="21">
        <f t="shared" si="8"/>
        <v>8.7072978303747536E-2</v>
      </c>
      <c r="G64" s="7">
        <v>4.4999999999999998E-2</v>
      </c>
      <c r="H64" s="7">
        <v>2.0000000000000018E-2</v>
      </c>
      <c r="I64" s="29">
        <f t="shared" si="12"/>
        <v>120.30786285810508</v>
      </c>
      <c r="J64" s="9">
        <f t="shared" si="2"/>
        <v>106.377075</v>
      </c>
      <c r="K64" s="7">
        <f t="shared" si="10"/>
        <v>2.450980392156854E-2</v>
      </c>
      <c r="L64" s="5">
        <f t="shared" si="11"/>
        <v>2001695770306.386</v>
      </c>
      <c r="M64" s="5">
        <v>2073013592160.0598</v>
      </c>
      <c r="N64" s="7">
        <f t="shared" si="3"/>
        <v>3.4402968761705684E-2</v>
      </c>
      <c r="O64" s="8">
        <f t="shared" si="9"/>
        <v>2.0482633079513582E-3</v>
      </c>
      <c r="P64" s="7">
        <f t="shared" si="4"/>
        <v>2.3425123782907922E-2</v>
      </c>
      <c r="Q64" s="10">
        <f t="shared" si="5"/>
        <v>45649497318.853706</v>
      </c>
      <c r="R64" s="10">
        <f t="shared" si="6"/>
        <v>3854213889.599803</v>
      </c>
      <c r="S64" s="5">
        <v>557700000000</v>
      </c>
    </row>
    <row r="65" spans="1:29" x14ac:dyDescent="0.35">
      <c r="A65" t="s">
        <v>74</v>
      </c>
      <c r="B65" s="5">
        <v>51765400000</v>
      </c>
      <c r="C65" s="11">
        <f>C64*(1+H64)</f>
        <v>4182000000</v>
      </c>
      <c r="D65" s="6">
        <f t="shared" ref="D65:D71" si="13">B65/C65</f>
        <v>12.378144428503109</v>
      </c>
      <c r="E65" s="5">
        <v>581500334120.12244</v>
      </c>
      <c r="F65" s="21">
        <f t="shared" si="8"/>
        <v>8.9020413166790463E-2</v>
      </c>
      <c r="G65" s="12">
        <v>4.4999999999999998E-2</v>
      </c>
      <c r="H65" s="7">
        <v>2.0000000000000018E-2</v>
      </c>
      <c r="I65" s="29">
        <f t="shared" si="12"/>
        <v>122.71402011526719</v>
      </c>
      <c r="J65" s="9">
        <f t="shared" si="2"/>
        <v>108.50461650000001</v>
      </c>
      <c r="K65" s="7">
        <f t="shared" si="10"/>
        <v>2.450980392156854E-2</v>
      </c>
      <c r="L65" s="5">
        <f t="shared" si="11"/>
        <v>2091772079970.1731</v>
      </c>
      <c r="M65" s="5">
        <v>2166299203807.2625</v>
      </c>
      <c r="N65" s="7">
        <f t="shared" si="3"/>
        <v>3.4402968761705781E-2</v>
      </c>
      <c r="O65" s="8">
        <f t="shared" si="9"/>
        <v>1.9992617934070675E-3</v>
      </c>
      <c r="P65" s="7">
        <f t="shared" si="4"/>
        <v>2.3895775758502109E-2</v>
      </c>
      <c r="Q65" s="10">
        <f t="shared" si="5"/>
        <v>47708016183.809097</v>
      </c>
      <c r="R65" s="10">
        <f t="shared" si="6"/>
        <v>3854213889.599803</v>
      </c>
      <c r="S65" s="5">
        <v>581500334120.12244</v>
      </c>
    </row>
    <row r="66" spans="1:29" x14ac:dyDescent="0.35">
      <c r="A66" t="s">
        <v>75</v>
      </c>
      <c r="B66" s="5">
        <v>54970200000</v>
      </c>
      <c r="C66" s="11">
        <f t="shared" ref="C66:C71" si="14">C65*(1+H65)</f>
        <v>4265640000</v>
      </c>
      <c r="D66" s="6">
        <f t="shared" si="13"/>
        <v>12.886741497172757</v>
      </c>
      <c r="E66" s="5">
        <v>606316368265.7594</v>
      </c>
      <c r="F66" s="21">
        <f t="shared" si="8"/>
        <v>9.0662569703058998E-2</v>
      </c>
      <c r="G66" s="12">
        <v>4.4999999999999998E-2</v>
      </c>
      <c r="H66" s="7">
        <v>2.0000000000000018E-2</v>
      </c>
      <c r="I66" s="29">
        <f t="shared" si="12"/>
        <v>125.16830051757253</v>
      </c>
      <c r="J66" s="9">
        <f t="shared" si="2"/>
        <v>110.67470882999999</v>
      </c>
      <c r="K66" s="7">
        <f t="shared" si="10"/>
        <v>2.450980392156854E-2</v>
      </c>
      <c r="L66" s="5">
        <f t="shared" si="11"/>
        <v>2185901823568.8308</v>
      </c>
      <c r="M66" s="5">
        <v>2263782667978.5889</v>
      </c>
      <c r="N66" s="7">
        <f t="shared" si="3"/>
        <v>3.4402968761705649E-2</v>
      </c>
      <c r="O66" s="8">
        <f t="shared" si="9"/>
        <v>1.9514325638997213E-3</v>
      </c>
      <c r="P66" s="7">
        <f t="shared" si="4"/>
        <v>2.4282454662083276E-2</v>
      </c>
      <c r="Q66" s="10">
        <f t="shared" si="5"/>
        <v>49668258070.085411</v>
      </c>
      <c r="R66" s="10">
        <f t="shared" si="6"/>
        <v>3854213889.5998039</v>
      </c>
      <c r="S66" s="5">
        <v>606316368265.7594</v>
      </c>
    </row>
    <row r="67" spans="1:29" x14ac:dyDescent="0.35">
      <c r="A67" t="s">
        <v>76</v>
      </c>
      <c r="B67" s="5">
        <v>58175000000</v>
      </c>
      <c r="C67" s="11">
        <f t="shared" si="14"/>
        <v>4350952800</v>
      </c>
      <c r="D67" s="6">
        <f t="shared" si="13"/>
        <v>13.370634588359589</v>
      </c>
      <c r="E67" s="5">
        <v>632191448321.74695</v>
      </c>
      <c r="F67" s="21">
        <f t="shared" si="8"/>
        <v>9.2021175158940885E-2</v>
      </c>
      <c r="G67" s="12">
        <v>4.4999999999999998E-2</v>
      </c>
      <c r="H67" s="7">
        <v>2.0000000000000018E-2</v>
      </c>
      <c r="I67" s="29">
        <f t="shared" si="12"/>
        <v>127.67166652792399</v>
      </c>
      <c r="J67" s="9">
        <f t="shared" si="2"/>
        <v>112.88820300660001</v>
      </c>
      <c r="K67" s="7">
        <f t="shared" si="10"/>
        <v>2.450980392156854E-2</v>
      </c>
      <c r="L67" s="5">
        <f t="shared" si="11"/>
        <v>2284267405629.4282</v>
      </c>
      <c r="M67" s="5">
        <v>2365652888037.625</v>
      </c>
      <c r="N67" s="7">
        <f t="shared" si="3"/>
        <v>3.4402968761705482E-2</v>
      </c>
      <c r="O67" s="8">
        <f t="shared" ref="O67:O71" si="15">C67/L67</f>
        <v>1.9047475743327424E-3</v>
      </c>
      <c r="P67" s="7">
        <f t="shared" si="4"/>
        <v>2.4591519869281323E-2</v>
      </c>
      <c r="Q67" s="10">
        <f t="shared" si="5"/>
        <v>51533285543.21907</v>
      </c>
      <c r="R67" s="10">
        <f t="shared" si="6"/>
        <v>3854213889.599803</v>
      </c>
      <c r="S67" s="5">
        <v>632191448321.74695</v>
      </c>
    </row>
    <row r="68" spans="1:29" x14ac:dyDescent="0.35">
      <c r="A68" t="s">
        <v>77</v>
      </c>
      <c r="B68" s="5">
        <v>62053000000</v>
      </c>
      <c r="C68" s="11">
        <f t="shared" si="14"/>
        <v>4437971856</v>
      </c>
      <c r="D68" s="6">
        <f t="shared" si="13"/>
        <v>13.982287858834948</v>
      </c>
      <c r="E68" s="5">
        <v>659170769996.37793</v>
      </c>
      <c r="F68" s="21">
        <f t="shared" si="8"/>
        <v>9.4137972775007864E-2</v>
      </c>
      <c r="G68" s="12">
        <v>4.4999999999999998E-2</v>
      </c>
      <c r="H68" s="7">
        <v>2.0000000000000018E-2</v>
      </c>
      <c r="I68" s="29">
        <f t="shared" si="12"/>
        <v>130.22509985848248</v>
      </c>
      <c r="J68" s="9">
        <f t="shared" ref="J68:J71" si="16">I68/$I$61*100</f>
        <v>115.14596706673201</v>
      </c>
      <c r="K68" s="7">
        <f t="shared" si="10"/>
        <v>2.450980392156854E-2</v>
      </c>
      <c r="L68" s="5">
        <f t="shared" si="11"/>
        <v>2387059438882.7524</v>
      </c>
      <c r="M68" s="5">
        <v>2472107267999.3179</v>
      </c>
      <c r="N68" s="7">
        <f t="shared" ref="N68:N71" si="17">(M68-L68)/M68</f>
        <v>3.4402968761705406E-2</v>
      </c>
      <c r="O68" s="8">
        <f t="shared" si="15"/>
        <v>1.8591794505448777E-3</v>
      </c>
      <c r="P68" s="7">
        <f t="shared" ref="P68:P71" si="18">B68/M68</f>
        <v>2.5101257054358988E-2</v>
      </c>
      <c r="Q68" s="10">
        <f t="shared" ref="Q68:Q71" si="19">B68/J68*100</f>
        <v>53890728073.90435</v>
      </c>
      <c r="R68" s="10">
        <f t="shared" ref="R68:R71" si="20">C68/J68*100</f>
        <v>3854213889.599803</v>
      </c>
      <c r="S68" s="5">
        <v>659170769996.37793</v>
      </c>
    </row>
    <row r="69" spans="1:29" x14ac:dyDescent="0.35">
      <c r="A69" t="s">
        <v>78</v>
      </c>
      <c r="B69" s="5">
        <v>65931000000</v>
      </c>
      <c r="C69" s="11">
        <f t="shared" si="14"/>
        <v>4526731293.1199999</v>
      </c>
      <c r="D69" s="6">
        <f t="shared" si="13"/>
        <v>14.5648141519259</v>
      </c>
      <c r="E69" s="5">
        <v>687301457764.23193</v>
      </c>
      <c r="F69" s="21">
        <f t="shared" si="8"/>
        <v>9.5927339095818714E-2</v>
      </c>
      <c r="G69" s="12">
        <v>4.4999999999999998E-2</v>
      </c>
      <c r="H69" s="7">
        <v>2.0000000000000018E-2</v>
      </c>
      <c r="I69" s="29">
        <f t="shared" si="12"/>
        <v>132.82960185565213</v>
      </c>
      <c r="J69" s="9">
        <f t="shared" si="16"/>
        <v>117.44888640806666</v>
      </c>
      <c r="K69" s="7">
        <f t="shared" si="10"/>
        <v>2.450980392156854E-2</v>
      </c>
      <c r="L69" s="5">
        <f t="shared" si="11"/>
        <v>2494477113632.4761</v>
      </c>
      <c r="M69" s="5">
        <v>2583352095059.2871</v>
      </c>
      <c r="N69" s="7">
        <f t="shared" si="17"/>
        <v>3.4402968761705469E-2</v>
      </c>
      <c r="O69" s="8">
        <f t="shared" si="15"/>
        <v>1.8147014732591152E-3</v>
      </c>
      <c r="P69" s="7">
        <f t="shared" si="18"/>
        <v>2.5521492066874804E-2</v>
      </c>
      <c r="Q69" s="10">
        <f t="shared" si="19"/>
        <v>56135909003.792572</v>
      </c>
      <c r="R69" s="10">
        <f t="shared" si="20"/>
        <v>3854213889.599803</v>
      </c>
      <c r="S69" s="5">
        <v>687301457764.23193</v>
      </c>
    </row>
    <row r="70" spans="1:29" x14ac:dyDescent="0.35">
      <c r="A70" t="s">
        <v>79</v>
      </c>
      <c r="B70" s="5">
        <v>69809000000</v>
      </c>
      <c r="C70" s="11">
        <f t="shared" si="14"/>
        <v>4617265918.9823999</v>
      </c>
      <c r="D70" s="6">
        <f t="shared" si="13"/>
        <v>15.119120541228265</v>
      </c>
      <c r="E70" s="5">
        <v>716632647177.95959</v>
      </c>
      <c r="F70" s="21">
        <f t="shared" si="8"/>
        <v>9.7412531057442187E-2</v>
      </c>
      <c r="G70" s="12">
        <v>4.4999999999999998E-2</v>
      </c>
      <c r="H70" s="7">
        <v>2.0000000000000018E-2</v>
      </c>
      <c r="I70" s="29">
        <f t="shared" si="12"/>
        <v>135.48619389276519</v>
      </c>
      <c r="J70" s="9">
        <f t="shared" si="16"/>
        <v>119.797864136228</v>
      </c>
      <c r="K70" s="7">
        <f t="shared" si="10"/>
        <v>2.450980392156854E-2</v>
      </c>
      <c r="L70" s="5">
        <f t="shared" si="11"/>
        <v>2606728583745.9375</v>
      </c>
      <c r="M70" s="5">
        <v>2699602939336.9551</v>
      </c>
      <c r="N70" s="7">
        <f t="shared" si="17"/>
        <v>3.4402968761705489E-2</v>
      </c>
      <c r="O70" s="8">
        <f t="shared" si="15"/>
        <v>1.7712875624155957E-3</v>
      </c>
      <c r="P70" s="7">
        <f t="shared" si="18"/>
        <v>2.5858987995155194E-2</v>
      </c>
      <c r="Q70" s="10">
        <f t="shared" si="19"/>
        <v>58272324388.535652</v>
      </c>
      <c r="R70" s="10">
        <f t="shared" si="20"/>
        <v>3854213889.5998025</v>
      </c>
      <c r="S70" s="5">
        <v>716632647177.95959</v>
      </c>
    </row>
    <row r="71" spans="1:29" x14ac:dyDescent="0.35">
      <c r="A71" t="s">
        <v>80</v>
      </c>
      <c r="B71" s="5">
        <v>73687000000</v>
      </c>
      <c r="C71" s="11">
        <f t="shared" si="14"/>
        <v>4709611237.3620481</v>
      </c>
      <c r="D71" s="6">
        <f t="shared" si="13"/>
        <v>15.646089727200845</v>
      </c>
      <c r="E71" s="5">
        <v>747215570692.79419</v>
      </c>
      <c r="F71" s="21">
        <f t="shared" si="8"/>
        <v>9.861545033340216E-2</v>
      </c>
      <c r="G71" s="12">
        <v>4.4999999999999998E-2</v>
      </c>
      <c r="H71" s="7">
        <v>2.0000000000000018E-2</v>
      </c>
      <c r="I71" s="29">
        <f t="shared" si="12"/>
        <v>138.1959177706205</v>
      </c>
      <c r="J71" s="9">
        <f t="shared" si="16"/>
        <v>122.19382141895257</v>
      </c>
      <c r="K71" s="7">
        <f t="shared" si="10"/>
        <v>2.450980392156854E-2</v>
      </c>
      <c r="L71" s="5">
        <f t="shared" si="11"/>
        <v>2724031370014.5044</v>
      </c>
      <c r="M71" s="5">
        <v>2821085071607.1177</v>
      </c>
      <c r="N71" s="7">
        <f t="shared" si="17"/>
        <v>3.4402968761705462E-2</v>
      </c>
      <c r="O71" s="8">
        <f t="shared" si="15"/>
        <v>1.7289122618793379E-3</v>
      </c>
      <c r="P71" s="7">
        <f t="shared" si="18"/>
        <v>2.6120091429225115E-2</v>
      </c>
      <c r="Q71" s="10">
        <f t="shared" si="19"/>
        <v>60303376344.502281</v>
      </c>
      <c r="R71" s="10">
        <f t="shared" si="20"/>
        <v>3854213889.5998025</v>
      </c>
      <c r="S71" s="5">
        <v>747215570692.79419</v>
      </c>
    </row>
    <row r="73" spans="1:29" x14ac:dyDescent="0.35">
      <c r="B73" s="13"/>
    </row>
    <row r="74" spans="1:29" x14ac:dyDescent="0.35">
      <c r="B74" s="14"/>
    </row>
    <row r="75" spans="1:29" x14ac:dyDescent="0.35">
      <c r="B75" s="14"/>
    </row>
    <row r="76" spans="1:29" x14ac:dyDescent="0.35">
      <c r="B76" s="14"/>
    </row>
    <row r="77" spans="1:29" s="2" customFormat="1" ht="19" customHeight="1" x14ac:dyDescent="0.45">
      <c r="A77" s="20" t="s">
        <v>81</v>
      </c>
      <c r="B77"/>
      <c r="C77" s="15"/>
      <c r="D77" s="15"/>
      <c r="E77" s="5"/>
      <c r="F77" s="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/>
      <c r="R77"/>
      <c r="S77" s="5"/>
      <c r="T77" s="22"/>
      <c r="U77"/>
      <c r="V77"/>
      <c r="W77"/>
      <c r="X77"/>
      <c r="Y77"/>
      <c r="Z77"/>
      <c r="AA77"/>
      <c r="AB77"/>
      <c r="AC77"/>
    </row>
    <row r="78" spans="1:29" s="2" customFormat="1" ht="14.5" customHeight="1" x14ac:dyDescent="0.35">
      <c r="A78" s="19" t="s">
        <v>91</v>
      </c>
      <c r="C78" s="15"/>
      <c r="D78" s="15"/>
      <c r="E78" s="5"/>
      <c r="F78" s="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/>
      <c r="R78"/>
      <c r="S78" s="5"/>
      <c r="T78" s="22"/>
      <c r="U78"/>
      <c r="V78"/>
      <c r="W78"/>
      <c r="X78"/>
      <c r="Y78"/>
      <c r="Z78"/>
      <c r="AA78"/>
      <c r="AB78"/>
      <c r="AC78"/>
    </row>
    <row r="79" spans="1:29" s="2" customFormat="1" ht="20" customHeight="1" x14ac:dyDescent="0.35">
      <c r="A79" s="26">
        <v>1</v>
      </c>
      <c r="B79" s="23" t="s">
        <v>95</v>
      </c>
      <c r="C79" s="16"/>
      <c r="D79" s="16"/>
      <c r="E79" s="5"/>
      <c r="F79" s="5"/>
      <c r="G79" s="16"/>
      <c r="H79" s="16"/>
      <c r="I79" s="16"/>
      <c r="J79" s="16"/>
      <c r="K79" s="16"/>
      <c r="L79" s="16"/>
      <c r="M79" s="16"/>
      <c r="N79" s="34"/>
      <c r="O79" s="16"/>
      <c r="P79" s="16"/>
      <c r="Q79"/>
      <c r="R79"/>
      <c r="S79" s="5"/>
      <c r="T79" s="22"/>
      <c r="U79"/>
      <c r="V79"/>
      <c r="W79"/>
      <c r="X79"/>
      <c r="Y79"/>
      <c r="Z79"/>
      <c r="AA79"/>
      <c r="AB79"/>
      <c r="AC79"/>
    </row>
    <row r="80" spans="1:29" s="2" customFormat="1" ht="24.5" customHeight="1" x14ac:dyDescent="0.35">
      <c r="A80" s="27">
        <v>2</v>
      </c>
      <c r="B80" s="39" t="s">
        <v>96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/>
      <c r="R80"/>
      <c r="S80" s="5"/>
      <c r="T80" s="22"/>
      <c r="U80"/>
      <c r="V80"/>
      <c r="W80"/>
      <c r="X80"/>
      <c r="Y80"/>
      <c r="Z80"/>
      <c r="AA80"/>
      <c r="AB80"/>
      <c r="AC80"/>
    </row>
    <row r="81" spans="1:29" s="2" customFormat="1" ht="24.5" customHeight="1" x14ac:dyDescent="0.35">
      <c r="A81" s="27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4"/>
      <c r="O81" s="31"/>
      <c r="P81" s="31"/>
      <c r="Q81"/>
      <c r="R81"/>
      <c r="S81" s="5"/>
      <c r="T81" s="22"/>
      <c r="U81"/>
      <c r="V81"/>
      <c r="W81"/>
      <c r="X81"/>
      <c r="Y81"/>
      <c r="Z81"/>
      <c r="AA81"/>
      <c r="AB81"/>
      <c r="AC81"/>
    </row>
    <row r="82" spans="1:29" s="2" customFormat="1" ht="19" customHeight="1" x14ac:dyDescent="0.35">
      <c r="A82" s="28" t="s">
        <v>90</v>
      </c>
      <c r="B82" s="16"/>
      <c r="C82" s="16"/>
      <c r="D82" s="16"/>
      <c r="E82" s="5"/>
      <c r="F82" s="5"/>
      <c r="G82" s="16"/>
      <c r="H82" s="16"/>
      <c r="I82" s="16"/>
      <c r="J82" s="16"/>
      <c r="K82" s="16"/>
      <c r="L82" s="16"/>
      <c r="M82" s="16"/>
      <c r="N82" s="34"/>
      <c r="O82" s="16"/>
      <c r="P82" s="16"/>
      <c r="Q82"/>
      <c r="R82"/>
      <c r="S82" s="5"/>
      <c r="T82" s="22"/>
      <c r="U82"/>
      <c r="V82"/>
      <c r="W82"/>
      <c r="X82"/>
      <c r="Y82"/>
      <c r="Z82"/>
      <c r="AA82"/>
      <c r="AB82"/>
      <c r="AC82"/>
    </row>
    <row r="83" spans="1:29" s="2" customFormat="1" ht="66.5" customHeight="1" x14ac:dyDescent="0.35">
      <c r="A83" s="27">
        <v>3</v>
      </c>
      <c r="B83" s="37" t="s">
        <v>89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/>
      <c r="R83"/>
      <c r="S83" s="5"/>
      <c r="T83" s="22"/>
      <c r="U83"/>
      <c r="V83"/>
      <c r="W83"/>
      <c r="X83"/>
      <c r="Y83"/>
      <c r="Z83"/>
      <c r="AA83"/>
      <c r="AB83"/>
      <c r="AC83"/>
    </row>
    <row r="84" spans="1:29" s="2" customFormat="1" ht="16" customHeight="1" x14ac:dyDescent="0.35">
      <c r="A84" s="28" t="s">
        <v>99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3"/>
      <c r="O84" s="30"/>
      <c r="P84" s="30"/>
      <c r="Q84"/>
      <c r="R84"/>
      <c r="S84" s="5"/>
      <c r="T84" s="22"/>
      <c r="U84"/>
      <c r="V84"/>
      <c r="W84"/>
      <c r="X84"/>
      <c r="Y84"/>
      <c r="Z84"/>
      <c r="AA84"/>
      <c r="AB84"/>
      <c r="AC84"/>
    </row>
    <row r="85" spans="1:29" s="2" customFormat="1" ht="102" customHeight="1" x14ac:dyDescent="0.35">
      <c r="A85" s="27">
        <v>4</v>
      </c>
      <c r="B85" s="37" t="s">
        <v>103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/>
      <c r="R85"/>
      <c r="S85" s="5"/>
      <c r="T85" s="22"/>
      <c r="U85"/>
      <c r="V85"/>
      <c r="W85"/>
      <c r="X85"/>
      <c r="Y85"/>
      <c r="Z85"/>
      <c r="AA85"/>
      <c r="AB85"/>
      <c r="AC85"/>
    </row>
    <row r="86" spans="1:29" s="2" customFormat="1" ht="15" customHeight="1" x14ac:dyDescent="0.35">
      <c r="A86" s="41" t="s">
        <v>7</v>
      </c>
      <c r="B86" s="41"/>
      <c r="C86" s="16"/>
      <c r="D86" s="16"/>
      <c r="E86" s="5"/>
      <c r="F86" s="5"/>
      <c r="G86" s="16"/>
      <c r="H86" s="16"/>
      <c r="I86" s="16"/>
      <c r="J86" s="16"/>
      <c r="K86" s="16"/>
      <c r="L86" s="16"/>
      <c r="M86" s="16"/>
      <c r="N86" s="34"/>
      <c r="O86" s="16"/>
      <c r="P86" s="16"/>
      <c r="Q86"/>
      <c r="R86"/>
      <c r="S86" s="5"/>
      <c r="T86" s="22"/>
      <c r="U86"/>
      <c r="V86"/>
      <c r="W86"/>
      <c r="X86"/>
      <c r="Y86"/>
      <c r="Z86"/>
      <c r="AA86"/>
      <c r="AB86"/>
      <c r="AC86"/>
    </row>
    <row r="87" spans="1:29" s="2" customFormat="1" x14ac:dyDescent="0.35">
      <c r="A87" s="26">
        <v>5</v>
      </c>
      <c r="B87" s="40" t="s">
        <v>82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17"/>
      <c r="N87" s="35"/>
      <c r="O87" s="24" t="s">
        <v>83</v>
      </c>
      <c r="Q87"/>
      <c r="R87"/>
      <c r="S87" s="5"/>
      <c r="T87" s="22"/>
      <c r="U87"/>
      <c r="V87"/>
      <c r="W87"/>
      <c r="X87"/>
      <c r="Y87"/>
      <c r="Z87"/>
      <c r="AA87"/>
      <c r="AB87"/>
      <c r="AC87"/>
    </row>
    <row r="88" spans="1:29" x14ac:dyDescent="0.35">
      <c r="A88" s="26">
        <v>6</v>
      </c>
      <c r="B88" s="40" t="s">
        <v>84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</row>
    <row r="89" spans="1:29" x14ac:dyDescent="0.35">
      <c r="A89" s="25" t="s">
        <v>8</v>
      </c>
      <c r="B89" s="17"/>
      <c r="C89" s="17"/>
      <c r="D89" s="17"/>
      <c r="G89" s="17"/>
      <c r="H89" s="17"/>
      <c r="I89" s="17"/>
      <c r="J89" s="17"/>
      <c r="K89" s="17"/>
      <c r="L89" s="17"/>
      <c r="M89" s="17"/>
      <c r="N89" s="35"/>
      <c r="O89" s="17"/>
      <c r="P89" s="17"/>
    </row>
    <row r="90" spans="1:29" x14ac:dyDescent="0.35">
      <c r="A90" s="26">
        <v>7</v>
      </c>
      <c r="B90" s="40" t="s">
        <v>94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17"/>
      <c r="N90" s="35"/>
      <c r="O90" s="18" t="s">
        <v>83</v>
      </c>
      <c r="P90" s="2"/>
    </row>
    <row r="91" spans="1:29" x14ac:dyDescent="0.35">
      <c r="A91" s="26">
        <v>8</v>
      </c>
      <c r="B91" s="22" t="s">
        <v>92</v>
      </c>
      <c r="C91" s="2"/>
      <c r="D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29" x14ac:dyDescent="0.35">
      <c r="A92" s="26">
        <v>9</v>
      </c>
      <c r="B92" s="22" t="s">
        <v>104</v>
      </c>
      <c r="C92" s="2"/>
      <c r="D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29" x14ac:dyDescent="0.35">
      <c r="A93" s="25" t="s">
        <v>4</v>
      </c>
      <c r="B93" s="2"/>
      <c r="C93" s="2"/>
      <c r="D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29" x14ac:dyDescent="0.35">
      <c r="A94" s="2">
        <v>10</v>
      </c>
      <c r="B94" s="22" t="s">
        <v>93</v>
      </c>
      <c r="C94" s="2"/>
      <c r="D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29" x14ac:dyDescent="0.35">
      <c r="A95">
        <v>11</v>
      </c>
      <c r="B95" s="36" t="s">
        <v>100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29" x14ac:dyDescent="0.35">
      <c r="A96" s="25" t="s">
        <v>101</v>
      </c>
      <c r="B96" s="2"/>
      <c r="C96" s="2"/>
      <c r="D96" s="2"/>
      <c r="E96" s="32"/>
      <c r="F96" s="3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35">
      <c r="A97" s="2">
        <v>12</v>
      </c>
      <c r="B97" s="36" t="s">
        <v>102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2"/>
      <c r="N97" s="2"/>
      <c r="O97" s="2"/>
      <c r="P97" s="2"/>
    </row>
  </sheetData>
  <mergeCells count="10">
    <mergeCell ref="B97:L97"/>
    <mergeCell ref="B83:P83"/>
    <mergeCell ref="Q1:R1"/>
    <mergeCell ref="B80:P80"/>
    <mergeCell ref="B87:L87"/>
    <mergeCell ref="B95:P95"/>
    <mergeCell ref="B85:P85"/>
    <mergeCell ref="B88:P88"/>
    <mergeCell ref="B90:L90"/>
    <mergeCell ref="A86:B86"/>
  </mergeCells>
  <hyperlinks>
    <hyperlink ref="O87" r:id="rId1" location=":~:text=The%20Australian%20economy%20is%20expected,cent%20in%20the%20June%20quarter." display="https://www.rba.gov.au/publications/smp/2020/may/economic-outlook.html - :~:text=The%20Australian%20economy%20is%20expected,cent%20in%20the%20June%20quarter." xr:uid="{0F59781C-456C-4EB2-8DC0-0CB58E6DCA2C}"/>
    <hyperlink ref="O90" r:id="rId2" location=":~:text=The%20Australian%20economy%20is%20expected,cent%20in%20the%20June%20quarter." display="https://www.rba.gov.au/publications/smp/2020/may/economic-outlook.html - :~:text=The%20Australian%20economy%20is%20expected,cent%20in%20the%20June%20quarter." xr:uid="{F7177622-1896-492C-AF53-A716DB0B30BC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sherman</dc:creator>
  <cp:lastModifiedBy>sherman</cp:lastModifiedBy>
  <dcterms:created xsi:type="dcterms:W3CDTF">2020-07-22T01:46:13Z</dcterms:created>
  <dcterms:modified xsi:type="dcterms:W3CDTF">2020-07-27T04:16:47Z</dcterms:modified>
</cp:coreProperties>
</file>