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Dropbox (Devpolicy)\z Blogs\aaa OTHER PEOPLES BLOGS\"/>
    </mc:Choice>
  </mc:AlternateContent>
  <bookViews>
    <workbookView xWindow="0" yWindow="0" windowWidth="19200" windowHeight="11595"/>
  </bookViews>
  <sheets>
    <sheet name="Summary stats" sheetId="4" r:id="rId1"/>
    <sheet name="Vanuatu arrivals" sheetId="1" r:id="rId2"/>
    <sheet name="Economic impact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D3" i="3"/>
  <c r="E3" i="3"/>
  <c r="G3" i="3"/>
  <c r="D4" i="3"/>
  <c r="E4" i="3"/>
  <c r="G4" i="3"/>
  <c r="G6" i="3"/>
  <c r="H11" i="4"/>
  <c r="H10" i="4"/>
  <c r="H4" i="3"/>
  <c r="J4" i="3"/>
  <c r="D11" i="4"/>
  <c r="D10" i="4"/>
  <c r="H3" i="3"/>
  <c r="J3" i="3"/>
  <c r="J5" i="3"/>
  <c r="B30" i="3"/>
  <c r="C30" i="3"/>
  <c r="D30" i="3"/>
  <c r="H5" i="3"/>
  <c r="G5" i="3"/>
  <c r="H9" i="4"/>
  <c r="K4" i="3"/>
  <c r="M4" i="3"/>
  <c r="D9" i="4"/>
  <c r="K3" i="3"/>
  <c r="M3" i="3"/>
  <c r="M5" i="3"/>
  <c r="F4" i="3"/>
  <c r="L4" i="3"/>
  <c r="F3" i="3"/>
  <c r="L3" i="3"/>
  <c r="I3" i="3"/>
  <c r="D5" i="4"/>
  <c r="I1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J15" i="1"/>
  <c r="J112" i="1"/>
  <c r="B11" i="4"/>
  <c r="B10" i="4"/>
  <c r="C11" i="4"/>
  <c r="F11" i="4"/>
  <c r="J11" i="4"/>
  <c r="B2" i="4"/>
  <c r="D2" i="4"/>
  <c r="F2" i="4"/>
  <c r="H2" i="4"/>
  <c r="J2" i="4"/>
  <c r="J13" i="4"/>
  <c r="H13" i="4"/>
  <c r="F13" i="4"/>
  <c r="D13" i="4"/>
  <c r="B13" i="4"/>
  <c r="B12" i="4"/>
  <c r="B9" i="4"/>
  <c r="C10" i="4"/>
  <c r="F10" i="4"/>
  <c r="J10" i="4"/>
  <c r="J12" i="4"/>
  <c r="H12" i="4"/>
  <c r="F12" i="4"/>
  <c r="D12" i="4"/>
  <c r="K11" i="4"/>
  <c r="I11" i="4"/>
  <c r="G11" i="4"/>
  <c r="E11" i="4"/>
  <c r="B8" i="4"/>
  <c r="C9" i="4"/>
  <c r="F9" i="4"/>
  <c r="J9" i="4"/>
  <c r="K10" i="4"/>
  <c r="I10" i="4"/>
  <c r="G10" i="4"/>
  <c r="E10" i="4"/>
  <c r="B7" i="4"/>
  <c r="C8" i="4"/>
  <c r="D8" i="4"/>
  <c r="F8" i="4"/>
  <c r="H8" i="4"/>
  <c r="J8" i="4"/>
  <c r="K9" i="4"/>
  <c r="I9" i="4"/>
  <c r="G9" i="4"/>
  <c r="E9" i="4"/>
  <c r="B6" i="4"/>
  <c r="C7" i="4"/>
  <c r="D7" i="4"/>
  <c r="F7" i="4"/>
  <c r="H7" i="4"/>
  <c r="J7" i="4"/>
  <c r="K8" i="4"/>
  <c r="I8" i="4"/>
  <c r="G8" i="4"/>
  <c r="E8" i="4"/>
  <c r="B5" i="4"/>
  <c r="C6" i="4"/>
  <c r="D6" i="4"/>
  <c r="F6" i="4"/>
  <c r="H6" i="4"/>
  <c r="J6" i="4"/>
  <c r="K7" i="4"/>
  <c r="I7" i="4"/>
  <c r="G7" i="4"/>
  <c r="E7" i="4"/>
  <c r="B4" i="4"/>
  <c r="C5" i="4"/>
  <c r="F5" i="4"/>
  <c r="H5" i="4"/>
  <c r="J5" i="4"/>
  <c r="K6" i="4"/>
  <c r="I6" i="4"/>
  <c r="G6" i="4"/>
  <c r="E6" i="4"/>
  <c r="B3" i="4"/>
  <c r="C4" i="4"/>
  <c r="D4" i="4"/>
  <c r="F4" i="4"/>
  <c r="H4" i="4"/>
  <c r="J4" i="4"/>
  <c r="K5" i="4"/>
  <c r="I5" i="4"/>
  <c r="G5" i="4"/>
  <c r="E5" i="4"/>
  <c r="C3" i="4"/>
  <c r="D3" i="4"/>
  <c r="F3" i="4"/>
  <c r="H3" i="4"/>
  <c r="J3" i="4"/>
  <c r="K4" i="4"/>
  <c r="I4" i="4"/>
  <c r="G4" i="4"/>
  <c r="E4" i="4"/>
  <c r="K3" i="4"/>
  <c r="I3" i="4"/>
  <c r="G3" i="4"/>
  <c r="E3" i="4"/>
  <c r="S117" i="1"/>
  <c r="S116" i="1"/>
  <c r="S118" i="1"/>
  <c r="J118" i="1"/>
  <c r="J120" i="1"/>
  <c r="I4" i="3"/>
  <c r="J122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9" i="1"/>
  <c r="J121" i="1"/>
  <c r="C10" i="3"/>
</calcChain>
</file>

<file path=xl/sharedStrings.xml><?xml version="1.0" encoding="utf-8"?>
<sst xmlns="http://schemas.openxmlformats.org/spreadsheetml/2006/main" count="169" uniqueCount="47">
  <si>
    <t>Jan</t>
  </si>
  <si>
    <t>Feb</t>
  </si>
  <si>
    <t>Mar</t>
  </si>
  <si>
    <t>Apr*</t>
  </si>
  <si>
    <t>May</t>
  </si>
  <si>
    <t>Jun</t>
  </si>
  <si>
    <t>Jul</t>
  </si>
  <si>
    <t>Aug</t>
  </si>
  <si>
    <t>Sep</t>
  </si>
  <si>
    <t>Oct</t>
  </si>
  <si>
    <t>Nov</t>
  </si>
  <si>
    <t>Dec</t>
  </si>
  <si>
    <t>Apr</t>
  </si>
  <si>
    <t>June</t>
  </si>
  <si>
    <t>July</t>
  </si>
  <si>
    <t>Cruise Ship</t>
  </si>
  <si>
    <t>Air visitor arrivals</t>
  </si>
  <si>
    <t>Air resident arrivals</t>
  </si>
  <si>
    <t>Total air arrivals</t>
  </si>
  <si>
    <t>Year</t>
  </si>
  <si>
    <t>http://data.worldbank.org/indicator/FP.CPI.TOTL.ZG/countries/VU?display=default</t>
  </si>
  <si>
    <t>Exchange rate</t>
  </si>
  <si>
    <t>As at 31 December 2015</t>
  </si>
  <si>
    <t>As at 31 December 2007</t>
  </si>
  <si>
    <t>CPI index (2015 base)</t>
  </si>
  <si>
    <t>Days</t>
  </si>
  <si>
    <t>Daily spend (2007)</t>
  </si>
  <si>
    <t>Cruise arrivals</t>
  </si>
  <si>
    <t>AUD</t>
  </si>
  <si>
    <t>Growth 2006-2014</t>
  </si>
  <si>
    <t>Growth 2006-2015</t>
  </si>
  <si>
    <t>Total arrivals</t>
  </si>
  <si>
    <t>Month-to-month growth</t>
  </si>
  <si>
    <t>Cruise ship arrivals</t>
  </si>
  <si>
    <t>Monthly arrivals</t>
  </si>
  <si>
    <t>Inflation</t>
  </si>
  <si>
    <t>CPI calculation</t>
  </si>
  <si>
    <t>2015 AUD</t>
  </si>
  <si>
    <t>Daily spend</t>
  </si>
  <si>
    <t>2015 vatu</t>
  </si>
  <si>
    <t>Spend per visit</t>
  </si>
  <si>
    <t>2015 decline in arrivals</t>
  </si>
  <si>
    <t>Vatu</t>
  </si>
  <si>
    <t>Lost income 2015</t>
  </si>
  <si>
    <t>GDP</t>
  </si>
  <si>
    <t>http://www.imf.org/external/pubs/ft/scr/2015/cr15149.pdf</t>
  </si>
  <si>
    <t>Lost income 2014 + 2015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</si>
</sst>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9" fontId="0" fillId="0" borderId="0" xfId="2" applyFont="1"/>
    <xf numFmtId="0" fontId="0" fillId="0" borderId="0" xfId="2" applyNumberFormat="1" applyFont="1"/>
    <xf numFmtId="0" fontId="2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5" fontId="0" fillId="0" borderId="0" xfId="0" applyNumberFormat="1"/>
    <xf numFmtId="1" fontId="0" fillId="0" borderId="0" xfId="0" applyNumberFormat="1"/>
    <xf numFmtId="0" fontId="0" fillId="0" borderId="0" xfId="1" applyNumberFormat="1" applyFont="1"/>
    <xf numFmtId="43" fontId="0" fillId="0" borderId="0" xfId="1" applyNumberFormat="1" applyFont="1"/>
    <xf numFmtId="43" fontId="0" fillId="0" borderId="0" xfId="0" applyNumberFormat="1"/>
    <xf numFmtId="9" fontId="0" fillId="0" borderId="0" xfId="0" applyNumberFormat="1"/>
    <xf numFmtId="0" fontId="2" fillId="0" borderId="0" xfId="1" applyNumberFormat="1" applyFont="1"/>
    <xf numFmtId="0" fontId="0" fillId="0" borderId="0" xfId="0" applyNumberFormat="1"/>
    <xf numFmtId="0" fontId="3" fillId="0" borderId="0" xfId="0" applyNumberFormat="1" applyFont="1" applyFill="1" applyBorder="1" applyAlignment="1">
      <alignment vertical="top" wrapText="1"/>
    </xf>
    <xf numFmtId="43" fontId="0" fillId="0" borderId="0" xfId="1" applyFont="1"/>
    <xf numFmtId="164" fontId="0" fillId="0" borderId="0" xfId="0" applyNumberFormat="1"/>
    <xf numFmtId="9" fontId="0" fillId="0" borderId="0" xfId="1" applyNumberFormat="1" applyFont="1"/>
    <xf numFmtId="0" fontId="0" fillId="0" borderId="0" xfId="0" applyFont="1" applyAlignment="1">
      <alignment horizontal="center" wrapText="1"/>
    </xf>
    <xf numFmtId="0" fontId="4" fillId="0" borderId="0" xfId="15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16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stats'!$B$1</c:f>
              <c:strCache>
                <c:ptCount val="1"/>
                <c:pt idx="0">
                  <c:v>Air resident arrivals</c:v>
                </c:pt>
              </c:strCache>
            </c:strRef>
          </c:tx>
          <c:marker>
            <c:symbol val="none"/>
          </c:marker>
          <c:cat>
            <c:numRef>
              <c:f>'Summary stats'!$A$2:$A$11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'Summary stats'!$B$2:$B$11</c:f>
              <c:numCache>
                <c:formatCode>_-* #,##0_-;\-* #,##0_-;_-* "-"??_-;_-@_-</c:formatCode>
                <c:ptCount val="10"/>
                <c:pt idx="0">
                  <c:v>14896</c:v>
                </c:pt>
                <c:pt idx="1">
                  <c:v>15759</c:v>
                </c:pt>
                <c:pt idx="2">
                  <c:v>19132</c:v>
                </c:pt>
                <c:pt idx="3">
                  <c:v>19682</c:v>
                </c:pt>
                <c:pt idx="4">
                  <c:v>21053</c:v>
                </c:pt>
                <c:pt idx="5">
                  <c:v>22273</c:v>
                </c:pt>
                <c:pt idx="6">
                  <c:v>22959</c:v>
                </c:pt>
                <c:pt idx="7">
                  <c:v>25611</c:v>
                </c:pt>
                <c:pt idx="8">
                  <c:v>25884</c:v>
                </c:pt>
                <c:pt idx="9">
                  <c:v>26962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'Summary stats'!$D$1</c:f>
              <c:strCache>
                <c:ptCount val="1"/>
                <c:pt idx="0">
                  <c:v>Air visitor arrivals</c:v>
                </c:pt>
              </c:strCache>
            </c:strRef>
          </c:tx>
          <c:marker>
            <c:symbol val="none"/>
          </c:marker>
          <c:cat>
            <c:numRef>
              <c:f>'Summary stats'!$A$2:$A$11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'Summary stats'!$D$2:$D$11</c:f>
              <c:numCache>
                <c:formatCode>_-* #,##0_-;\-* #,##0_-;_-* "-"??_-;_-@_-</c:formatCode>
                <c:ptCount val="10"/>
                <c:pt idx="0">
                  <c:v>83075</c:v>
                </c:pt>
                <c:pt idx="1">
                  <c:v>81345</c:v>
                </c:pt>
                <c:pt idx="2">
                  <c:v>90657</c:v>
                </c:pt>
                <c:pt idx="3">
                  <c:v>100675</c:v>
                </c:pt>
                <c:pt idx="4">
                  <c:v>97180</c:v>
                </c:pt>
                <c:pt idx="5">
                  <c:v>93960</c:v>
                </c:pt>
                <c:pt idx="6">
                  <c:v>108161</c:v>
                </c:pt>
                <c:pt idx="7">
                  <c:v>110109</c:v>
                </c:pt>
                <c:pt idx="8">
                  <c:v>108808</c:v>
                </c:pt>
                <c:pt idx="9">
                  <c:v>89952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'Summary stats'!$H$1</c:f>
              <c:strCache>
                <c:ptCount val="1"/>
                <c:pt idx="0">
                  <c:v>Cruise Ship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'Summary stats'!$A$2:$A$11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'Summary stats'!$H$2:$H$11</c:f>
              <c:numCache>
                <c:formatCode>_-* #,##0_-;\-* #,##0_-;_-* "-"??_-;_-@_-</c:formatCode>
                <c:ptCount val="10"/>
                <c:pt idx="0">
                  <c:v>85922</c:v>
                </c:pt>
                <c:pt idx="1">
                  <c:v>85737</c:v>
                </c:pt>
                <c:pt idx="2">
                  <c:v>106138</c:v>
                </c:pt>
                <c:pt idx="3">
                  <c:v>124818</c:v>
                </c:pt>
                <c:pt idx="4">
                  <c:v>140468</c:v>
                </c:pt>
                <c:pt idx="5">
                  <c:v>154938</c:v>
                </c:pt>
                <c:pt idx="6">
                  <c:v>213243</c:v>
                </c:pt>
                <c:pt idx="7">
                  <c:v>249727</c:v>
                </c:pt>
                <c:pt idx="8">
                  <c:v>220205</c:v>
                </c:pt>
                <c:pt idx="9">
                  <c:v>197471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64056"/>
        <c:axId val="176360920"/>
      </c:lineChart>
      <c:catAx>
        <c:axId val="17636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6360920"/>
        <c:crosses val="autoZero"/>
        <c:auto val="1"/>
        <c:lblAlgn val="ctr"/>
        <c:lblOffset val="100"/>
        <c:noMultiLvlLbl val="0"/>
      </c:catAx>
      <c:valAx>
        <c:axId val="17636092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76364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14</xdr:row>
      <xdr:rowOff>128586</xdr:rowOff>
    </xdr:from>
    <xdr:to>
      <xdr:col>16</xdr:col>
      <xdr:colOff>38100</xdr:colOff>
      <xdr:row>37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mf.org/external/pubs/ft/scr/2015/cr15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B14" sqref="B14"/>
    </sheetView>
  </sheetViews>
  <sheetFormatPr defaultRowHeight="15" x14ac:dyDescent="0.25"/>
  <cols>
    <col min="1" max="1" width="19.140625" customWidth="1"/>
  </cols>
  <sheetData>
    <row r="1" spans="1:16" x14ac:dyDescent="0.25">
      <c r="A1" s="14"/>
      <c r="B1" s="23" t="s">
        <v>17</v>
      </c>
      <c r="C1" s="23"/>
      <c r="D1" s="23" t="s">
        <v>16</v>
      </c>
      <c r="E1" s="23"/>
      <c r="F1" s="23" t="s">
        <v>18</v>
      </c>
      <c r="G1" s="23"/>
      <c r="H1" s="23" t="s">
        <v>15</v>
      </c>
      <c r="I1" s="23"/>
      <c r="J1" s="22" t="s">
        <v>31</v>
      </c>
      <c r="K1" s="22"/>
      <c r="L1" s="5"/>
      <c r="M1" s="5"/>
      <c r="N1" s="5"/>
      <c r="O1" s="5"/>
      <c r="P1" s="5"/>
    </row>
    <row r="2" spans="1:16" x14ac:dyDescent="0.25">
      <c r="A2" s="10">
        <v>2006</v>
      </c>
      <c r="B2" s="6">
        <f>SUMIF('Vanuatu arrivals'!$A$3:$A$122,A2,'Vanuatu arrivals'!$C$3:$C$122)</f>
        <v>14896</v>
      </c>
      <c r="C2" s="6"/>
      <c r="D2" s="6">
        <f>SUMIF('Vanuatu arrivals'!$A$3:$A$122,A2,'Vanuatu arrivals'!$E$3:$E$122)</f>
        <v>83075</v>
      </c>
      <c r="E2" s="6"/>
      <c r="F2" s="6">
        <f t="shared" ref="F2:F11" si="0">SUM(B2:D2)</f>
        <v>97971</v>
      </c>
      <c r="G2" s="6"/>
      <c r="H2" s="6">
        <f>SUMIF('Vanuatu arrivals'!$A$3:$A$122,A2,'Vanuatu arrivals'!$G$3:$G$122)</f>
        <v>85922</v>
      </c>
      <c r="I2" s="6"/>
      <c r="J2" s="6">
        <f t="shared" ref="J2:J11" si="1">F2+H2</f>
        <v>183893</v>
      </c>
      <c r="K2" s="3"/>
      <c r="P2" s="10"/>
    </row>
    <row r="3" spans="1:16" x14ac:dyDescent="0.25">
      <c r="A3" s="10">
        <v>2007</v>
      </c>
      <c r="B3" s="6">
        <f>SUMIF('Vanuatu arrivals'!$A$3:$A$122,A3,'Vanuatu arrivals'!$C$3:$C$122)</f>
        <v>15759</v>
      </c>
      <c r="C3" s="19">
        <f t="shared" ref="C3:C11" si="2">(B3-B2)/B2</f>
        <v>5.7935016111707843E-2</v>
      </c>
      <c r="D3" s="6">
        <f>SUMIF('Vanuatu arrivals'!$A$3:$A$122,A3,'Vanuatu arrivals'!$E$3:$E$122)</f>
        <v>81345</v>
      </c>
      <c r="E3" s="19">
        <f t="shared" ref="E3:E11" si="3">(D3-D2)/D2</f>
        <v>-2.0824556123984352E-2</v>
      </c>
      <c r="F3" s="6">
        <f t="shared" si="0"/>
        <v>97104.057935016113</v>
      </c>
      <c r="G3" s="19">
        <f t="shared" ref="G3:G11" si="4">(F3-F2)/F2</f>
        <v>-8.8489661734991645E-3</v>
      </c>
      <c r="H3" s="6">
        <f>SUMIF('Vanuatu arrivals'!$A$3:$A$122,A3,'Vanuatu arrivals'!$G$3:$G$122)</f>
        <v>85737</v>
      </c>
      <c r="I3" s="19">
        <f t="shared" ref="I3:I11" si="5">(H3-H2)/H2</f>
        <v>-2.153115616489374E-3</v>
      </c>
      <c r="J3" s="6">
        <f t="shared" si="1"/>
        <v>182841.05793501611</v>
      </c>
      <c r="K3" s="19">
        <f t="shared" ref="K3:K11" si="6">(J3-J2)/J2</f>
        <v>-5.7204029788185881E-3</v>
      </c>
      <c r="P3" s="10"/>
    </row>
    <row r="4" spans="1:16" x14ac:dyDescent="0.25">
      <c r="A4" s="10">
        <v>2008</v>
      </c>
      <c r="B4" s="6">
        <f>SUMIF('Vanuatu arrivals'!$A$3:$A$122,A4,'Vanuatu arrivals'!$C$3:$C$122)</f>
        <v>19132</v>
      </c>
      <c r="C4" s="19">
        <f t="shared" si="2"/>
        <v>0.21403642363094105</v>
      </c>
      <c r="D4" s="6">
        <f>SUMIF('Vanuatu arrivals'!$A$3:$A$122,A4,'Vanuatu arrivals'!$E$3:$E$122)</f>
        <v>90657</v>
      </c>
      <c r="E4" s="19">
        <f t="shared" si="3"/>
        <v>0.11447538262954085</v>
      </c>
      <c r="F4" s="6">
        <f t="shared" si="0"/>
        <v>109789.21403642363</v>
      </c>
      <c r="G4" s="19">
        <f t="shared" si="4"/>
        <v>0.13063466523609818</v>
      </c>
      <c r="H4" s="6">
        <f>SUMIF('Vanuatu arrivals'!$A$3:$A$122,A4,'Vanuatu arrivals'!$G$3:$G$122)</f>
        <v>106138</v>
      </c>
      <c r="I4" s="19">
        <f t="shared" si="5"/>
        <v>0.23794861028494116</v>
      </c>
      <c r="J4" s="6">
        <f t="shared" si="1"/>
        <v>215927.21403642363</v>
      </c>
      <c r="K4" s="19">
        <f t="shared" si="6"/>
        <v>0.18095583385415942</v>
      </c>
      <c r="P4" s="10"/>
    </row>
    <row r="5" spans="1:16" x14ac:dyDescent="0.25">
      <c r="A5" s="10">
        <v>2009</v>
      </c>
      <c r="B5" s="6">
        <f>SUMIF('Vanuatu arrivals'!$A$3:$A$122,A5,'Vanuatu arrivals'!$C$3:$C$122)</f>
        <v>19682</v>
      </c>
      <c r="C5" s="19">
        <f t="shared" si="2"/>
        <v>2.8747647919715659E-2</v>
      </c>
      <c r="D5" s="6">
        <f>SUMIF('Vanuatu arrivals'!$A$3:$A$122,A5,'Vanuatu arrivals'!$E$3:$E$122)</f>
        <v>100675</v>
      </c>
      <c r="E5" s="19">
        <f t="shared" si="3"/>
        <v>0.11050442878100974</v>
      </c>
      <c r="F5" s="6">
        <f t="shared" si="0"/>
        <v>120357.02874764791</v>
      </c>
      <c r="G5" s="19">
        <f t="shared" si="4"/>
        <v>9.6255491069626511E-2</v>
      </c>
      <c r="H5" s="6">
        <f>SUMIF('Vanuatu arrivals'!$A$3:$A$122,A5,'Vanuatu arrivals'!$G$3:$G$122)</f>
        <v>124818</v>
      </c>
      <c r="I5" s="19">
        <f t="shared" si="5"/>
        <v>0.17599728655147073</v>
      </c>
      <c r="J5" s="6">
        <f t="shared" si="1"/>
        <v>245175.02874764791</v>
      </c>
      <c r="K5" s="19">
        <f t="shared" si="6"/>
        <v>0.13545219319270532</v>
      </c>
      <c r="P5" s="10"/>
    </row>
    <row r="6" spans="1:16" x14ac:dyDescent="0.25">
      <c r="A6" s="10">
        <v>2010</v>
      </c>
      <c r="B6" s="6">
        <f>SUMIF('Vanuatu arrivals'!$A$3:$A$122,A6,'Vanuatu arrivals'!$C$3:$C$122)</f>
        <v>21053</v>
      </c>
      <c r="C6" s="19">
        <f t="shared" si="2"/>
        <v>6.9657555126511533E-2</v>
      </c>
      <c r="D6" s="6">
        <f>SUMIF('Vanuatu arrivals'!$A$3:$A$122,A6,'Vanuatu arrivals'!$E$3:$E$122)</f>
        <v>97180</v>
      </c>
      <c r="E6" s="19">
        <f t="shared" si="3"/>
        <v>-3.4715669232679415E-2</v>
      </c>
      <c r="F6" s="6">
        <f t="shared" si="0"/>
        <v>118233.06965755513</v>
      </c>
      <c r="G6" s="19">
        <f t="shared" si="4"/>
        <v>-1.7647154571637718E-2</v>
      </c>
      <c r="H6" s="6">
        <f>SUMIF('Vanuatu arrivals'!$A$3:$A$122,A6,'Vanuatu arrivals'!$G$3:$G$122)</f>
        <v>140468</v>
      </c>
      <c r="I6" s="19">
        <f t="shared" si="5"/>
        <v>0.12538255700299636</v>
      </c>
      <c r="J6" s="6">
        <f t="shared" si="1"/>
        <v>258701.06965755514</v>
      </c>
      <c r="K6" s="19">
        <f t="shared" si="6"/>
        <v>5.5168917401572815E-2</v>
      </c>
      <c r="P6" s="10"/>
    </row>
    <row r="7" spans="1:16" x14ac:dyDescent="0.25">
      <c r="A7" s="10">
        <v>2011</v>
      </c>
      <c r="B7" s="6">
        <f>SUMIF('Vanuatu arrivals'!$A$3:$A$122,A7,'Vanuatu arrivals'!$C$3:$C$122)</f>
        <v>22273</v>
      </c>
      <c r="C7" s="19">
        <f t="shared" si="2"/>
        <v>5.7948985892746878E-2</v>
      </c>
      <c r="D7" s="6">
        <f>SUMIF('Vanuatu arrivals'!$A$3:$A$122,A7,'Vanuatu arrivals'!$E$3:$E$122)</f>
        <v>93960</v>
      </c>
      <c r="E7" s="19">
        <f t="shared" si="3"/>
        <v>-3.31343897921383E-2</v>
      </c>
      <c r="F7" s="6">
        <f t="shared" si="0"/>
        <v>116233.05794898589</v>
      </c>
      <c r="G7" s="19">
        <f t="shared" si="4"/>
        <v>-1.691584016520907E-2</v>
      </c>
      <c r="H7" s="6">
        <f>SUMIF('Vanuatu arrivals'!$A$3:$A$122,A7,'Vanuatu arrivals'!$G$3:$G$122)</f>
        <v>154938</v>
      </c>
      <c r="I7" s="19">
        <f t="shared" si="5"/>
        <v>0.10301278583022468</v>
      </c>
      <c r="J7" s="6">
        <f t="shared" si="1"/>
        <v>271171.05794898589</v>
      </c>
      <c r="K7" s="19">
        <f t="shared" si="6"/>
        <v>4.8202306654307171E-2</v>
      </c>
      <c r="P7" s="10"/>
    </row>
    <row r="8" spans="1:16" x14ac:dyDescent="0.25">
      <c r="A8" s="10">
        <v>2012</v>
      </c>
      <c r="B8" s="6">
        <f>SUMIF('Vanuatu arrivals'!$A$3:$A$122,A8,'Vanuatu arrivals'!$C$3:$C$122)</f>
        <v>22959</v>
      </c>
      <c r="C8" s="19">
        <f t="shared" si="2"/>
        <v>3.0799622861760877E-2</v>
      </c>
      <c r="D8" s="6">
        <f>SUMIF('Vanuatu arrivals'!$A$3:$A$122,A8,'Vanuatu arrivals'!$E$3:$E$122)</f>
        <v>108161</v>
      </c>
      <c r="E8" s="19">
        <f t="shared" si="3"/>
        <v>0.15113878246062154</v>
      </c>
      <c r="F8" s="6">
        <f t="shared" si="0"/>
        <v>131120.03079962285</v>
      </c>
      <c r="G8" s="19">
        <f t="shared" si="4"/>
        <v>0.12807864744615749</v>
      </c>
      <c r="H8" s="6">
        <f>SUMIF('Vanuatu arrivals'!$A$3:$A$122,A8,'Vanuatu arrivals'!$G$3:$G$122)</f>
        <v>213243</v>
      </c>
      <c r="I8" s="19">
        <f t="shared" si="5"/>
        <v>0.37631181504860006</v>
      </c>
      <c r="J8" s="6">
        <f t="shared" si="1"/>
        <v>344363.03079962288</v>
      </c>
      <c r="K8" s="19">
        <f t="shared" si="6"/>
        <v>0.26991071025140978</v>
      </c>
      <c r="P8" s="10"/>
    </row>
    <row r="9" spans="1:16" x14ac:dyDescent="0.25">
      <c r="A9" s="10">
        <v>2013</v>
      </c>
      <c r="B9" s="6">
        <f>SUMIF('Vanuatu arrivals'!$A$3:$A$122,A9,'Vanuatu arrivals'!$C$3:$C$122)</f>
        <v>25611</v>
      </c>
      <c r="C9" s="19">
        <f t="shared" si="2"/>
        <v>0.11551025741539266</v>
      </c>
      <c r="D9" s="6">
        <f>SUMIF('Vanuatu arrivals'!$A$3:$A$122,A9,'Vanuatu arrivals'!$E$3:$E$122)</f>
        <v>110109</v>
      </c>
      <c r="E9" s="19">
        <f t="shared" si="3"/>
        <v>1.8010188515268904E-2</v>
      </c>
      <c r="F9" s="6">
        <f t="shared" si="0"/>
        <v>135720.11551025743</v>
      </c>
      <c r="G9" s="19">
        <f t="shared" si="4"/>
        <v>3.508300511051899E-2</v>
      </c>
      <c r="H9" s="6">
        <f>SUMIF('Vanuatu arrivals'!$A$3:$A$122,A9,'Vanuatu arrivals'!$G$3:$G$122)</f>
        <v>249727</v>
      </c>
      <c r="I9" s="19">
        <f t="shared" si="5"/>
        <v>0.17109119642848769</v>
      </c>
      <c r="J9" s="6">
        <f t="shared" si="1"/>
        <v>385447.11551025743</v>
      </c>
      <c r="K9" s="19">
        <f t="shared" si="6"/>
        <v>0.11930457405731353</v>
      </c>
      <c r="P9" s="10"/>
    </row>
    <row r="10" spans="1:16" x14ac:dyDescent="0.25">
      <c r="A10" s="10">
        <v>2014</v>
      </c>
      <c r="B10" s="6">
        <f>SUMIF('Vanuatu arrivals'!$A$3:$A$122,A10,'Vanuatu arrivals'!$C$3:$C$122)</f>
        <v>25884</v>
      </c>
      <c r="C10" s="19">
        <f t="shared" si="2"/>
        <v>1.0659482253719104E-2</v>
      </c>
      <c r="D10" s="6">
        <f>SUMIF('Vanuatu arrivals'!$A$3:$A$122,A10,'Vanuatu arrivals'!$E$3:$E$122)</f>
        <v>108808</v>
      </c>
      <c r="E10" s="19">
        <f t="shared" si="3"/>
        <v>-1.1815564576919235E-2</v>
      </c>
      <c r="F10" s="6">
        <f t="shared" si="0"/>
        <v>134692.01065948224</v>
      </c>
      <c r="G10" s="19">
        <f t="shared" si="4"/>
        <v>-7.5751840241948662E-3</v>
      </c>
      <c r="H10" s="6">
        <f>SUMIF('Vanuatu arrivals'!$A$3:$A$122,A10,'Vanuatu arrivals'!$G$3:$G$122)</f>
        <v>220205</v>
      </c>
      <c r="I10" s="19">
        <f t="shared" si="5"/>
        <v>-0.11821709306562767</v>
      </c>
      <c r="J10" s="6">
        <f t="shared" si="1"/>
        <v>354897.01065948221</v>
      </c>
      <c r="K10" s="19">
        <f t="shared" si="6"/>
        <v>-7.9258875268356288E-2</v>
      </c>
      <c r="P10" s="10"/>
    </row>
    <row r="11" spans="1:16" x14ac:dyDescent="0.25">
      <c r="A11" s="10">
        <v>2015</v>
      </c>
      <c r="B11" s="6">
        <f>SUMIF('Vanuatu arrivals'!$A$3:$A$122,A11,'Vanuatu arrivals'!$C$3:$C$122)</f>
        <v>26962</v>
      </c>
      <c r="C11" s="19">
        <f t="shared" si="2"/>
        <v>4.1647349714109105E-2</v>
      </c>
      <c r="D11" s="6">
        <f>SUMIF('Vanuatu arrivals'!$A$3:$A$122,A11,'Vanuatu arrivals'!$E$3:$E$122)</f>
        <v>89952</v>
      </c>
      <c r="E11" s="19">
        <f t="shared" si="3"/>
        <v>-0.17329608117050216</v>
      </c>
      <c r="F11" s="6">
        <f t="shared" si="0"/>
        <v>116914.04164734972</v>
      </c>
      <c r="G11" s="19">
        <f t="shared" si="4"/>
        <v>-0.13198978116881327</v>
      </c>
      <c r="H11" s="6">
        <f>SUMIF('Vanuatu arrivals'!$A$3:$A$122,A11,'Vanuatu arrivals'!$G$3:$G$122)</f>
        <v>197471</v>
      </c>
      <c r="I11" s="19">
        <f t="shared" si="5"/>
        <v>-0.10324016257578165</v>
      </c>
      <c r="J11" s="6">
        <f t="shared" si="1"/>
        <v>314385.04164734972</v>
      </c>
      <c r="K11" s="19">
        <f t="shared" si="6"/>
        <v>-0.11415133910779277</v>
      </c>
      <c r="P11" s="10"/>
    </row>
    <row r="12" spans="1:16" x14ac:dyDescent="0.25">
      <c r="A12" s="15" t="s">
        <v>29</v>
      </c>
      <c r="B12" s="3">
        <f>(B10-B2)/B2</f>
        <v>0.73764769065520941</v>
      </c>
      <c r="C12" s="11"/>
      <c r="D12" s="3">
        <f>(D10-D2)/D2</f>
        <v>0.30975624435750826</v>
      </c>
      <c r="E12" s="3"/>
      <c r="F12" s="3">
        <f>(F10-F2)/F2</f>
        <v>0.37481510507683136</v>
      </c>
      <c r="G12" s="3"/>
      <c r="H12" s="3">
        <f>(H10-H2)/H2</f>
        <v>1.5628476990759061</v>
      </c>
      <c r="I12" s="3"/>
      <c r="J12" s="3">
        <f>(J10-J2)/J2</f>
        <v>0.92991038625441003</v>
      </c>
    </row>
    <row r="13" spans="1:16" x14ac:dyDescent="0.25">
      <c r="A13" s="15" t="s">
        <v>30</v>
      </c>
      <c r="B13" s="3">
        <f>(B11-B2)/B2</f>
        <v>0.81001611170784105</v>
      </c>
      <c r="D13" s="3">
        <f>(D11-D2)/D2</f>
        <v>8.2780619921757448E-2</v>
      </c>
      <c r="F13" s="3">
        <f>(F11-F2)/F2</f>
        <v>0.19335356021016134</v>
      </c>
      <c r="H13" s="3">
        <f>(H11-H2)/H2</f>
        <v>1.2982588859663415</v>
      </c>
      <c r="J13" s="3">
        <f>(J11-J2)/J2</f>
        <v>0.70960853130543156</v>
      </c>
    </row>
    <row r="14" spans="1:16" x14ac:dyDescent="0.25">
      <c r="A14" s="15"/>
    </row>
    <row r="15" spans="1:16" x14ac:dyDescent="0.25">
      <c r="A15" s="15"/>
    </row>
    <row r="16" spans="1:16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</sheetData>
  <mergeCells count="5">
    <mergeCell ref="J1:K1"/>
    <mergeCell ref="H1:I1"/>
    <mergeCell ref="F1:G1"/>
    <mergeCell ref="D1:E1"/>
    <mergeCell ref="B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"/>
  <sheetViews>
    <sheetView workbookViewId="0">
      <pane xSplit="2" ySplit="2" topLeftCell="C111" activePane="bottomRight" state="frozen"/>
      <selection pane="topRight" activeCell="C1" sqref="C1"/>
      <selection pane="bottomLeft" activeCell="A3" sqref="A3"/>
      <selection pane="bottomRight" activeCell="F121" sqref="F121"/>
    </sheetView>
  </sheetViews>
  <sheetFormatPr defaultColWidth="6.7109375" defaultRowHeight="15" x14ac:dyDescent="0.25"/>
  <cols>
    <col min="1" max="1" width="10.140625" bestFit="1" customWidth="1"/>
    <col min="2" max="2" width="5.140625" bestFit="1" customWidth="1"/>
    <col min="3" max="10" width="15.7109375" customWidth="1"/>
    <col min="11" max="11" width="5.28515625" bestFit="1" customWidth="1"/>
    <col min="12" max="12" width="13.5703125" style="15" customWidth="1"/>
    <col min="13" max="13" width="18.5703125" bestFit="1" customWidth="1"/>
    <col min="14" max="14" width="18.5703125" customWidth="1"/>
    <col min="15" max="15" width="16.5703125" bestFit="1" customWidth="1"/>
    <col min="16" max="16" width="16.5703125" customWidth="1"/>
    <col min="17" max="17" width="15.28515625" bestFit="1" customWidth="1"/>
    <col min="18" max="18" width="15.28515625" customWidth="1"/>
    <col min="19" max="19" width="11.5703125" bestFit="1" customWidth="1"/>
    <col min="20" max="20" width="11.5703125" customWidth="1"/>
    <col min="21" max="21" width="9" bestFit="1" customWidth="1"/>
    <col min="27" max="27" width="18.7109375" bestFit="1" customWidth="1"/>
    <col min="28" max="28" width="16" customWidth="1"/>
    <col min="29" max="29" width="11.140625" customWidth="1"/>
    <col min="30" max="30" width="16.7109375" bestFit="1" customWidth="1"/>
    <col min="31" max="31" width="8.42578125" bestFit="1" customWidth="1"/>
  </cols>
  <sheetData>
    <row r="1" spans="1:31" x14ac:dyDescent="0.25">
      <c r="C1" s="22" t="s">
        <v>17</v>
      </c>
      <c r="D1" s="22"/>
      <c r="E1" s="22" t="s">
        <v>16</v>
      </c>
      <c r="F1" s="22"/>
      <c r="G1" s="22" t="s">
        <v>33</v>
      </c>
      <c r="H1" s="22"/>
      <c r="I1" s="22" t="s">
        <v>31</v>
      </c>
      <c r="J1" s="22"/>
    </row>
    <row r="2" spans="1:31" s="5" customFormat="1" ht="30" x14ac:dyDescent="0.25">
      <c r="C2" s="20" t="s">
        <v>34</v>
      </c>
      <c r="D2" s="20" t="s">
        <v>32</v>
      </c>
      <c r="E2" s="20" t="s">
        <v>34</v>
      </c>
      <c r="F2" s="20" t="s">
        <v>32</v>
      </c>
      <c r="G2" s="20" t="s">
        <v>34</v>
      </c>
      <c r="H2" s="20" t="s">
        <v>32</v>
      </c>
      <c r="I2" s="20" t="s">
        <v>34</v>
      </c>
      <c r="J2" s="20" t="s">
        <v>32</v>
      </c>
    </row>
    <row r="3" spans="1:31" x14ac:dyDescent="0.25">
      <c r="A3">
        <v>2006</v>
      </c>
      <c r="B3" t="s">
        <v>0</v>
      </c>
      <c r="C3">
        <v>1496</v>
      </c>
      <c r="E3">
        <v>7158</v>
      </c>
      <c r="G3">
        <v>10705</v>
      </c>
      <c r="I3">
        <f>C3+E3+G3</f>
        <v>19359</v>
      </c>
      <c r="AB3" s="10"/>
      <c r="AD3" s="3"/>
      <c r="AE3" s="3"/>
    </row>
    <row r="4" spans="1:31" x14ac:dyDescent="0.25">
      <c r="A4">
        <v>2006</v>
      </c>
      <c r="B4" t="s">
        <v>1</v>
      </c>
      <c r="C4">
        <v>1167</v>
      </c>
      <c r="E4">
        <v>5115</v>
      </c>
      <c r="G4">
        <v>9297</v>
      </c>
      <c r="I4">
        <f t="shared" ref="I4:I67" si="0">C4+E4+G4</f>
        <v>15579</v>
      </c>
      <c r="AB4" s="10"/>
      <c r="AD4" s="3"/>
      <c r="AE4" s="3"/>
    </row>
    <row r="5" spans="1:31" x14ac:dyDescent="0.25">
      <c r="A5">
        <v>2006</v>
      </c>
      <c r="B5" t="s">
        <v>2</v>
      </c>
      <c r="C5">
        <v>987</v>
      </c>
      <c r="E5">
        <v>5166</v>
      </c>
      <c r="G5">
        <v>7943</v>
      </c>
      <c r="I5">
        <f t="shared" si="0"/>
        <v>14096</v>
      </c>
      <c r="AB5" s="10"/>
      <c r="AD5" s="3"/>
      <c r="AE5" s="3"/>
    </row>
    <row r="6" spans="1:31" x14ac:dyDescent="0.25">
      <c r="A6">
        <v>2006</v>
      </c>
      <c r="B6" t="s">
        <v>12</v>
      </c>
      <c r="C6">
        <v>1321</v>
      </c>
      <c r="E6">
        <v>6063</v>
      </c>
      <c r="G6">
        <v>9615</v>
      </c>
      <c r="I6">
        <f t="shared" si="0"/>
        <v>16999</v>
      </c>
      <c r="AB6" s="10"/>
      <c r="AD6" s="3"/>
      <c r="AE6" s="3"/>
    </row>
    <row r="7" spans="1:31" x14ac:dyDescent="0.25">
      <c r="A7">
        <v>2006</v>
      </c>
      <c r="B7" t="s">
        <v>4</v>
      </c>
      <c r="C7">
        <v>1224</v>
      </c>
      <c r="E7">
        <v>5877</v>
      </c>
      <c r="G7">
        <v>6902</v>
      </c>
      <c r="I7">
        <f t="shared" si="0"/>
        <v>14003</v>
      </c>
      <c r="AB7" s="10"/>
      <c r="AD7" s="3"/>
      <c r="AE7" s="3"/>
    </row>
    <row r="8" spans="1:31" x14ac:dyDescent="0.25">
      <c r="A8">
        <v>2006</v>
      </c>
      <c r="B8" t="s">
        <v>5</v>
      </c>
      <c r="C8">
        <v>1055</v>
      </c>
      <c r="E8">
        <v>6804</v>
      </c>
      <c r="G8">
        <v>2928</v>
      </c>
      <c r="I8">
        <f t="shared" si="0"/>
        <v>10787</v>
      </c>
      <c r="AB8" s="10"/>
      <c r="AD8" s="3"/>
      <c r="AE8" s="3"/>
    </row>
    <row r="9" spans="1:31" x14ac:dyDescent="0.25">
      <c r="A9">
        <v>2006</v>
      </c>
      <c r="B9" t="s">
        <v>6</v>
      </c>
      <c r="C9">
        <v>1358</v>
      </c>
      <c r="E9">
        <v>8070</v>
      </c>
      <c r="G9">
        <v>4506</v>
      </c>
      <c r="I9">
        <f t="shared" si="0"/>
        <v>13934</v>
      </c>
      <c r="AB9" s="10"/>
      <c r="AD9" s="3"/>
      <c r="AE9" s="3"/>
    </row>
    <row r="10" spans="1:31" x14ac:dyDescent="0.25">
      <c r="A10">
        <v>2006</v>
      </c>
      <c r="B10" t="s">
        <v>7</v>
      </c>
      <c r="C10">
        <v>987</v>
      </c>
      <c r="E10">
        <v>6804</v>
      </c>
      <c r="G10">
        <v>6068</v>
      </c>
      <c r="I10">
        <f t="shared" si="0"/>
        <v>13859</v>
      </c>
      <c r="AB10" s="10"/>
      <c r="AD10" s="3"/>
      <c r="AE10" s="3"/>
    </row>
    <row r="11" spans="1:31" x14ac:dyDescent="0.25">
      <c r="A11">
        <v>2006</v>
      </c>
      <c r="B11" t="s">
        <v>8</v>
      </c>
      <c r="C11">
        <v>1211</v>
      </c>
      <c r="E11">
        <v>8442</v>
      </c>
      <c r="G11">
        <v>9333</v>
      </c>
      <c r="I11">
        <f t="shared" si="0"/>
        <v>18986</v>
      </c>
      <c r="AB11" s="10"/>
      <c r="AD11" s="3"/>
      <c r="AE11" s="3"/>
    </row>
    <row r="12" spans="1:31" x14ac:dyDescent="0.25">
      <c r="A12">
        <v>2006</v>
      </c>
      <c r="B12" t="s">
        <v>9</v>
      </c>
      <c r="C12">
        <v>1212</v>
      </c>
      <c r="E12" s="1">
        <v>7451</v>
      </c>
      <c r="F12" s="1"/>
      <c r="G12" s="1">
        <v>9204</v>
      </c>
      <c r="H12" s="1"/>
      <c r="I12">
        <f t="shared" si="0"/>
        <v>17867</v>
      </c>
      <c r="AB12" s="10"/>
      <c r="AD12" s="3"/>
      <c r="AE12" s="3"/>
    </row>
    <row r="13" spans="1:31" x14ac:dyDescent="0.25">
      <c r="A13">
        <v>2006</v>
      </c>
      <c r="B13" t="s">
        <v>10</v>
      </c>
      <c r="C13">
        <v>1272</v>
      </c>
      <c r="E13">
        <v>7308</v>
      </c>
      <c r="G13">
        <v>4219</v>
      </c>
      <c r="I13">
        <f t="shared" si="0"/>
        <v>12799</v>
      </c>
    </row>
    <row r="14" spans="1:31" x14ac:dyDescent="0.25">
      <c r="A14">
        <v>2006</v>
      </c>
      <c r="B14" t="s">
        <v>11</v>
      </c>
      <c r="C14">
        <v>1606</v>
      </c>
      <c r="E14">
        <v>8817</v>
      </c>
      <c r="G14">
        <v>5202</v>
      </c>
      <c r="I14">
        <f t="shared" si="0"/>
        <v>15625</v>
      </c>
      <c r="K14" s="3"/>
      <c r="AB14" s="6"/>
      <c r="AC14" s="6"/>
    </row>
    <row r="15" spans="1:31" x14ac:dyDescent="0.25">
      <c r="A15">
        <v>2007</v>
      </c>
      <c r="B15" t="s">
        <v>0</v>
      </c>
      <c r="C15">
        <v>1878</v>
      </c>
      <c r="D15" s="13">
        <f>(C15-C3)/C3</f>
        <v>0.25534759358288772</v>
      </c>
      <c r="E15">
        <v>6479</v>
      </c>
      <c r="F15" s="13">
        <f>(E15-E3)/E3</f>
        <v>-9.4858899133836272E-2</v>
      </c>
      <c r="G15">
        <v>10571</v>
      </c>
      <c r="H15" s="13">
        <f>(G15-G3)/G3</f>
        <v>-1.2517515179822513E-2</v>
      </c>
      <c r="I15">
        <f t="shared" si="0"/>
        <v>18928</v>
      </c>
      <c r="J15" s="13">
        <f>(I15-I3)/I3</f>
        <v>-2.2263546670799113E-2</v>
      </c>
      <c r="AB15" s="6"/>
    </row>
    <row r="16" spans="1:31" x14ac:dyDescent="0.25">
      <c r="A16">
        <v>2007</v>
      </c>
      <c r="B16" t="s">
        <v>1</v>
      </c>
      <c r="C16">
        <v>1169</v>
      </c>
      <c r="D16" s="13">
        <f t="shared" ref="D16:J79" si="1">(C16-C4)/C4</f>
        <v>1.7137960582690661E-3</v>
      </c>
      <c r="E16">
        <v>4234</v>
      </c>
      <c r="F16" s="13">
        <f t="shared" si="1"/>
        <v>-0.17223851417399805</v>
      </c>
      <c r="G16">
        <v>9363</v>
      </c>
      <c r="H16" s="13">
        <f t="shared" si="1"/>
        <v>7.0990642142626653E-3</v>
      </c>
      <c r="I16">
        <f t="shared" si="0"/>
        <v>14766</v>
      </c>
      <c r="J16" s="13">
        <f t="shared" si="1"/>
        <v>-5.2185634507991525E-2</v>
      </c>
    </row>
    <row r="17" spans="1:11" x14ac:dyDescent="0.25">
      <c r="A17">
        <v>2007</v>
      </c>
      <c r="B17" t="s">
        <v>2</v>
      </c>
      <c r="C17">
        <v>997</v>
      </c>
      <c r="D17" s="13">
        <f t="shared" si="1"/>
        <v>1.0131712259371834E-2</v>
      </c>
      <c r="E17">
        <v>5768</v>
      </c>
      <c r="F17" s="13">
        <f t="shared" si="1"/>
        <v>0.11653116531165311</v>
      </c>
      <c r="G17">
        <v>6281</v>
      </c>
      <c r="H17" s="13">
        <f t="shared" si="1"/>
        <v>-0.20924084099206849</v>
      </c>
      <c r="I17">
        <f t="shared" si="0"/>
        <v>13046</v>
      </c>
      <c r="J17" s="13">
        <f t="shared" si="1"/>
        <v>-7.4489216799091942E-2</v>
      </c>
    </row>
    <row r="18" spans="1:11" x14ac:dyDescent="0.25">
      <c r="A18">
        <v>2007</v>
      </c>
      <c r="B18" t="s">
        <v>12</v>
      </c>
      <c r="C18">
        <v>1303</v>
      </c>
      <c r="D18" s="13">
        <f t="shared" si="1"/>
        <v>-1.3626040878122634E-2</v>
      </c>
      <c r="E18">
        <v>6329</v>
      </c>
      <c r="F18" s="13">
        <f t="shared" si="1"/>
        <v>4.3872670295233382E-2</v>
      </c>
      <c r="G18">
        <v>9484</v>
      </c>
      <c r="H18" s="13">
        <f t="shared" si="1"/>
        <v>-1.3624544981799273E-2</v>
      </c>
      <c r="I18">
        <f t="shared" si="0"/>
        <v>17116</v>
      </c>
      <c r="J18" s="13">
        <f t="shared" si="1"/>
        <v>6.8827578092828991E-3</v>
      </c>
    </row>
    <row r="19" spans="1:11" x14ac:dyDescent="0.25">
      <c r="A19">
        <v>2007</v>
      </c>
      <c r="B19" t="s">
        <v>4</v>
      </c>
      <c r="C19">
        <v>1089</v>
      </c>
      <c r="D19" s="13">
        <f t="shared" si="1"/>
        <v>-0.11029411764705882</v>
      </c>
      <c r="E19">
        <v>5842</v>
      </c>
      <c r="F19" s="13">
        <f t="shared" si="1"/>
        <v>-5.955419431682831E-3</v>
      </c>
      <c r="G19">
        <v>7587</v>
      </c>
      <c r="H19" s="13">
        <f t="shared" si="1"/>
        <v>9.9246595189800058E-2</v>
      </c>
      <c r="I19">
        <f t="shared" si="0"/>
        <v>14518</v>
      </c>
      <c r="J19" s="13">
        <f t="shared" si="1"/>
        <v>3.6777833321431121E-2</v>
      </c>
    </row>
    <row r="20" spans="1:11" x14ac:dyDescent="0.25">
      <c r="A20">
        <v>2007</v>
      </c>
      <c r="B20" t="s">
        <v>5</v>
      </c>
      <c r="C20">
        <v>1052</v>
      </c>
      <c r="D20" s="13">
        <f t="shared" si="1"/>
        <v>-2.843601895734597E-3</v>
      </c>
      <c r="E20">
        <v>6636</v>
      </c>
      <c r="F20" s="13">
        <f t="shared" si="1"/>
        <v>-2.4691358024691357E-2</v>
      </c>
      <c r="G20">
        <v>4022</v>
      </c>
      <c r="H20" s="13">
        <f t="shared" si="1"/>
        <v>0.37363387978142076</v>
      </c>
      <c r="I20">
        <f t="shared" si="0"/>
        <v>11710</v>
      </c>
      <c r="J20" s="13">
        <f t="shared" si="1"/>
        <v>8.5565959024752017E-2</v>
      </c>
    </row>
    <row r="21" spans="1:11" x14ac:dyDescent="0.25">
      <c r="A21">
        <v>2007</v>
      </c>
      <c r="B21" t="s">
        <v>6</v>
      </c>
      <c r="C21">
        <v>1304</v>
      </c>
      <c r="D21" s="13">
        <f t="shared" si="1"/>
        <v>-3.9764359351988215E-2</v>
      </c>
      <c r="E21">
        <v>9302</v>
      </c>
      <c r="F21" s="13">
        <f t="shared" si="1"/>
        <v>0.15266418835192069</v>
      </c>
      <c r="G21">
        <v>4954</v>
      </c>
      <c r="H21" s="13">
        <f t="shared" si="1"/>
        <v>9.9422991566799818E-2</v>
      </c>
      <c r="I21">
        <f t="shared" si="0"/>
        <v>15560</v>
      </c>
      <c r="J21" s="13">
        <f t="shared" si="1"/>
        <v>0.11669298119707192</v>
      </c>
    </row>
    <row r="22" spans="1:11" x14ac:dyDescent="0.25">
      <c r="A22">
        <v>2007</v>
      </c>
      <c r="B22" t="s">
        <v>7</v>
      </c>
      <c r="C22">
        <v>1111</v>
      </c>
      <c r="D22" s="13">
        <f t="shared" si="1"/>
        <v>0.12563323201621074</v>
      </c>
      <c r="E22">
        <v>7076</v>
      </c>
      <c r="F22" s="13">
        <f t="shared" si="1"/>
        <v>3.9976484420928868E-2</v>
      </c>
      <c r="G22">
        <v>2290</v>
      </c>
      <c r="H22" s="13">
        <f t="shared" si="1"/>
        <v>-0.62261041529334216</v>
      </c>
      <c r="I22">
        <f t="shared" si="0"/>
        <v>10477</v>
      </c>
      <c r="J22" s="13">
        <f t="shared" si="1"/>
        <v>-0.24402915073237608</v>
      </c>
    </row>
    <row r="23" spans="1:11" x14ac:dyDescent="0.25">
      <c r="A23">
        <v>2007</v>
      </c>
      <c r="B23" t="s">
        <v>8</v>
      </c>
      <c r="C23">
        <v>1282</v>
      </c>
      <c r="D23" s="13">
        <f t="shared" si="1"/>
        <v>5.8629232039636665E-2</v>
      </c>
      <c r="E23">
        <v>8304</v>
      </c>
      <c r="F23" s="13">
        <f t="shared" si="1"/>
        <v>-1.6346837242359632E-2</v>
      </c>
      <c r="G23">
        <v>5344</v>
      </c>
      <c r="H23" s="13">
        <f t="shared" si="1"/>
        <v>-0.42740812171863279</v>
      </c>
      <c r="I23">
        <f t="shared" si="0"/>
        <v>14930</v>
      </c>
      <c r="J23" s="13">
        <f t="shared" si="1"/>
        <v>-0.21363109659749288</v>
      </c>
    </row>
    <row r="24" spans="1:11" x14ac:dyDescent="0.25">
      <c r="A24">
        <v>2007</v>
      </c>
      <c r="B24" t="s">
        <v>9</v>
      </c>
      <c r="C24">
        <v>1199</v>
      </c>
      <c r="D24" s="13">
        <f t="shared" si="1"/>
        <v>-1.0726072607260726E-2</v>
      </c>
      <c r="E24" s="1">
        <v>6786</v>
      </c>
      <c r="F24" s="13">
        <f t="shared" si="1"/>
        <v>-8.9249765132197026E-2</v>
      </c>
      <c r="G24" s="1">
        <v>7758</v>
      </c>
      <c r="H24" s="13">
        <f t="shared" si="1"/>
        <v>-0.15710560625814862</v>
      </c>
      <c r="I24">
        <f t="shared" si="0"/>
        <v>15743</v>
      </c>
      <c r="J24" s="13">
        <f t="shared" si="1"/>
        <v>-0.11887837913471763</v>
      </c>
    </row>
    <row r="25" spans="1:11" x14ac:dyDescent="0.25">
      <c r="A25">
        <v>2007</v>
      </c>
      <c r="B25" t="s">
        <v>10</v>
      </c>
      <c r="C25">
        <v>1418</v>
      </c>
      <c r="D25" s="13">
        <f t="shared" si="1"/>
        <v>0.11477987421383648</v>
      </c>
      <c r="E25">
        <v>6869</v>
      </c>
      <c r="F25" s="13">
        <f t="shared" si="1"/>
        <v>-6.0071154898741104E-2</v>
      </c>
      <c r="G25">
        <v>6687</v>
      </c>
      <c r="H25" s="13">
        <f t="shared" si="1"/>
        <v>0.58497274235600849</v>
      </c>
      <c r="I25">
        <f t="shared" si="0"/>
        <v>14974</v>
      </c>
      <c r="J25" s="13">
        <f t="shared" si="1"/>
        <v>0.16993515118368621</v>
      </c>
    </row>
    <row r="26" spans="1:11" x14ac:dyDescent="0.25">
      <c r="A26">
        <v>2007</v>
      </c>
      <c r="B26" t="s">
        <v>11</v>
      </c>
      <c r="C26">
        <v>1957</v>
      </c>
      <c r="D26" s="13">
        <f t="shared" si="1"/>
        <v>0.21855541718555418</v>
      </c>
      <c r="E26">
        <v>7720</v>
      </c>
      <c r="F26" s="13">
        <f t="shared" si="1"/>
        <v>-0.12441873653170013</v>
      </c>
      <c r="G26">
        <v>11396</v>
      </c>
      <c r="H26" s="13">
        <f t="shared" si="1"/>
        <v>1.1906958861976162</v>
      </c>
      <c r="I26">
        <f t="shared" si="0"/>
        <v>21073</v>
      </c>
      <c r="J26" s="13">
        <f t="shared" si="1"/>
        <v>0.34867199999999998</v>
      </c>
      <c r="K26" s="3"/>
    </row>
    <row r="27" spans="1:11" x14ac:dyDescent="0.25">
      <c r="A27">
        <v>2008</v>
      </c>
      <c r="B27" t="s">
        <v>0</v>
      </c>
      <c r="C27">
        <v>1611</v>
      </c>
      <c r="D27" s="13">
        <f t="shared" si="1"/>
        <v>-0.14217252396166133</v>
      </c>
      <c r="E27">
        <v>6566</v>
      </c>
      <c r="F27" s="13">
        <f t="shared" si="1"/>
        <v>1.3427998147862325E-2</v>
      </c>
      <c r="G27">
        <v>15490</v>
      </c>
      <c r="H27" s="13">
        <f t="shared" si="1"/>
        <v>0.46532967552738624</v>
      </c>
      <c r="I27">
        <f t="shared" si="0"/>
        <v>23667</v>
      </c>
      <c r="J27" s="13">
        <f t="shared" si="1"/>
        <v>0.25036982248520712</v>
      </c>
    </row>
    <row r="28" spans="1:11" x14ac:dyDescent="0.25">
      <c r="A28">
        <v>2008</v>
      </c>
      <c r="B28" t="s">
        <v>1</v>
      </c>
      <c r="C28">
        <v>1432</v>
      </c>
      <c r="D28" s="13">
        <f t="shared" si="1"/>
        <v>0.2249786142001711</v>
      </c>
      <c r="E28">
        <v>4804</v>
      </c>
      <c r="F28" s="13">
        <f t="shared" si="1"/>
        <v>0.134624468587624</v>
      </c>
      <c r="G28">
        <v>10615</v>
      </c>
      <c r="H28" s="13">
        <f t="shared" si="1"/>
        <v>0.13371782548328529</v>
      </c>
      <c r="I28">
        <f t="shared" si="0"/>
        <v>16851</v>
      </c>
      <c r="J28" s="13">
        <f t="shared" si="1"/>
        <v>0.14120276310442909</v>
      </c>
    </row>
    <row r="29" spans="1:11" x14ac:dyDescent="0.25">
      <c r="A29">
        <v>2008</v>
      </c>
      <c r="B29" t="s">
        <v>2</v>
      </c>
      <c r="C29">
        <v>1208</v>
      </c>
      <c r="D29" s="13">
        <f t="shared" si="1"/>
        <v>0.21163490471414242</v>
      </c>
      <c r="E29">
        <v>6148</v>
      </c>
      <c r="F29" s="13">
        <f t="shared" si="1"/>
        <v>6.5880721220527044E-2</v>
      </c>
      <c r="G29">
        <v>5801</v>
      </c>
      <c r="H29" s="13">
        <f t="shared" si="1"/>
        <v>-7.6420952077694629E-2</v>
      </c>
      <c r="I29">
        <f t="shared" si="0"/>
        <v>13157</v>
      </c>
      <c r="J29" s="13">
        <f t="shared" si="1"/>
        <v>8.508355051356737E-3</v>
      </c>
    </row>
    <row r="30" spans="1:11" x14ac:dyDescent="0.25">
      <c r="A30">
        <v>2008</v>
      </c>
      <c r="B30" t="s">
        <v>12</v>
      </c>
      <c r="C30">
        <v>1218</v>
      </c>
      <c r="D30" s="13">
        <f t="shared" si="1"/>
        <v>-6.5234075211051415E-2</v>
      </c>
      <c r="E30">
        <v>6172</v>
      </c>
      <c r="F30" s="13">
        <f t="shared" si="1"/>
        <v>-2.4806446516037289E-2</v>
      </c>
      <c r="G30">
        <v>5763</v>
      </c>
      <c r="H30" s="13">
        <f t="shared" si="1"/>
        <v>-0.39234500210881484</v>
      </c>
      <c r="I30">
        <f t="shared" si="0"/>
        <v>13153</v>
      </c>
      <c r="J30" s="13">
        <f t="shared" si="1"/>
        <v>-0.23153774246319234</v>
      </c>
    </row>
    <row r="31" spans="1:11" x14ac:dyDescent="0.25">
      <c r="A31">
        <v>2008</v>
      </c>
      <c r="B31" t="s">
        <v>4</v>
      </c>
      <c r="C31">
        <v>1639</v>
      </c>
      <c r="D31" s="13">
        <f t="shared" si="1"/>
        <v>0.50505050505050508</v>
      </c>
      <c r="E31">
        <v>6502</v>
      </c>
      <c r="F31" s="13">
        <f t="shared" si="1"/>
        <v>0.11297500855871277</v>
      </c>
      <c r="G31">
        <v>7569</v>
      </c>
      <c r="H31" s="13">
        <f t="shared" si="1"/>
        <v>-2.3724792408066431E-3</v>
      </c>
      <c r="I31">
        <f t="shared" si="0"/>
        <v>15710</v>
      </c>
      <c r="J31" s="13">
        <f t="shared" si="1"/>
        <v>8.2104973136795698E-2</v>
      </c>
    </row>
    <row r="32" spans="1:11" x14ac:dyDescent="0.25">
      <c r="A32">
        <v>2008</v>
      </c>
      <c r="B32" t="s">
        <v>5</v>
      </c>
      <c r="C32">
        <v>1591</v>
      </c>
      <c r="D32" s="13">
        <f t="shared" si="1"/>
        <v>0.51235741444866922</v>
      </c>
      <c r="E32">
        <v>8060</v>
      </c>
      <c r="F32" s="13">
        <f t="shared" si="1"/>
        <v>0.21458710066305003</v>
      </c>
      <c r="G32">
        <v>3368</v>
      </c>
      <c r="H32" s="13">
        <f t="shared" si="1"/>
        <v>-0.16260566882148186</v>
      </c>
      <c r="I32">
        <f t="shared" si="0"/>
        <v>13019</v>
      </c>
      <c r="J32" s="13">
        <f t="shared" si="1"/>
        <v>0.11178479931682322</v>
      </c>
    </row>
    <row r="33" spans="1:44" x14ac:dyDescent="0.25">
      <c r="A33">
        <v>2008</v>
      </c>
      <c r="B33" t="s">
        <v>6</v>
      </c>
      <c r="C33">
        <v>1709</v>
      </c>
      <c r="D33" s="13">
        <f t="shared" si="1"/>
        <v>0.31058282208588955</v>
      </c>
      <c r="E33">
        <v>9543</v>
      </c>
      <c r="F33" s="13">
        <f t="shared" si="1"/>
        <v>2.5908406794237799E-2</v>
      </c>
      <c r="G33">
        <v>9333</v>
      </c>
      <c r="H33" s="13">
        <f t="shared" si="1"/>
        <v>0.88393217601937824</v>
      </c>
      <c r="I33">
        <f t="shared" si="0"/>
        <v>20585</v>
      </c>
      <c r="J33" s="13">
        <f t="shared" si="1"/>
        <v>0.32294344473007713</v>
      </c>
    </row>
    <row r="34" spans="1:44" x14ac:dyDescent="0.25">
      <c r="A34">
        <v>2008</v>
      </c>
      <c r="B34" t="s">
        <v>7</v>
      </c>
      <c r="C34">
        <v>1790</v>
      </c>
      <c r="D34" s="13">
        <f t="shared" si="1"/>
        <v>0.61116111611161117</v>
      </c>
      <c r="E34">
        <v>8799</v>
      </c>
      <c r="F34" s="13">
        <f t="shared" si="1"/>
        <v>0.2434991520633126</v>
      </c>
      <c r="G34">
        <v>5564</v>
      </c>
      <c r="H34" s="13">
        <f t="shared" si="1"/>
        <v>1.4296943231441048</v>
      </c>
      <c r="I34">
        <f t="shared" si="0"/>
        <v>16153</v>
      </c>
      <c r="J34" s="13">
        <f t="shared" si="1"/>
        <v>0.54175813687124175</v>
      </c>
    </row>
    <row r="35" spans="1:44" x14ac:dyDescent="0.25">
      <c r="A35">
        <v>2008</v>
      </c>
      <c r="B35" t="s">
        <v>8</v>
      </c>
      <c r="C35">
        <v>1933</v>
      </c>
      <c r="D35" s="13">
        <f t="shared" si="1"/>
        <v>0.50780031201248055</v>
      </c>
      <c r="E35">
        <v>9283</v>
      </c>
      <c r="F35" s="13">
        <f t="shared" si="1"/>
        <v>0.11789499036608864</v>
      </c>
      <c r="G35">
        <v>3776</v>
      </c>
      <c r="H35" s="13">
        <f t="shared" si="1"/>
        <v>-0.29341317365269459</v>
      </c>
      <c r="I35">
        <f t="shared" si="0"/>
        <v>14992</v>
      </c>
      <c r="J35" s="13">
        <f t="shared" si="1"/>
        <v>4.1527126590756866E-3</v>
      </c>
    </row>
    <row r="36" spans="1:44" x14ac:dyDescent="0.25">
      <c r="A36">
        <v>2008</v>
      </c>
      <c r="B36" t="s">
        <v>9</v>
      </c>
      <c r="C36">
        <v>1650</v>
      </c>
      <c r="D36" s="13">
        <f t="shared" si="1"/>
        <v>0.37614678899082571</v>
      </c>
      <c r="E36">
        <v>8420</v>
      </c>
      <c r="F36" s="13">
        <f t="shared" si="1"/>
        <v>0.24078986147951664</v>
      </c>
      <c r="G36">
        <v>16750</v>
      </c>
      <c r="H36" s="13">
        <f t="shared" si="1"/>
        <v>1.1590616138179943</v>
      </c>
      <c r="I36">
        <f t="shared" si="0"/>
        <v>26820</v>
      </c>
      <c r="J36" s="13">
        <f t="shared" si="1"/>
        <v>0.70361430477037412</v>
      </c>
    </row>
    <row r="37" spans="1:44" x14ac:dyDescent="0.25">
      <c r="A37">
        <v>2008</v>
      </c>
      <c r="B37" t="s">
        <v>10</v>
      </c>
      <c r="C37">
        <v>1667</v>
      </c>
      <c r="D37" s="13">
        <f t="shared" si="1"/>
        <v>0.17559943582510579</v>
      </c>
      <c r="E37">
        <v>7936</v>
      </c>
      <c r="F37" s="13">
        <f t="shared" si="1"/>
        <v>0.15533556558451012</v>
      </c>
      <c r="G37">
        <v>9655</v>
      </c>
      <c r="H37" s="13">
        <f t="shared" si="1"/>
        <v>0.44384626887991624</v>
      </c>
      <c r="I37">
        <f t="shared" si="0"/>
        <v>19258</v>
      </c>
      <c r="J37" s="13">
        <f t="shared" si="1"/>
        <v>0.28609589955923603</v>
      </c>
    </row>
    <row r="38" spans="1:44" x14ac:dyDescent="0.25">
      <c r="A38">
        <v>2008</v>
      </c>
      <c r="B38" t="s">
        <v>11</v>
      </c>
      <c r="C38">
        <v>1684</v>
      </c>
      <c r="D38" s="13">
        <f t="shared" si="1"/>
        <v>-0.13949923352069493</v>
      </c>
      <c r="E38">
        <v>8424</v>
      </c>
      <c r="F38" s="13">
        <f t="shared" si="1"/>
        <v>9.1191709844559585E-2</v>
      </c>
      <c r="G38">
        <v>12454</v>
      </c>
      <c r="H38" s="13">
        <f t="shared" si="1"/>
        <v>9.2839592839592838E-2</v>
      </c>
      <c r="I38">
        <f t="shared" si="0"/>
        <v>22562</v>
      </c>
      <c r="J38" s="13">
        <f t="shared" si="1"/>
        <v>7.065913728467707E-2</v>
      </c>
      <c r="K38" s="3"/>
    </row>
    <row r="39" spans="1:44" x14ac:dyDescent="0.25">
      <c r="A39">
        <v>2009</v>
      </c>
      <c r="B39" t="s">
        <v>0</v>
      </c>
      <c r="C39">
        <v>1911</v>
      </c>
      <c r="D39" s="13">
        <f t="shared" si="1"/>
        <v>0.18621973929236499</v>
      </c>
      <c r="E39">
        <v>8274</v>
      </c>
      <c r="F39" s="13">
        <f t="shared" si="1"/>
        <v>0.26012793176972282</v>
      </c>
      <c r="G39">
        <v>20944</v>
      </c>
      <c r="H39" s="13">
        <f t="shared" si="1"/>
        <v>0.35209812782440286</v>
      </c>
      <c r="I39">
        <f t="shared" si="0"/>
        <v>31129</v>
      </c>
      <c r="J39" s="13">
        <f t="shared" si="1"/>
        <v>0.3152913339248743</v>
      </c>
    </row>
    <row r="40" spans="1:44" x14ac:dyDescent="0.25">
      <c r="A40">
        <v>2009</v>
      </c>
      <c r="B40" t="s">
        <v>1</v>
      </c>
      <c r="C40">
        <v>1421</v>
      </c>
      <c r="D40" s="13">
        <f t="shared" si="1"/>
        <v>-7.6815642458100556E-3</v>
      </c>
      <c r="E40">
        <v>5902</v>
      </c>
      <c r="F40" s="13">
        <f t="shared" si="1"/>
        <v>0.22855953372189841</v>
      </c>
      <c r="G40">
        <v>13533</v>
      </c>
      <c r="H40" s="13">
        <f t="shared" si="1"/>
        <v>0.27489401789919926</v>
      </c>
      <c r="I40">
        <f t="shared" si="0"/>
        <v>20856</v>
      </c>
      <c r="J40" s="13">
        <f t="shared" si="1"/>
        <v>0.23767135481573795</v>
      </c>
    </row>
    <row r="41" spans="1:44" x14ac:dyDescent="0.25">
      <c r="A41">
        <v>2009</v>
      </c>
      <c r="B41" t="s">
        <v>2</v>
      </c>
      <c r="C41">
        <v>1262</v>
      </c>
      <c r="D41" s="13">
        <f t="shared" si="1"/>
        <v>4.4701986754966887E-2</v>
      </c>
      <c r="E41">
        <v>6557</v>
      </c>
      <c r="F41" s="13">
        <f t="shared" si="1"/>
        <v>6.6525699414443723E-2</v>
      </c>
      <c r="G41">
        <v>10421</v>
      </c>
      <c r="H41" s="13">
        <f t="shared" si="1"/>
        <v>0.79641441130839508</v>
      </c>
      <c r="I41">
        <f t="shared" si="0"/>
        <v>18240</v>
      </c>
      <c r="J41" s="13">
        <f t="shared" si="1"/>
        <v>0.38633427073040966</v>
      </c>
    </row>
    <row r="42" spans="1:44" x14ac:dyDescent="0.25">
      <c r="A42">
        <v>2009</v>
      </c>
      <c r="B42" t="s">
        <v>12</v>
      </c>
      <c r="C42">
        <v>1661</v>
      </c>
      <c r="D42" s="13">
        <f t="shared" si="1"/>
        <v>0.36371100164203612</v>
      </c>
      <c r="E42">
        <v>7488</v>
      </c>
      <c r="F42" s="13">
        <f t="shared" si="1"/>
        <v>0.21322099805573558</v>
      </c>
      <c r="G42">
        <v>17271</v>
      </c>
      <c r="H42" s="13">
        <f t="shared" si="1"/>
        <v>1.9968766267568974</v>
      </c>
      <c r="I42">
        <f t="shared" si="0"/>
        <v>26420</v>
      </c>
      <c r="J42" s="13">
        <f t="shared" si="1"/>
        <v>1.0086672242074051</v>
      </c>
    </row>
    <row r="43" spans="1:44" x14ac:dyDescent="0.25">
      <c r="A43">
        <v>2009</v>
      </c>
      <c r="B43" t="s">
        <v>4</v>
      </c>
      <c r="C43">
        <v>1761</v>
      </c>
      <c r="D43" s="13">
        <f t="shared" si="1"/>
        <v>7.4435631482611342E-2</v>
      </c>
      <c r="E43">
        <v>7354</v>
      </c>
      <c r="F43" s="13">
        <f t="shared" si="1"/>
        <v>0.13103660412180868</v>
      </c>
      <c r="G43">
        <v>9362</v>
      </c>
      <c r="H43" s="13">
        <f t="shared" si="1"/>
        <v>0.23688730347469944</v>
      </c>
      <c r="I43">
        <f t="shared" si="0"/>
        <v>18477</v>
      </c>
      <c r="J43" s="13">
        <f t="shared" si="1"/>
        <v>0.1761298535964354</v>
      </c>
    </row>
    <row r="44" spans="1:44" x14ac:dyDescent="0.25">
      <c r="A44">
        <v>2009</v>
      </c>
      <c r="B44" t="s">
        <v>5</v>
      </c>
      <c r="C44">
        <v>1871</v>
      </c>
      <c r="D44" s="13">
        <f t="shared" si="1"/>
        <v>0.17598994343180391</v>
      </c>
      <c r="E44">
        <v>7503</v>
      </c>
      <c r="F44" s="13">
        <f t="shared" si="1"/>
        <v>-6.9106699751861039E-2</v>
      </c>
      <c r="G44">
        <v>3954</v>
      </c>
      <c r="H44" s="13">
        <f t="shared" si="1"/>
        <v>0.17399049881235154</v>
      </c>
      <c r="I44">
        <f t="shared" si="0"/>
        <v>13328</v>
      </c>
      <c r="J44" s="13">
        <f t="shared" si="1"/>
        <v>2.3734541823488747E-2</v>
      </c>
    </row>
    <row r="45" spans="1:44" x14ac:dyDescent="0.25">
      <c r="A45">
        <v>2009</v>
      </c>
      <c r="B45" t="s">
        <v>6</v>
      </c>
      <c r="C45">
        <v>1531</v>
      </c>
      <c r="D45" s="13">
        <f t="shared" si="1"/>
        <v>-0.10415447630193095</v>
      </c>
      <c r="E45">
        <v>11500</v>
      </c>
      <c r="F45" s="13">
        <f t="shared" si="1"/>
        <v>0.20507178036256943</v>
      </c>
      <c r="G45">
        <v>11529</v>
      </c>
      <c r="H45" s="13">
        <f t="shared" si="1"/>
        <v>0.23529411764705882</v>
      </c>
      <c r="I45">
        <f t="shared" si="0"/>
        <v>24560</v>
      </c>
      <c r="J45" s="13">
        <f t="shared" si="1"/>
        <v>0.19310177313577848</v>
      </c>
    </row>
    <row r="46" spans="1:44" x14ac:dyDescent="0.25">
      <c r="A46">
        <v>2009</v>
      </c>
      <c r="B46" t="s">
        <v>7</v>
      </c>
      <c r="C46">
        <v>1491</v>
      </c>
      <c r="D46" s="13">
        <f t="shared" si="1"/>
        <v>-0.16703910614525139</v>
      </c>
      <c r="E46">
        <v>9081</v>
      </c>
      <c r="F46" s="13">
        <f t="shared" si="1"/>
        <v>3.2049096488237297E-2</v>
      </c>
      <c r="G46">
        <v>3906</v>
      </c>
      <c r="H46" s="13">
        <f t="shared" si="1"/>
        <v>-0.29798705966930267</v>
      </c>
      <c r="I46">
        <f t="shared" si="0"/>
        <v>14478</v>
      </c>
      <c r="J46" s="13">
        <f t="shared" si="1"/>
        <v>-0.103695907880889</v>
      </c>
    </row>
    <row r="47" spans="1:44" x14ac:dyDescent="0.25">
      <c r="A47">
        <v>2009</v>
      </c>
      <c r="B47" t="s">
        <v>8</v>
      </c>
      <c r="C47">
        <v>1655</v>
      </c>
      <c r="D47" s="13">
        <f t="shared" si="1"/>
        <v>-0.14381789963786859</v>
      </c>
      <c r="E47">
        <v>10449</v>
      </c>
      <c r="F47" s="13">
        <f t="shared" si="1"/>
        <v>0.12560594635354949</v>
      </c>
      <c r="G47">
        <v>7479</v>
      </c>
      <c r="H47" s="13">
        <f t="shared" si="1"/>
        <v>0.98066737288135597</v>
      </c>
      <c r="I47">
        <f t="shared" si="0"/>
        <v>19583</v>
      </c>
      <c r="J47" s="13">
        <f t="shared" si="1"/>
        <v>0.30622998932764139</v>
      </c>
    </row>
    <row r="48" spans="1:44" x14ac:dyDescent="0.25">
      <c r="A48">
        <v>2009</v>
      </c>
      <c r="B48" t="s">
        <v>9</v>
      </c>
      <c r="C48">
        <v>1521</v>
      </c>
      <c r="D48" s="13">
        <f t="shared" si="1"/>
        <v>-7.8181818181818186E-2</v>
      </c>
      <c r="E48">
        <v>10135</v>
      </c>
      <c r="F48" s="13">
        <f t="shared" si="1"/>
        <v>0.20368171021377673</v>
      </c>
      <c r="G48">
        <v>10777</v>
      </c>
      <c r="H48" s="13">
        <f t="shared" si="1"/>
        <v>-0.35659701492537316</v>
      </c>
      <c r="I48">
        <f t="shared" si="0"/>
        <v>22433</v>
      </c>
      <c r="J48" s="13">
        <f t="shared" si="1"/>
        <v>-0.16357196122296794</v>
      </c>
      <c r="K48" s="1"/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2"/>
    </row>
    <row r="49" spans="1:11" x14ac:dyDescent="0.25">
      <c r="A49">
        <v>2009</v>
      </c>
      <c r="B49" t="s">
        <v>10</v>
      </c>
      <c r="C49">
        <v>1607</v>
      </c>
      <c r="D49" s="13">
        <f t="shared" si="1"/>
        <v>-3.5992801439712056E-2</v>
      </c>
      <c r="E49">
        <v>7739</v>
      </c>
      <c r="F49" s="13">
        <f t="shared" si="1"/>
        <v>-2.4823588709677418E-2</v>
      </c>
      <c r="G49">
        <v>5735</v>
      </c>
      <c r="H49" s="13">
        <f t="shared" si="1"/>
        <v>-0.40600725012946659</v>
      </c>
      <c r="I49">
        <f t="shared" si="0"/>
        <v>15081</v>
      </c>
      <c r="J49" s="13">
        <f t="shared" si="1"/>
        <v>-0.21689687402637864</v>
      </c>
    </row>
    <row r="50" spans="1:11" x14ac:dyDescent="0.25">
      <c r="A50">
        <v>2009</v>
      </c>
      <c r="B50" t="s">
        <v>11</v>
      </c>
      <c r="C50">
        <v>1990</v>
      </c>
      <c r="D50" s="13">
        <f t="shared" si="1"/>
        <v>0.18171021377672208</v>
      </c>
      <c r="E50">
        <v>8693</v>
      </c>
      <c r="F50" s="13">
        <f t="shared" si="1"/>
        <v>3.1932573599240267E-2</v>
      </c>
      <c r="G50">
        <v>9907</v>
      </c>
      <c r="H50" s="13">
        <f t="shared" si="1"/>
        <v>-0.2045126063915208</v>
      </c>
      <c r="I50">
        <f t="shared" si="0"/>
        <v>20590</v>
      </c>
      <c r="J50" s="13">
        <f t="shared" si="1"/>
        <v>-8.7403598971722368E-2</v>
      </c>
      <c r="K50" s="3"/>
    </row>
    <row r="51" spans="1:11" x14ac:dyDescent="0.25">
      <c r="A51">
        <v>2010</v>
      </c>
      <c r="B51" t="s">
        <v>0</v>
      </c>
      <c r="C51">
        <v>1884</v>
      </c>
      <c r="D51" s="13">
        <f t="shared" si="1"/>
        <v>-1.4128728414442701E-2</v>
      </c>
      <c r="E51">
        <v>7821</v>
      </c>
      <c r="F51" s="13">
        <f t="shared" si="1"/>
        <v>-5.4749818709209572E-2</v>
      </c>
      <c r="G51">
        <v>15286</v>
      </c>
      <c r="H51" s="13">
        <f t="shared" si="1"/>
        <v>-0.27014896867838045</v>
      </c>
      <c r="I51">
        <f t="shared" si="0"/>
        <v>24991</v>
      </c>
      <c r="J51" s="13">
        <f t="shared" si="1"/>
        <v>-0.19717947894246524</v>
      </c>
    </row>
    <row r="52" spans="1:11" x14ac:dyDescent="0.25">
      <c r="A52">
        <v>2010</v>
      </c>
      <c r="B52" t="s">
        <v>1</v>
      </c>
      <c r="C52">
        <v>1403</v>
      </c>
      <c r="D52" s="13">
        <f t="shared" si="1"/>
        <v>-1.2667135819845179E-2</v>
      </c>
      <c r="E52">
        <v>5606</v>
      </c>
      <c r="F52" s="13">
        <f t="shared" si="1"/>
        <v>-5.0152490681125039E-2</v>
      </c>
      <c r="G52">
        <v>5860</v>
      </c>
      <c r="H52" s="13">
        <f t="shared" si="1"/>
        <v>-0.56698440848296761</v>
      </c>
      <c r="I52">
        <f t="shared" si="0"/>
        <v>12869</v>
      </c>
      <c r="J52" s="13">
        <f t="shared" si="1"/>
        <v>-0.38295934023782124</v>
      </c>
    </row>
    <row r="53" spans="1:11" x14ac:dyDescent="0.25">
      <c r="A53">
        <v>2010</v>
      </c>
      <c r="B53" t="s">
        <v>2</v>
      </c>
      <c r="C53">
        <v>1225</v>
      </c>
      <c r="D53" s="13">
        <f t="shared" si="1"/>
        <v>-2.9318541996830427E-2</v>
      </c>
      <c r="E53">
        <v>6470</v>
      </c>
      <c r="F53" s="13">
        <f t="shared" si="1"/>
        <v>-1.3268262925118195E-2</v>
      </c>
      <c r="G53">
        <v>12784</v>
      </c>
      <c r="H53" s="13">
        <f t="shared" si="1"/>
        <v>0.2267536704730832</v>
      </c>
      <c r="I53">
        <f t="shared" si="0"/>
        <v>20479</v>
      </c>
      <c r="J53" s="13">
        <f t="shared" si="1"/>
        <v>0.12275219298245614</v>
      </c>
    </row>
    <row r="54" spans="1:11" x14ac:dyDescent="0.25">
      <c r="A54">
        <v>2010</v>
      </c>
      <c r="B54" t="s">
        <v>12</v>
      </c>
      <c r="C54">
        <v>1479</v>
      </c>
      <c r="D54" s="13">
        <f t="shared" si="1"/>
        <v>-0.10957254665863937</v>
      </c>
      <c r="E54">
        <v>6621</v>
      </c>
      <c r="F54" s="13">
        <f t="shared" si="1"/>
        <v>-0.11578525641025642</v>
      </c>
      <c r="G54">
        <v>12775</v>
      </c>
      <c r="H54" s="13">
        <f t="shared" si="1"/>
        <v>-0.26032076891899714</v>
      </c>
      <c r="I54">
        <f t="shared" si="0"/>
        <v>20875</v>
      </c>
      <c r="J54" s="13">
        <f t="shared" si="1"/>
        <v>-0.2098788796366389</v>
      </c>
    </row>
    <row r="55" spans="1:11" x14ac:dyDescent="0.25">
      <c r="A55">
        <v>2010</v>
      </c>
      <c r="B55" t="s">
        <v>4</v>
      </c>
      <c r="C55">
        <v>2074</v>
      </c>
      <c r="D55" s="13">
        <f t="shared" si="1"/>
        <v>0.17773992049971607</v>
      </c>
      <c r="E55">
        <v>6867</v>
      </c>
      <c r="F55" s="13">
        <f t="shared" si="1"/>
        <v>-6.6222463965189007E-2</v>
      </c>
      <c r="G55">
        <v>7557</v>
      </c>
      <c r="H55" s="13">
        <f t="shared" si="1"/>
        <v>-0.19280068361461225</v>
      </c>
      <c r="I55">
        <f t="shared" si="0"/>
        <v>16498</v>
      </c>
      <c r="J55" s="13">
        <f t="shared" si="1"/>
        <v>-0.10710613194782703</v>
      </c>
    </row>
    <row r="56" spans="1:11" x14ac:dyDescent="0.25">
      <c r="A56">
        <v>2010</v>
      </c>
      <c r="B56" t="s">
        <v>5</v>
      </c>
      <c r="C56">
        <v>1830</v>
      </c>
      <c r="D56" s="13">
        <f t="shared" si="1"/>
        <v>-2.1913415285943347E-2</v>
      </c>
      <c r="E56">
        <v>8035</v>
      </c>
      <c r="F56" s="13">
        <f t="shared" si="1"/>
        <v>7.0904971344795412E-2</v>
      </c>
      <c r="G56">
        <v>12984</v>
      </c>
      <c r="H56" s="13">
        <f t="shared" si="1"/>
        <v>2.2837632776934749</v>
      </c>
      <c r="I56">
        <f t="shared" si="0"/>
        <v>22849</v>
      </c>
      <c r="J56" s="13">
        <f t="shared" si="1"/>
        <v>0.71436074429771912</v>
      </c>
    </row>
    <row r="57" spans="1:11" x14ac:dyDescent="0.25">
      <c r="A57">
        <v>2010</v>
      </c>
      <c r="B57" t="s">
        <v>6</v>
      </c>
      <c r="C57">
        <v>1815</v>
      </c>
      <c r="D57" s="13">
        <f t="shared" si="1"/>
        <v>0.18549967341606793</v>
      </c>
      <c r="E57">
        <v>10594</v>
      </c>
      <c r="F57" s="13">
        <f t="shared" si="1"/>
        <v>-7.8782608695652179E-2</v>
      </c>
      <c r="G57">
        <v>9334</v>
      </c>
      <c r="H57" s="13">
        <f t="shared" si="1"/>
        <v>-0.19038945268453464</v>
      </c>
      <c r="I57">
        <f t="shared" si="0"/>
        <v>21743</v>
      </c>
      <c r="J57" s="13">
        <f t="shared" si="1"/>
        <v>-0.11469869706840391</v>
      </c>
    </row>
    <row r="58" spans="1:11" x14ac:dyDescent="0.25">
      <c r="A58">
        <v>2010</v>
      </c>
      <c r="B58" t="s">
        <v>7</v>
      </c>
      <c r="C58">
        <v>1600</v>
      </c>
      <c r="D58" s="13">
        <f t="shared" si="1"/>
        <v>7.3105298457411136E-2</v>
      </c>
      <c r="E58">
        <v>9632</v>
      </c>
      <c r="F58" s="13">
        <f t="shared" si="1"/>
        <v>6.0676136989318355E-2</v>
      </c>
      <c r="G58">
        <v>11304</v>
      </c>
      <c r="H58" s="13">
        <f t="shared" si="1"/>
        <v>1.8940092165898617</v>
      </c>
      <c r="I58">
        <f t="shared" si="0"/>
        <v>22536</v>
      </c>
      <c r="J58" s="13">
        <f t="shared" si="1"/>
        <v>0.55656858682138421</v>
      </c>
    </row>
    <row r="59" spans="1:11" x14ac:dyDescent="0.25">
      <c r="A59">
        <v>2010</v>
      </c>
      <c r="B59" t="s">
        <v>8</v>
      </c>
      <c r="C59">
        <v>2072</v>
      </c>
      <c r="D59" s="13">
        <f t="shared" si="1"/>
        <v>0.25196374622356493</v>
      </c>
      <c r="E59">
        <v>9287</v>
      </c>
      <c r="F59" s="13">
        <f t="shared" si="1"/>
        <v>-0.1112068140491913</v>
      </c>
      <c r="G59">
        <v>11548</v>
      </c>
      <c r="H59" s="13">
        <f t="shared" si="1"/>
        <v>0.5440566920711325</v>
      </c>
      <c r="I59">
        <f t="shared" si="0"/>
        <v>22907</v>
      </c>
      <c r="J59" s="13">
        <f t="shared" si="1"/>
        <v>0.16973905938824491</v>
      </c>
    </row>
    <row r="60" spans="1:11" x14ac:dyDescent="0.25">
      <c r="A60">
        <v>2010</v>
      </c>
      <c r="B60" t="s">
        <v>9</v>
      </c>
      <c r="C60">
        <v>1830</v>
      </c>
      <c r="D60" s="13">
        <f t="shared" si="1"/>
        <v>0.20315581854043394</v>
      </c>
      <c r="E60">
        <v>9001</v>
      </c>
      <c r="F60" s="13">
        <f t="shared" si="1"/>
        <v>-0.11188949185989147</v>
      </c>
      <c r="G60">
        <v>13549</v>
      </c>
      <c r="H60" s="13">
        <f t="shared" si="1"/>
        <v>0.25721443815533079</v>
      </c>
      <c r="I60">
        <f t="shared" si="0"/>
        <v>24380</v>
      </c>
      <c r="J60" s="13">
        <f t="shared" si="1"/>
        <v>8.6791779967012886E-2</v>
      </c>
    </row>
    <row r="61" spans="1:11" x14ac:dyDescent="0.25">
      <c r="A61">
        <v>2010</v>
      </c>
      <c r="B61" t="s">
        <v>10</v>
      </c>
      <c r="C61">
        <v>1873</v>
      </c>
      <c r="D61" s="13">
        <f t="shared" si="1"/>
        <v>0.1655258245177349</v>
      </c>
      <c r="E61">
        <v>7613</v>
      </c>
      <c r="F61" s="13">
        <f t="shared" si="1"/>
        <v>-1.6281173278201319E-2</v>
      </c>
      <c r="G61">
        <v>13281</v>
      </c>
      <c r="H61" s="13">
        <f t="shared" si="1"/>
        <v>1.3157802964254577</v>
      </c>
      <c r="I61">
        <f t="shared" si="0"/>
        <v>22767</v>
      </c>
      <c r="J61" s="13">
        <f t="shared" si="1"/>
        <v>0.50964790133280291</v>
      </c>
    </row>
    <row r="62" spans="1:11" x14ac:dyDescent="0.25">
      <c r="A62">
        <v>2010</v>
      </c>
      <c r="B62" t="s">
        <v>11</v>
      </c>
      <c r="C62">
        <v>1968</v>
      </c>
      <c r="D62" s="13">
        <f t="shared" si="1"/>
        <v>-1.1055276381909548E-2</v>
      </c>
      <c r="E62">
        <v>9633</v>
      </c>
      <c r="F62" s="13">
        <f t="shared" si="1"/>
        <v>0.10813298055907052</v>
      </c>
      <c r="G62">
        <v>14206</v>
      </c>
      <c r="H62" s="13">
        <f t="shared" si="1"/>
        <v>0.43393560109013829</v>
      </c>
      <c r="I62">
        <f t="shared" si="0"/>
        <v>25807</v>
      </c>
      <c r="J62" s="13">
        <f t="shared" si="1"/>
        <v>0.25337542496357457</v>
      </c>
      <c r="K62" s="3"/>
    </row>
    <row r="63" spans="1:11" x14ac:dyDescent="0.25">
      <c r="A63">
        <v>2011</v>
      </c>
      <c r="B63" t="s">
        <v>0</v>
      </c>
      <c r="C63">
        <v>1831</v>
      </c>
      <c r="D63" s="13">
        <f t="shared" si="1"/>
        <v>-2.8131634819532909E-2</v>
      </c>
      <c r="E63">
        <v>6672</v>
      </c>
      <c r="F63" s="13">
        <f t="shared" si="1"/>
        <v>-0.14691215957038742</v>
      </c>
      <c r="G63">
        <v>18376</v>
      </c>
      <c r="H63" s="13">
        <f t="shared" si="1"/>
        <v>0.20214575428496664</v>
      </c>
      <c r="I63">
        <f t="shared" si="0"/>
        <v>26879</v>
      </c>
      <c r="J63" s="13">
        <f t="shared" si="1"/>
        <v>7.5547196990916735E-2</v>
      </c>
    </row>
    <row r="64" spans="1:11" x14ac:dyDescent="0.25">
      <c r="A64">
        <v>2011</v>
      </c>
      <c r="B64" t="s">
        <v>1</v>
      </c>
      <c r="C64">
        <v>1346</v>
      </c>
      <c r="D64" s="13">
        <f t="shared" si="1"/>
        <v>-4.0627227369921595E-2</v>
      </c>
      <c r="E64">
        <v>4625</v>
      </c>
      <c r="F64" s="13">
        <f t="shared" si="1"/>
        <v>-0.17499108098465929</v>
      </c>
      <c r="G64">
        <v>14976</v>
      </c>
      <c r="H64" s="13">
        <f t="shared" si="1"/>
        <v>1.5556313993174062</v>
      </c>
      <c r="I64">
        <f t="shared" si="0"/>
        <v>20947</v>
      </c>
      <c r="J64" s="13">
        <f t="shared" si="1"/>
        <v>0.62771000077706118</v>
      </c>
    </row>
    <row r="65" spans="1:11" x14ac:dyDescent="0.25">
      <c r="A65">
        <v>2011</v>
      </c>
      <c r="B65" t="s">
        <v>2</v>
      </c>
      <c r="C65">
        <v>1406</v>
      </c>
      <c r="D65" s="13">
        <f t="shared" si="1"/>
        <v>0.14775510204081632</v>
      </c>
      <c r="E65">
        <v>5303</v>
      </c>
      <c r="F65" s="13">
        <f t="shared" si="1"/>
        <v>-0.18037094281298299</v>
      </c>
      <c r="G65">
        <v>7613</v>
      </c>
      <c r="H65" s="13">
        <f t="shared" si="1"/>
        <v>-0.40448998748435544</v>
      </c>
      <c r="I65">
        <f t="shared" si="0"/>
        <v>14322</v>
      </c>
      <c r="J65" s="13">
        <f t="shared" si="1"/>
        <v>-0.30064944577371944</v>
      </c>
    </row>
    <row r="66" spans="1:11" x14ac:dyDescent="0.25">
      <c r="A66">
        <v>2011</v>
      </c>
      <c r="B66" t="s">
        <v>12</v>
      </c>
      <c r="C66">
        <v>1679</v>
      </c>
      <c r="D66" s="13">
        <f t="shared" si="1"/>
        <v>0.13522650439486139</v>
      </c>
      <c r="E66">
        <v>7419</v>
      </c>
      <c r="F66" s="13">
        <f t="shared" si="1"/>
        <v>0.12052560036248301</v>
      </c>
      <c r="G66">
        <v>15725</v>
      </c>
      <c r="H66" s="13">
        <f t="shared" si="1"/>
        <v>0.2309197651663405</v>
      </c>
      <c r="I66">
        <f t="shared" si="0"/>
        <v>24823</v>
      </c>
      <c r="J66" s="13">
        <f t="shared" si="1"/>
        <v>0.18912574850299402</v>
      </c>
    </row>
    <row r="67" spans="1:11" x14ac:dyDescent="0.25">
      <c r="A67">
        <v>2011</v>
      </c>
      <c r="B67" t="s">
        <v>4</v>
      </c>
      <c r="C67">
        <v>1824</v>
      </c>
      <c r="D67" s="13">
        <f t="shared" si="1"/>
        <v>-0.12054001928640308</v>
      </c>
      <c r="E67">
        <v>6444</v>
      </c>
      <c r="F67" s="13">
        <f t="shared" si="1"/>
        <v>-6.1598951507208385E-2</v>
      </c>
      <c r="G67">
        <v>17031</v>
      </c>
      <c r="H67" s="13">
        <f t="shared" si="1"/>
        <v>1.2536720921000397</v>
      </c>
      <c r="I67">
        <f t="shared" si="0"/>
        <v>25299</v>
      </c>
      <c r="J67" s="13">
        <f t="shared" si="1"/>
        <v>0.53345860104255061</v>
      </c>
    </row>
    <row r="68" spans="1:11" x14ac:dyDescent="0.25">
      <c r="A68">
        <v>2011</v>
      </c>
      <c r="B68" t="s">
        <v>5</v>
      </c>
      <c r="C68">
        <v>1856</v>
      </c>
      <c r="D68" s="13">
        <f t="shared" si="1"/>
        <v>1.4207650273224045E-2</v>
      </c>
      <c r="E68">
        <v>8318</v>
      </c>
      <c r="F68" s="13">
        <f t="shared" si="1"/>
        <v>3.5220908525202238E-2</v>
      </c>
      <c r="G68">
        <v>18363</v>
      </c>
      <c r="H68" s="13">
        <f t="shared" si="1"/>
        <v>0.41427911275415896</v>
      </c>
      <c r="I68">
        <f t="shared" ref="I68:I121" si="2">C68+E68+G68</f>
        <v>28537</v>
      </c>
      <c r="J68" s="13">
        <f t="shared" si="1"/>
        <v>0.24893868440631975</v>
      </c>
    </row>
    <row r="69" spans="1:11" x14ac:dyDescent="0.25">
      <c r="A69">
        <v>2011</v>
      </c>
      <c r="B69" t="s">
        <v>6</v>
      </c>
      <c r="C69">
        <v>1866</v>
      </c>
      <c r="D69" s="13">
        <f t="shared" si="1"/>
        <v>2.809917355371901E-2</v>
      </c>
      <c r="E69">
        <v>10729</v>
      </c>
      <c r="F69" s="13">
        <f t="shared" si="1"/>
        <v>1.2743062110628658E-2</v>
      </c>
      <c r="G69">
        <v>11411</v>
      </c>
      <c r="H69" s="13">
        <f t="shared" si="1"/>
        <v>0.22251982001285622</v>
      </c>
      <c r="I69">
        <f t="shared" si="2"/>
        <v>24006</v>
      </c>
      <c r="J69" s="13">
        <f t="shared" si="1"/>
        <v>0.10407947385365406</v>
      </c>
    </row>
    <row r="70" spans="1:11" x14ac:dyDescent="0.25">
      <c r="A70">
        <v>2011</v>
      </c>
      <c r="B70" t="s">
        <v>7</v>
      </c>
      <c r="C70">
        <v>1839</v>
      </c>
      <c r="D70" s="13">
        <f t="shared" si="1"/>
        <v>0.14937500000000001</v>
      </c>
      <c r="E70">
        <v>9622</v>
      </c>
      <c r="F70" s="13">
        <f t="shared" si="1"/>
        <v>-1.0382059800664453E-3</v>
      </c>
      <c r="G70">
        <v>7511</v>
      </c>
      <c r="H70" s="13">
        <f t="shared" si="1"/>
        <v>-0.33554493984430289</v>
      </c>
      <c r="I70">
        <f t="shared" si="2"/>
        <v>18972</v>
      </c>
      <c r="J70" s="13">
        <f t="shared" si="1"/>
        <v>-0.15814696485623003</v>
      </c>
    </row>
    <row r="71" spans="1:11" x14ac:dyDescent="0.25">
      <c r="A71">
        <v>2011</v>
      </c>
      <c r="B71" t="s">
        <v>8</v>
      </c>
      <c r="C71">
        <v>2393</v>
      </c>
      <c r="D71" s="13">
        <f t="shared" si="1"/>
        <v>0.15492277992277992</v>
      </c>
      <c r="E71">
        <v>9546</v>
      </c>
      <c r="F71" s="13">
        <f t="shared" si="1"/>
        <v>2.7888446215139442E-2</v>
      </c>
      <c r="G71">
        <v>13066</v>
      </c>
      <c r="H71" s="13">
        <f t="shared" si="1"/>
        <v>0.13145133356425356</v>
      </c>
      <c r="I71">
        <f t="shared" si="2"/>
        <v>25005</v>
      </c>
      <c r="J71" s="13">
        <f t="shared" si="1"/>
        <v>9.1587724276422061E-2</v>
      </c>
    </row>
    <row r="72" spans="1:11" x14ac:dyDescent="0.25">
      <c r="A72">
        <v>2011</v>
      </c>
      <c r="B72" t="s">
        <v>9</v>
      </c>
      <c r="C72">
        <v>1815</v>
      </c>
      <c r="D72" s="13">
        <f t="shared" si="1"/>
        <v>-8.1967213114754103E-3</v>
      </c>
      <c r="E72">
        <v>8637</v>
      </c>
      <c r="F72" s="13">
        <f t="shared" si="1"/>
        <v>-4.0439951116542604E-2</v>
      </c>
      <c r="G72">
        <v>7210</v>
      </c>
      <c r="H72" s="13">
        <f t="shared" si="1"/>
        <v>-0.46785740645066054</v>
      </c>
      <c r="I72">
        <f t="shared" si="2"/>
        <v>17662</v>
      </c>
      <c r="J72" s="13">
        <f t="shared" si="1"/>
        <v>-0.2755537325676784</v>
      </c>
    </row>
    <row r="73" spans="1:11" x14ac:dyDescent="0.25">
      <c r="A73">
        <v>2011</v>
      </c>
      <c r="B73" t="s">
        <v>10</v>
      </c>
      <c r="C73">
        <v>1936</v>
      </c>
      <c r="D73" s="13">
        <f t="shared" si="1"/>
        <v>3.363587827015483E-2</v>
      </c>
      <c r="E73">
        <v>7655</v>
      </c>
      <c r="F73" s="13">
        <f t="shared" si="1"/>
        <v>5.5168790227242874E-3</v>
      </c>
      <c r="G73">
        <v>11268</v>
      </c>
      <c r="H73" s="13">
        <f t="shared" si="1"/>
        <v>-0.15156991190422409</v>
      </c>
      <c r="I73">
        <f t="shared" si="2"/>
        <v>20859</v>
      </c>
      <c r="J73" s="13">
        <f t="shared" si="1"/>
        <v>-8.3805507972064833E-2</v>
      </c>
    </row>
    <row r="74" spans="1:11" x14ac:dyDescent="0.25">
      <c r="A74">
        <v>2011</v>
      </c>
      <c r="B74" t="s">
        <v>11</v>
      </c>
      <c r="C74">
        <v>2482</v>
      </c>
      <c r="D74" s="13">
        <f t="shared" si="1"/>
        <v>0.26117886178861788</v>
      </c>
      <c r="E74">
        <v>8990</v>
      </c>
      <c r="F74" s="13">
        <f t="shared" si="1"/>
        <v>-6.6749714522993872E-2</v>
      </c>
      <c r="G74">
        <v>12388</v>
      </c>
      <c r="H74" s="13">
        <f t="shared" si="1"/>
        <v>-0.12797409545262564</v>
      </c>
      <c r="I74">
        <f t="shared" si="2"/>
        <v>23860</v>
      </c>
      <c r="J74" s="13">
        <f t="shared" si="1"/>
        <v>-7.5444646801255469E-2</v>
      </c>
      <c r="K74" s="3"/>
    </row>
    <row r="75" spans="1:11" x14ac:dyDescent="0.25">
      <c r="A75">
        <v>2012</v>
      </c>
      <c r="B75" t="s">
        <v>0</v>
      </c>
      <c r="C75">
        <v>2422</v>
      </c>
      <c r="D75" s="13">
        <f t="shared" si="1"/>
        <v>0.32277444019661389</v>
      </c>
      <c r="E75">
        <v>8755</v>
      </c>
      <c r="F75" s="13">
        <f t="shared" si="1"/>
        <v>0.31220023980815348</v>
      </c>
      <c r="G75">
        <v>27137</v>
      </c>
      <c r="H75" s="13">
        <f t="shared" si="1"/>
        <v>0.47676316935132784</v>
      </c>
      <c r="I75">
        <f t="shared" si="2"/>
        <v>38314</v>
      </c>
      <c r="J75" s="13">
        <f t="shared" si="1"/>
        <v>0.42542505301536515</v>
      </c>
    </row>
    <row r="76" spans="1:11" x14ac:dyDescent="0.25">
      <c r="A76">
        <v>2012</v>
      </c>
      <c r="B76" t="s">
        <v>1</v>
      </c>
      <c r="C76">
        <v>1224</v>
      </c>
      <c r="D76" s="13">
        <f t="shared" si="1"/>
        <v>-9.0638930163447248E-2</v>
      </c>
      <c r="E76">
        <v>4700</v>
      </c>
      <c r="F76" s="13">
        <f t="shared" si="1"/>
        <v>1.6216216216216217E-2</v>
      </c>
      <c r="G76">
        <v>19613</v>
      </c>
      <c r="H76" s="13">
        <f t="shared" si="1"/>
        <v>0.3096287393162393</v>
      </c>
      <c r="I76">
        <f t="shared" si="2"/>
        <v>25537</v>
      </c>
      <c r="J76" s="13">
        <f t="shared" si="1"/>
        <v>0.21912445696281091</v>
      </c>
    </row>
    <row r="77" spans="1:11" x14ac:dyDescent="0.25">
      <c r="A77">
        <v>2012</v>
      </c>
      <c r="B77" t="s">
        <v>2</v>
      </c>
      <c r="C77">
        <v>1547</v>
      </c>
      <c r="D77" s="13">
        <f t="shared" si="1"/>
        <v>0.10028449502133713</v>
      </c>
      <c r="E77">
        <v>6343</v>
      </c>
      <c r="F77" s="13">
        <f t="shared" si="1"/>
        <v>0.19611540637375072</v>
      </c>
      <c r="G77">
        <v>16851</v>
      </c>
      <c r="H77" s="13">
        <f t="shared" si="1"/>
        <v>1.2134506764744517</v>
      </c>
      <c r="I77">
        <f t="shared" si="2"/>
        <v>24741</v>
      </c>
      <c r="J77" s="13">
        <f t="shared" si="1"/>
        <v>0.72748219522413071</v>
      </c>
    </row>
    <row r="78" spans="1:11" x14ac:dyDescent="0.25">
      <c r="A78">
        <v>2012</v>
      </c>
      <c r="B78" t="s">
        <v>12</v>
      </c>
      <c r="C78">
        <v>1842</v>
      </c>
      <c r="D78" s="13">
        <f t="shared" si="1"/>
        <v>9.7081596188207261E-2</v>
      </c>
      <c r="E78">
        <v>7860</v>
      </c>
      <c r="F78" s="13">
        <f t="shared" si="1"/>
        <v>5.9441973311767086E-2</v>
      </c>
      <c r="G78">
        <v>15177</v>
      </c>
      <c r="H78" s="13">
        <f t="shared" si="1"/>
        <v>-3.4848966613672497E-2</v>
      </c>
      <c r="I78">
        <f t="shared" si="2"/>
        <v>24879</v>
      </c>
      <c r="J78" s="13">
        <f t="shared" si="1"/>
        <v>2.2559722837690852E-3</v>
      </c>
    </row>
    <row r="79" spans="1:11" x14ac:dyDescent="0.25">
      <c r="A79">
        <v>2012</v>
      </c>
      <c r="B79" t="s">
        <v>4</v>
      </c>
      <c r="C79">
        <v>2106</v>
      </c>
      <c r="D79" s="13">
        <f t="shared" ref="D79" si="3">(C79-C67)/C67</f>
        <v>0.15460526315789475</v>
      </c>
      <c r="E79">
        <v>7474</v>
      </c>
      <c r="F79" s="13">
        <f t="shared" si="1"/>
        <v>0.15983860955927995</v>
      </c>
      <c r="G79">
        <v>17684</v>
      </c>
      <c r="H79" s="13">
        <f t="shared" si="1"/>
        <v>3.8341847219775703E-2</v>
      </c>
      <c r="I79">
        <f t="shared" si="2"/>
        <v>27264</v>
      </c>
      <c r="J79" s="13">
        <f t="shared" si="1"/>
        <v>7.7671054191865291E-2</v>
      </c>
    </row>
    <row r="80" spans="1:11" x14ac:dyDescent="0.25">
      <c r="A80">
        <v>2012</v>
      </c>
      <c r="B80" t="s">
        <v>5</v>
      </c>
      <c r="C80">
        <v>1754</v>
      </c>
      <c r="D80" s="13">
        <f t="shared" ref="D80:J121" si="4">(C80-C68)/C68</f>
        <v>-5.4956896551724137E-2</v>
      </c>
      <c r="E80">
        <v>9976</v>
      </c>
      <c r="F80" s="13">
        <f t="shared" si="4"/>
        <v>0.19932676124068285</v>
      </c>
      <c r="G80">
        <v>12972</v>
      </c>
      <c r="H80" s="13">
        <f t="shared" si="4"/>
        <v>-0.29357948047704624</v>
      </c>
      <c r="I80">
        <f t="shared" si="2"/>
        <v>24702</v>
      </c>
      <c r="J80" s="13">
        <f t="shared" si="4"/>
        <v>-0.13438693625819112</v>
      </c>
    </row>
    <row r="81" spans="1:11" x14ac:dyDescent="0.25">
      <c r="A81">
        <v>2012</v>
      </c>
      <c r="B81" t="s">
        <v>6</v>
      </c>
      <c r="C81">
        <v>1890</v>
      </c>
      <c r="D81" s="13">
        <f t="shared" si="4"/>
        <v>1.2861736334405145E-2</v>
      </c>
      <c r="E81">
        <v>11770</v>
      </c>
      <c r="F81" s="13">
        <f t="shared" si="4"/>
        <v>9.7026749930095996E-2</v>
      </c>
      <c r="G81">
        <v>18595</v>
      </c>
      <c r="H81" s="13">
        <f t="shared" si="4"/>
        <v>0.62956796073963717</v>
      </c>
      <c r="I81">
        <f t="shared" si="2"/>
        <v>32255</v>
      </c>
      <c r="J81" s="13">
        <f t="shared" si="4"/>
        <v>0.34362242772640172</v>
      </c>
    </row>
    <row r="82" spans="1:11" x14ac:dyDescent="0.25">
      <c r="A82">
        <v>2012</v>
      </c>
      <c r="B82" t="s">
        <v>7</v>
      </c>
      <c r="C82">
        <v>1479</v>
      </c>
      <c r="D82" s="13">
        <f t="shared" si="4"/>
        <v>-0.19575856443719414</v>
      </c>
      <c r="E82">
        <v>10405</v>
      </c>
      <c r="F82" s="13">
        <f t="shared" si="4"/>
        <v>8.1376013302847647E-2</v>
      </c>
      <c r="G82">
        <v>9581</v>
      </c>
      <c r="H82" s="13">
        <f t="shared" si="4"/>
        <v>0.27559579283717217</v>
      </c>
      <c r="I82">
        <f t="shared" si="2"/>
        <v>21465</v>
      </c>
      <c r="J82" s="13">
        <f t="shared" si="4"/>
        <v>0.13140417457305503</v>
      </c>
    </row>
    <row r="83" spans="1:11" x14ac:dyDescent="0.25">
      <c r="A83">
        <v>2012</v>
      </c>
      <c r="B83" t="s">
        <v>8</v>
      </c>
      <c r="C83">
        <v>2313</v>
      </c>
      <c r="D83" s="13">
        <f t="shared" si="4"/>
        <v>-3.3430839949853741E-2</v>
      </c>
      <c r="E83">
        <v>12182</v>
      </c>
      <c r="F83" s="13">
        <f t="shared" si="4"/>
        <v>0.27613660171799709</v>
      </c>
      <c r="G83">
        <v>15104</v>
      </c>
      <c r="H83" s="13">
        <f t="shared" si="4"/>
        <v>0.15597734578294811</v>
      </c>
      <c r="I83">
        <f t="shared" si="2"/>
        <v>29599</v>
      </c>
      <c r="J83" s="13">
        <f t="shared" si="4"/>
        <v>0.18372325534893022</v>
      </c>
    </row>
    <row r="84" spans="1:11" x14ac:dyDescent="0.25">
      <c r="A84">
        <v>2012</v>
      </c>
      <c r="B84" t="s">
        <v>9</v>
      </c>
      <c r="C84">
        <v>1746</v>
      </c>
      <c r="D84" s="13">
        <f t="shared" si="4"/>
        <v>-3.8016528925619832E-2</v>
      </c>
      <c r="E84">
        <v>9922</v>
      </c>
      <c r="F84" s="13">
        <f t="shared" si="4"/>
        <v>0.14877851105708001</v>
      </c>
      <c r="G84">
        <v>26644</v>
      </c>
      <c r="H84" s="13">
        <f t="shared" si="4"/>
        <v>2.6954230235783632</v>
      </c>
      <c r="I84">
        <f t="shared" si="2"/>
        <v>38312</v>
      </c>
      <c r="J84" s="13">
        <f t="shared" si="4"/>
        <v>1.1691767636734232</v>
      </c>
    </row>
    <row r="85" spans="1:11" x14ac:dyDescent="0.25">
      <c r="A85">
        <v>2012</v>
      </c>
      <c r="B85" t="s">
        <v>10</v>
      </c>
      <c r="C85">
        <v>2167</v>
      </c>
      <c r="D85" s="13">
        <f t="shared" si="4"/>
        <v>0.11931818181818182</v>
      </c>
      <c r="E85">
        <v>7704</v>
      </c>
      <c r="F85" s="13">
        <f t="shared" si="4"/>
        <v>6.4010450685826259E-3</v>
      </c>
      <c r="G85">
        <v>16697</v>
      </c>
      <c r="H85" s="13">
        <f t="shared" si="4"/>
        <v>0.48180688675896344</v>
      </c>
      <c r="I85">
        <f t="shared" si="2"/>
        <v>26568</v>
      </c>
      <c r="J85" s="13">
        <f t="shared" si="4"/>
        <v>0.27369480799654827</v>
      </c>
    </row>
    <row r="86" spans="1:11" x14ac:dyDescent="0.25">
      <c r="A86">
        <v>2012</v>
      </c>
      <c r="B86" t="s">
        <v>11</v>
      </c>
      <c r="C86">
        <v>2469</v>
      </c>
      <c r="D86" s="13">
        <f t="shared" si="4"/>
        <v>-5.2377115229653506E-3</v>
      </c>
      <c r="E86">
        <v>11070</v>
      </c>
      <c r="F86" s="13">
        <f t="shared" si="4"/>
        <v>0.23136818687430477</v>
      </c>
      <c r="G86">
        <v>17188</v>
      </c>
      <c r="H86" s="13">
        <f t="shared" si="4"/>
        <v>0.38747174685179203</v>
      </c>
      <c r="I86">
        <f t="shared" si="2"/>
        <v>30727</v>
      </c>
      <c r="J86" s="13">
        <f t="shared" si="4"/>
        <v>0.2878038558256496</v>
      </c>
      <c r="K86" s="3"/>
    </row>
    <row r="87" spans="1:11" x14ac:dyDescent="0.25">
      <c r="A87">
        <v>2013</v>
      </c>
      <c r="B87" t="s">
        <v>0</v>
      </c>
      <c r="C87">
        <v>2061</v>
      </c>
      <c r="D87" s="13">
        <f t="shared" si="4"/>
        <v>-0.1490503715937242</v>
      </c>
      <c r="E87">
        <v>7612</v>
      </c>
      <c r="F87" s="13">
        <f t="shared" si="4"/>
        <v>-0.13055396916047973</v>
      </c>
      <c r="G87">
        <v>33491</v>
      </c>
      <c r="H87" s="13">
        <f t="shared" si="4"/>
        <v>0.23414526292515753</v>
      </c>
      <c r="I87">
        <f t="shared" si="2"/>
        <v>43164</v>
      </c>
      <c r="J87" s="13">
        <f t="shared" si="4"/>
        <v>0.12658558229367856</v>
      </c>
    </row>
    <row r="88" spans="1:11" x14ac:dyDescent="0.25">
      <c r="A88">
        <v>2013</v>
      </c>
      <c r="B88" t="s">
        <v>1</v>
      </c>
      <c r="C88">
        <v>1354</v>
      </c>
      <c r="D88" s="13">
        <f t="shared" si="4"/>
        <v>0.10620915032679738</v>
      </c>
      <c r="E88">
        <v>4931</v>
      </c>
      <c r="F88" s="13">
        <f t="shared" si="4"/>
        <v>4.9148936170212765E-2</v>
      </c>
      <c r="G88">
        <v>16127</v>
      </c>
      <c r="H88" s="13">
        <f t="shared" si="4"/>
        <v>-0.1777392545760465</v>
      </c>
      <c r="I88">
        <f t="shared" si="2"/>
        <v>22412</v>
      </c>
      <c r="J88" s="13">
        <f t="shared" si="4"/>
        <v>-0.12237146101734737</v>
      </c>
    </row>
    <row r="89" spans="1:11" x14ac:dyDescent="0.25">
      <c r="A89">
        <v>2013</v>
      </c>
      <c r="B89" t="s">
        <v>2</v>
      </c>
      <c r="C89">
        <v>1696</v>
      </c>
      <c r="D89" s="13">
        <f t="shared" si="4"/>
        <v>9.6315449256625732E-2</v>
      </c>
      <c r="E89">
        <v>6977</v>
      </c>
      <c r="F89" s="13">
        <f t="shared" si="4"/>
        <v>9.9952703767933151E-2</v>
      </c>
      <c r="G89">
        <v>16060</v>
      </c>
      <c r="H89" s="13">
        <f t="shared" si="4"/>
        <v>-4.6940834371847366E-2</v>
      </c>
      <c r="I89">
        <f t="shared" si="2"/>
        <v>24733</v>
      </c>
      <c r="J89" s="13">
        <f t="shared" si="4"/>
        <v>-3.2334990501596539E-4</v>
      </c>
    </row>
    <row r="90" spans="1:11" x14ac:dyDescent="0.25">
      <c r="A90">
        <v>2013</v>
      </c>
      <c r="B90" t="s">
        <v>12</v>
      </c>
      <c r="C90">
        <v>2083</v>
      </c>
      <c r="D90" s="13">
        <f t="shared" si="4"/>
        <v>0.13083604777415853</v>
      </c>
      <c r="E90">
        <v>8662</v>
      </c>
      <c r="F90" s="13">
        <f t="shared" si="4"/>
        <v>0.10203562340966921</v>
      </c>
      <c r="G90">
        <v>22314</v>
      </c>
      <c r="H90" s="13">
        <f t="shared" si="4"/>
        <v>0.47025103775449695</v>
      </c>
      <c r="I90">
        <f t="shared" si="2"/>
        <v>33059</v>
      </c>
      <c r="J90" s="13">
        <f t="shared" si="4"/>
        <v>0.32879135013465172</v>
      </c>
    </row>
    <row r="91" spans="1:11" x14ac:dyDescent="0.25">
      <c r="A91">
        <v>2013</v>
      </c>
      <c r="B91" t="s">
        <v>4</v>
      </c>
      <c r="C91">
        <v>2274</v>
      </c>
      <c r="D91" s="13">
        <f t="shared" si="4"/>
        <v>7.9772079772079771E-2</v>
      </c>
      <c r="E91">
        <v>7670</v>
      </c>
      <c r="F91" s="13">
        <f t="shared" si="4"/>
        <v>2.6224244046026225E-2</v>
      </c>
      <c r="G91">
        <v>19248</v>
      </c>
      <c r="H91" s="13">
        <f t="shared" si="4"/>
        <v>8.8441529065822214E-2</v>
      </c>
      <c r="I91">
        <f t="shared" si="2"/>
        <v>29192</v>
      </c>
      <c r="J91" s="13">
        <f t="shared" si="4"/>
        <v>7.0715962441314548E-2</v>
      </c>
    </row>
    <row r="92" spans="1:11" x14ac:dyDescent="0.25">
      <c r="A92">
        <v>2013</v>
      </c>
      <c r="B92" t="s">
        <v>13</v>
      </c>
      <c r="C92">
        <v>2295</v>
      </c>
      <c r="D92" s="13">
        <f t="shared" si="4"/>
        <v>0.30843785632839227</v>
      </c>
      <c r="E92">
        <v>11206</v>
      </c>
      <c r="F92" s="13">
        <f t="shared" si="4"/>
        <v>0.12329591018444266</v>
      </c>
      <c r="G92">
        <v>27524</v>
      </c>
      <c r="H92" s="13">
        <f t="shared" si="4"/>
        <v>1.1218008017267962</v>
      </c>
      <c r="I92">
        <f t="shared" si="2"/>
        <v>41025</v>
      </c>
      <c r="J92" s="13">
        <f t="shared" si="4"/>
        <v>0.66079669662375518</v>
      </c>
    </row>
    <row r="93" spans="1:11" x14ac:dyDescent="0.25">
      <c r="A93">
        <v>2013</v>
      </c>
      <c r="B93" t="s">
        <v>14</v>
      </c>
      <c r="C93">
        <v>2117</v>
      </c>
      <c r="D93" s="13">
        <f t="shared" si="4"/>
        <v>0.1201058201058201</v>
      </c>
      <c r="E93">
        <v>11855</v>
      </c>
      <c r="F93" s="13">
        <f t="shared" si="4"/>
        <v>7.2217502124044177E-3</v>
      </c>
      <c r="G93">
        <v>16759</v>
      </c>
      <c r="H93" s="13">
        <f t="shared" si="4"/>
        <v>-9.8736219413820922E-2</v>
      </c>
      <c r="I93">
        <f t="shared" si="2"/>
        <v>30731</v>
      </c>
      <c r="J93" s="13">
        <f t="shared" si="4"/>
        <v>-4.7248488606417609E-2</v>
      </c>
    </row>
    <row r="94" spans="1:11" x14ac:dyDescent="0.25">
      <c r="A94">
        <v>2013</v>
      </c>
      <c r="B94" t="s">
        <v>7</v>
      </c>
      <c r="C94">
        <v>1777</v>
      </c>
      <c r="D94" s="13">
        <f t="shared" si="4"/>
        <v>0.20148749154834347</v>
      </c>
      <c r="E94">
        <v>10797</v>
      </c>
      <c r="F94" s="13">
        <f t="shared" si="4"/>
        <v>3.7674195098510332E-2</v>
      </c>
      <c r="G94">
        <v>13642</v>
      </c>
      <c r="H94" s="13">
        <f t="shared" si="4"/>
        <v>0.42385972236718505</v>
      </c>
      <c r="I94">
        <f t="shared" si="2"/>
        <v>26216</v>
      </c>
      <c r="J94" s="13">
        <f t="shared" si="4"/>
        <v>0.22133706033077102</v>
      </c>
    </row>
    <row r="95" spans="1:11" x14ac:dyDescent="0.25">
      <c r="A95">
        <v>2013</v>
      </c>
      <c r="B95" t="s">
        <v>8</v>
      </c>
      <c r="C95">
        <v>2849</v>
      </c>
      <c r="D95" s="13">
        <f t="shared" si="4"/>
        <v>0.23173367920449633</v>
      </c>
      <c r="E95">
        <v>11596</v>
      </c>
      <c r="F95" s="13">
        <f t="shared" si="4"/>
        <v>-4.8103759645378427E-2</v>
      </c>
      <c r="G95">
        <v>15370</v>
      </c>
      <c r="H95" s="13">
        <f t="shared" si="4"/>
        <v>1.7611228813559324E-2</v>
      </c>
      <c r="I95">
        <f t="shared" si="2"/>
        <v>29815</v>
      </c>
      <c r="J95" s="13">
        <f t="shared" si="4"/>
        <v>7.2975438359404038E-3</v>
      </c>
    </row>
    <row r="96" spans="1:11" x14ac:dyDescent="0.25">
      <c r="A96">
        <v>2013</v>
      </c>
      <c r="B96" t="s">
        <v>9</v>
      </c>
      <c r="C96">
        <v>1773</v>
      </c>
      <c r="D96" s="13">
        <f t="shared" si="4"/>
        <v>1.5463917525773196E-2</v>
      </c>
      <c r="E96">
        <v>10827</v>
      </c>
      <c r="F96" s="13">
        <f t="shared" si="4"/>
        <v>9.1211449304575684E-2</v>
      </c>
      <c r="G96">
        <v>26805</v>
      </c>
      <c r="H96" s="13">
        <f t="shared" si="4"/>
        <v>6.042636240804684E-3</v>
      </c>
      <c r="I96">
        <f t="shared" si="2"/>
        <v>39405</v>
      </c>
      <c r="J96" s="13">
        <f t="shared" si="4"/>
        <v>2.8528920442681144E-2</v>
      </c>
    </row>
    <row r="97" spans="1:18" x14ac:dyDescent="0.25">
      <c r="A97">
        <v>2013</v>
      </c>
      <c r="B97" t="s">
        <v>10</v>
      </c>
      <c r="C97">
        <v>2582</v>
      </c>
      <c r="D97" s="13">
        <f t="shared" si="4"/>
        <v>0.19150899861559759</v>
      </c>
      <c r="E97">
        <v>8123</v>
      </c>
      <c r="F97" s="13">
        <f t="shared" si="4"/>
        <v>5.4387331256490132E-2</v>
      </c>
      <c r="G97">
        <v>19834</v>
      </c>
      <c r="H97" s="13">
        <f t="shared" si="4"/>
        <v>0.18787806192729234</v>
      </c>
      <c r="I97">
        <f t="shared" si="2"/>
        <v>30539</v>
      </c>
      <c r="J97" s="13">
        <f t="shared" si="4"/>
        <v>0.1494655224330021</v>
      </c>
    </row>
    <row r="98" spans="1:18" x14ac:dyDescent="0.25">
      <c r="A98">
        <v>2013</v>
      </c>
      <c r="B98" t="s">
        <v>11</v>
      </c>
      <c r="C98">
        <v>2750</v>
      </c>
      <c r="D98" s="13">
        <f t="shared" si="4"/>
        <v>0.11381125961927906</v>
      </c>
      <c r="E98">
        <v>9853</v>
      </c>
      <c r="F98" s="13">
        <f t="shared" si="4"/>
        <v>-0.109936766034327</v>
      </c>
      <c r="G98">
        <v>22553</v>
      </c>
      <c r="H98" s="13">
        <f t="shared" si="4"/>
        <v>0.3121363742145683</v>
      </c>
      <c r="I98">
        <f t="shared" si="2"/>
        <v>35156</v>
      </c>
      <c r="J98" s="13">
        <f t="shared" si="4"/>
        <v>0.14414033260650241</v>
      </c>
      <c r="K98" s="3"/>
    </row>
    <row r="99" spans="1:18" x14ac:dyDescent="0.25">
      <c r="A99">
        <v>2014</v>
      </c>
      <c r="B99" t="s">
        <v>0</v>
      </c>
      <c r="C99">
        <v>2328</v>
      </c>
      <c r="D99" s="13">
        <f t="shared" si="4"/>
        <v>0.12954876273653565</v>
      </c>
      <c r="E99">
        <v>8447</v>
      </c>
      <c r="F99" s="13">
        <f t="shared" si="4"/>
        <v>0.10969521807672096</v>
      </c>
      <c r="G99">
        <v>23016</v>
      </c>
      <c r="H99" s="13">
        <f t="shared" si="4"/>
        <v>-0.31277059508524679</v>
      </c>
      <c r="I99">
        <f t="shared" si="2"/>
        <v>33791</v>
      </c>
      <c r="J99" s="13">
        <f t="shared" si="4"/>
        <v>-0.21714854971735706</v>
      </c>
    </row>
    <row r="100" spans="1:18" x14ac:dyDescent="0.25">
      <c r="A100">
        <v>2014</v>
      </c>
      <c r="B100" t="s">
        <v>1</v>
      </c>
      <c r="C100">
        <v>1540</v>
      </c>
      <c r="D100" s="13">
        <f t="shared" si="4"/>
        <v>0.13737075332348597</v>
      </c>
      <c r="E100">
        <v>5009</v>
      </c>
      <c r="F100" s="13">
        <f t="shared" si="4"/>
        <v>1.5818292435611437E-2</v>
      </c>
      <c r="G100">
        <v>25728</v>
      </c>
      <c r="H100" s="13">
        <f t="shared" si="4"/>
        <v>0.5953370124635704</v>
      </c>
      <c r="I100">
        <f t="shared" si="2"/>
        <v>32277</v>
      </c>
      <c r="J100" s="13">
        <f t="shared" si="4"/>
        <v>0.44016598250937</v>
      </c>
    </row>
    <row r="101" spans="1:18" x14ac:dyDescent="0.25">
      <c r="A101">
        <v>2014</v>
      </c>
      <c r="B101" t="s">
        <v>2</v>
      </c>
      <c r="C101">
        <v>1759</v>
      </c>
      <c r="D101" s="13">
        <f t="shared" si="4"/>
        <v>3.7146226415094338E-2</v>
      </c>
      <c r="E101">
        <v>6376</v>
      </c>
      <c r="F101" s="13">
        <f t="shared" si="4"/>
        <v>-8.6140174860255117E-2</v>
      </c>
      <c r="G101">
        <v>18883</v>
      </c>
      <c r="H101" s="13">
        <f t="shared" si="4"/>
        <v>0.1757783312577833</v>
      </c>
      <c r="I101">
        <f t="shared" si="2"/>
        <v>27018</v>
      </c>
      <c r="J101" s="13">
        <f t="shared" si="4"/>
        <v>9.2386689847572076E-2</v>
      </c>
    </row>
    <row r="102" spans="1:18" x14ac:dyDescent="0.25">
      <c r="A102">
        <v>2014</v>
      </c>
      <c r="B102" t="s">
        <v>3</v>
      </c>
      <c r="C102">
        <v>1829</v>
      </c>
      <c r="D102" s="13">
        <f t="shared" si="4"/>
        <v>-0.12193951032165147</v>
      </c>
      <c r="E102">
        <v>6804</v>
      </c>
      <c r="F102" s="13">
        <f t="shared" si="4"/>
        <v>-0.21450011544677902</v>
      </c>
      <c r="G102">
        <v>18880</v>
      </c>
      <c r="H102" s="13">
        <f t="shared" si="4"/>
        <v>-0.15389441606166532</v>
      </c>
      <c r="I102">
        <f t="shared" si="2"/>
        <v>27513</v>
      </c>
      <c r="J102" s="13">
        <f t="shared" si="4"/>
        <v>-0.16776067031670649</v>
      </c>
    </row>
    <row r="103" spans="1:18" x14ac:dyDescent="0.25">
      <c r="A103">
        <v>2014</v>
      </c>
      <c r="B103" t="s">
        <v>4</v>
      </c>
      <c r="C103">
        <v>2323</v>
      </c>
      <c r="D103" s="13">
        <f t="shared" si="4"/>
        <v>2.1547933157431837E-2</v>
      </c>
      <c r="E103">
        <v>7812</v>
      </c>
      <c r="F103" s="13">
        <f t="shared" si="4"/>
        <v>1.8513689700130377E-2</v>
      </c>
      <c r="G103">
        <v>17869</v>
      </c>
      <c r="H103" s="13">
        <f t="shared" si="4"/>
        <v>-7.1643807148794675E-2</v>
      </c>
      <c r="I103">
        <f t="shared" si="2"/>
        <v>28004</v>
      </c>
      <c r="J103" s="13">
        <f t="shared" si="4"/>
        <v>-4.0696081118114555E-2</v>
      </c>
    </row>
    <row r="104" spans="1:18" x14ac:dyDescent="0.25">
      <c r="A104">
        <v>2014</v>
      </c>
      <c r="B104" t="s">
        <v>5</v>
      </c>
      <c r="C104">
        <v>2192</v>
      </c>
      <c r="D104" s="13">
        <f t="shared" si="4"/>
        <v>-4.4880174291938996E-2</v>
      </c>
      <c r="E104">
        <v>10917</v>
      </c>
      <c r="F104" s="13">
        <f t="shared" si="4"/>
        <v>-2.5789755488131359E-2</v>
      </c>
      <c r="G104">
        <v>18911</v>
      </c>
      <c r="H104" s="13">
        <f t="shared" si="4"/>
        <v>-0.31292690015986047</v>
      </c>
      <c r="I104">
        <f t="shared" si="2"/>
        <v>32020</v>
      </c>
      <c r="J104" s="13">
        <f t="shared" si="4"/>
        <v>-0.21950030469226081</v>
      </c>
    </row>
    <row r="105" spans="1:18" x14ac:dyDescent="0.25">
      <c r="A105">
        <v>2014</v>
      </c>
      <c r="B105" t="s">
        <v>6</v>
      </c>
      <c r="C105">
        <v>2086</v>
      </c>
      <c r="D105" s="13">
        <f t="shared" si="4"/>
        <v>-1.4643363249881908E-2</v>
      </c>
      <c r="E105">
        <v>11446</v>
      </c>
      <c r="F105" s="13">
        <f t="shared" si="4"/>
        <v>-3.4500210881484604E-2</v>
      </c>
      <c r="G105">
        <v>11470</v>
      </c>
      <c r="H105" s="13">
        <f t="shared" si="4"/>
        <v>-0.31559162241183841</v>
      </c>
      <c r="I105">
        <f t="shared" si="2"/>
        <v>25002</v>
      </c>
      <c r="J105" s="13">
        <f t="shared" si="4"/>
        <v>-0.1864241319839901</v>
      </c>
    </row>
    <row r="106" spans="1:18" x14ac:dyDescent="0.25">
      <c r="A106">
        <v>2014</v>
      </c>
      <c r="B106" t="s">
        <v>7</v>
      </c>
      <c r="C106">
        <v>2246</v>
      </c>
      <c r="D106" s="13">
        <f t="shared" si="4"/>
        <v>0.26392796848621269</v>
      </c>
      <c r="E106">
        <v>11865</v>
      </c>
      <c r="F106" s="13">
        <f t="shared" si="4"/>
        <v>9.8916365657126984E-2</v>
      </c>
      <c r="G106">
        <v>14667</v>
      </c>
      <c r="H106" s="13">
        <f t="shared" si="4"/>
        <v>7.5135610614279424E-2</v>
      </c>
      <c r="I106">
        <f t="shared" si="2"/>
        <v>28778</v>
      </c>
      <c r="J106" s="13">
        <f t="shared" si="4"/>
        <v>9.7726579188281967E-2</v>
      </c>
    </row>
    <row r="107" spans="1:18" x14ac:dyDescent="0.25">
      <c r="A107">
        <v>2014</v>
      </c>
      <c r="B107" t="s">
        <v>8</v>
      </c>
      <c r="C107">
        <v>2568</v>
      </c>
      <c r="D107" s="13">
        <f t="shared" si="4"/>
        <v>-9.8631098631098632E-2</v>
      </c>
      <c r="E107">
        <v>11288</v>
      </c>
      <c r="F107" s="13">
        <f t="shared" si="4"/>
        <v>-2.6560883063125217E-2</v>
      </c>
      <c r="G107">
        <v>14007</v>
      </c>
      <c r="H107" s="13">
        <f t="shared" si="4"/>
        <v>-8.8679245283018862E-2</v>
      </c>
      <c r="I107">
        <f t="shared" si="2"/>
        <v>27863</v>
      </c>
      <c r="J107" s="13">
        <f t="shared" si="4"/>
        <v>-6.5470400804963941E-2</v>
      </c>
    </row>
    <row r="108" spans="1:18" x14ac:dyDescent="0.25">
      <c r="A108">
        <v>2014</v>
      </c>
      <c r="B108" t="s">
        <v>9</v>
      </c>
      <c r="C108">
        <v>1806</v>
      </c>
      <c r="D108" s="13">
        <f t="shared" si="4"/>
        <v>1.8612521150592216E-2</v>
      </c>
      <c r="E108">
        <v>10533</v>
      </c>
      <c r="F108" s="13">
        <f t="shared" si="4"/>
        <v>-2.7154336381269049E-2</v>
      </c>
      <c r="G108">
        <v>16195</v>
      </c>
      <c r="H108" s="13">
        <f t="shared" si="4"/>
        <v>-0.39582167506062299</v>
      </c>
      <c r="I108">
        <f t="shared" si="2"/>
        <v>28534</v>
      </c>
      <c r="J108" s="13">
        <f t="shared" si="4"/>
        <v>-0.27587869559700545</v>
      </c>
    </row>
    <row r="109" spans="1:18" x14ac:dyDescent="0.25">
      <c r="A109">
        <v>2014</v>
      </c>
      <c r="B109" t="s">
        <v>10</v>
      </c>
      <c r="C109">
        <v>2599</v>
      </c>
      <c r="D109" s="13">
        <f t="shared" si="4"/>
        <v>6.5840433772269558E-3</v>
      </c>
      <c r="E109">
        <v>7996</v>
      </c>
      <c r="F109" s="13">
        <f t="shared" si="4"/>
        <v>-1.5634617752062045E-2</v>
      </c>
      <c r="G109">
        <v>10312</v>
      </c>
      <c r="H109" s="13">
        <f t="shared" si="4"/>
        <v>-0.48008470303519207</v>
      </c>
      <c r="I109">
        <f t="shared" si="2"/>
        <v>20907</v>
      </c>
      <c r="J109" s="13">
        <f t="shared" si="4"/>
        <v>-0.31539998035299127</v>
      </c>
    </row>
    <row r="110" spans="1:18" x14ac:dyDescent="0.25">
      <c r="A110">
        <v>2014</v>
      </c>
      <c r="B110" t="s">
        <v>11</v>
      </c>
      <c r="C110">
        <v>2608</v>
      </c>
      <c r="D110" s="13">
        <f t="shared" si="4"/>
        <v>-5.1636363636363633E-2</v>
      </c>
      <c r="E110">
        <v>10315</v>
      </c>
      <c r="F110" s="13">
        <f t="shared" si="4"/>
        <v>4.688927230285192E-2</v>
      </c>
      <c r="G110">
        <v>30267</v>
      </c>
      <c r="H110" s="13">
        <f t="shared" si="4"/>
        <v>0.34203875315922494</v>
      </c>
      <c r="I110">
        <f t="shared" si="2"/>
        <v>43190</v>
      </c>
      <c r="J110" s="13">
        <f t="shared" si="4"/>
        <v>0.22852429172829675</v>
      </c>
      <c r="K110" s="3"/>
    </row>
    <row r="111" spans="1:18" x14ac:dyDescent="0.25">
      <c r="A111">
        <v>2015</v>
      </c>
      <c r="B111" t="s">
        <v>0</v>
      </c>
      <c r="C111">
        <v>2433</v>
      </c>
      <c r="D111" s="13">
        <f t="shared" si="4"/>
        <v>4.5103092783505154E-2</v>
      </c>
      <c r="E111">
        <v>8524</v>
      </c>
      <c r="F111" s="13">
        <f t="shared" si="4"/>
        <v>9.115662365336806E-3</v>
      </c>
      <c r="G111">
        <v>26923</v>
      </c>
      <c r="H111" s="13">
        <f t="shared" si="4"/>
        <v>0.16975147723322906</v>
      </c>
      <c r="I111">
        <f t="shared" si="2"/>
        <v>37880</v>
      </c>
      <c r="J111" s="13">
        <f t="shared" si="4"/>
        <v>0.12100855257317038</v>
      </c>
      <c r="L111" s="4"/>
      <c r="O111" s="7"/>
      <c r="P111" s="7"/>
      <c r="Q111" s="7"/>
      <c r="R111" s="7"/>
    </row>
    <row r="112" spans="1:18" x14ac:dyDescent="0.25">
      <c r="A112">
        <v>2015</v>
      </c>
      <c r="B112" t="s">
        <v>1</v>
      </c>
      <c r="C112">
        <v>1584</v>
      </c>
      <c r="D112" s="13">
        <f>(C112-C100)/C100</f>
        <v>2.8571428571428571E-2</v>
      </c>
      <c r="E112">
        <v>5389</v>
      </c>
      <c r="F112" s="13">
        <f>(E112-E100)/E100</f>
        <v>7.5863445797564377E-2</v>
      </c>
      <c r="G112">
        <v>18803</v>
      </c>
      <c r="H112" s="13">
        <f>(G112-G100)/G100</f>
        <v>-0.26916200248756217</v>
      </c>
      <c r="I112">
        <f t="shared" si="2"/>
        <v>25776</v>
      </c>
      <c r="J112" s="13">
        <f>(I112-I100)/I100</f>
        <v>-0.20141277070359698</v>
      </c>
      <c r="L112" s="4"/>
      <c r="M112" s="3"/>
      <c r="N112" s="3"/>
      <c r="O112" s="3"/>
      <c r="P112" s="3"/>
    </row>
    <row r="113" spans="1:20" x14ac:dyDescent="0.25">
      <c r="A113">
        <v>2015</v>
      </c>
      <c r="B113" t="s">
        <v>2</v>
      </c>
      <c r="C113">
        <v>1933</v>
      </c>
      <c r="D113" s="13">
        <f t="shared" si="4"/>
        <v>9.8919840818646965E-2</v>
      </c>
      <c r="E113">
        <v>4837</v>
      </c>
      <c r="F113" s="13">
        <f t="shared" si="4"/>
        <v>-0.24137390213299875</v>
      </c>
      <c r="G113">
        <v>6530</v>
      </c>
      <c r="H113" s="13">
        <f t="shared" si="4"/>
        <v>-0.65418630514219134</v>
      </c>
      <c r="I113">
        <f t="shared" si="2"/>
        <v>13300</v>
      </c>
      <c r="J113" s="13">
        <f t="shared" si="4"/>
        <v>-0.50773558368495075</v>
      </c>
      <c r="L113" s="4"/>
      <c r="M113" s="3"/>
      <c r="N113" s="3"/>
      <c r="O113" s="3"/>
      <c r="P113" s="3"/>
      <c r="Q113" s="8"/>
      <c r="R113" s="8"/>
    </row>
    <row r="114" spans="1:20" x14ac:dyDescent="0.25">
      <c r="A114">
        <v>2015</v>
      </c>
      <c r="B114" t="s">
        <v>12</v>
      </c>
      <c r="C114">
        <v>2224</v>
      </c>
      <c r="D114" s="13">
        <f t="shared" si="4"/>
        <v>0.21596500820120285</v>
      </c>
      <c r="E114">
        <v>4578</v>
      </c>
      <c r="F114" s="13">
        <f t="shared" si="4"/>
        <v>-0.3271604938271605</v>
      </c>
      <c r="G114">
        <v>7384</v>
      </c>
      <c r="H114" s="13">
        <f t="shared" si="4"/>
        <v>-0.60889830508474574</v>
      </c>
      <c r="I114">
        <f t="shared" si="2"/>
        <v>14186</v>
      </c>
      <c r="J114" s="13">
        <f t="shared" si="4"/>
        <v>-0.48438919783375134</v>
      </c>
      <c r="L114" s="4"/>
      <c r="M114" s="3"/>
      <c r="N114" s="3"/>
      <c r="O114" s="3"/>
      <c r="P114" s="3"/>
    </row>
    <row r="115" spans="1:20" x14ac:dyDescent="0.25">
      <c r="A115">
        <v>2015</v>
      </c>
      <c r="B115" t="s">
        <v>4</v>
      </c>
      <c r="C115">
        <v>2615</v>
      </c>
      <c r="D115" s="13">
        <f t="shared" si="4"/>
        <v>0.12569952647438656</v>
      </c>
      <c r="E115">
        <v>5787</v>
      </c>
      <c r="F115" s="13">
        <f t="shared" si="4"/>
        <v>-0.25921658986175117</v>
      </c>
      <c r="G115">
        <v>13430</v>
      </c>
      <c r="H115" s="13">
        <f t="shared" si="4"/>
        <v>-0.24841904975096535</v>
      </c>
      <c r="I115">
        <f t="shared" si="2"/>
        <v>21832</v>
      </c>
      <c r="J115" s="13">
        <f t="shared" si="4"/>
        <v>-0.22039708613055278</v>
      </c>
      <c r="L115" s="4"/>
      <c r="M115" s="3"/>
      <c r="N115" s="3"/>
      <c r="O115" s="3"/>
      <c r="P115" s="3"/>
    </row>
    <row r="116" spans="1:20" x14ac:dyDescent="0.25">
      <c r="A116">
        <v>2015</v>
      </c>
      <c r="B116" t="s">
        <v>5</v>
      </c>
      <c r="C116">
        <v>2066</v>
      </c>
      <c r="D116" s="13">
        <f t="shared" si="4"/>
        <v>-5.7481751824817517E-2</v>
      </c>
      <c r="E116">
        <v>8289</v>
      </c>
      <c r="F116" s="13">
        <f t="shared" si="4"/>
        <v>-0.2407254740313273</v>
      </c>
      <c r="G116">
        <v>8357</v>
      </c>
      <c r="H116" s="13">
        <f t="shared" si="4"/>
        <v>-0.55808788535772835</v>
      </c>
      <c r="I116">
        <f t="shared" si="2"/>
        <v>18712</v>
      </c>
      <c r="J116" s="13">
        <f t="shared" si="4"/>
        <v>-0.41561524047470333</v>
      </c>
      <c r="L116" s="4"/>
      <c r="M116" s="3"/>
      <c r="N116" s="3"/>
      <c r="O116" s="3"/>
      <c r="P116" s="3"/>
      <c r="S116">
        <f>SUM(E105:E110)</f>
        <v>63443</v>
      </c>
    </row>
    <row r="117" spans="1:20" x14ac:dyDescent="0.25">
      <c r="A117">
        <v>2015</v>
      </c>
      <c r="B117" t="s">
        <v>6</v>
      </c>
      <c r="C117">
        <v>2100</v>
      </c>
      <c r="D117" s="13">
        <f t="shared" si="4"/>
        <v>6.7114093959731542E-3</v>
      </c>
      <c r="E117">
        <v>10031</v>
      </c>
      <c r="F117" s="13">
        <f t="shared" si="4"/>
        <v>-0.12362397344050323</v>
      </c>
      <c r="G117">
        <v>19023</v>
      </c>
      <c r="H117" s="13">
        <f t="shared" si="4"/>
        <v>0.65850043591979079</v>
      </c>
      <c r="I117">
        <f t="shared" si="2"/>
        <v>31154</v>
      </c>
      <c r="J117" s="13">
        <f t="shared" si="4"/>
        <v>0.24606031517478602</v>
      </c>
      <c r="K117" s="13"/>
      <c r="L117" s="4"/>
      <c r="M117" s="3"/>
      <c r="N117" s="3"/>
      <c r="O117" s="3"/>
      <c r="P117" s="3"/>
      <c r="S117">
        <f>SUM(E117:E122)</f>
        <v>52548</v>
      </c>
    </row>
    <row r="118" spans="1:20" x14ac:dyDescent="0.25">
      <c r="A118">
        <v>2015</v>
      </c>
      <c r="B118" t="s">
        <v>7</v>
      </c>
      <c r="C118">
        <v>2075</v>
      </c>
      <c r="D118" s="13">
        <f>(C118-C106)/C106</f>
        <v>-7.6135351736420304E-2</v>
      </c>
      <c r="E118">
        <v>8390</v>
      </c>
      <c r="F118" s="13">
        <f>(E118-E106)/E106</f>
        <v>-0.29287821323219554</v>
      </c>
      <c r="G118">
        <v>13223</v>
      </c>
      <c r="H118" s="13">
        <f>(G118-G106)/G106</f>
        <v>-9.8452307902093139E-2</v>
      </c>
      <c r="I118">
        <f t="shared" si="2"/>
        <v>23688</v>
      </c>
      <c r="J118" s="13">
        <f>(I118-I106)/I106</f>
        <v>-0.17687122107165196</v>
      </c>
      <c r="K118" s="13"/>
      <c r="L118" s="4"/>
      <c r="M118" s="3"/>
      <c r="N118" s="3"/>
      <c r="O118" s="3"/>
      <c r="P118" s="3"/>
      <c r="S118" s="13">
        <f>(S117-S116)/S116</f>
        <v>-0.17172895354885487</v>
      </c>
      <c r="T118" s="13"/>
    </row>
    <row r="119" spans="1:20" x14ac:dyDescent="0.25">
      <c r="A119">
        <v>2015</v>
      </c>
      <c r="B119" t="s">
        <v>8</v>
      </c>
      <c r="C119">
        <v>2775</v>
      </c>
      <c r="D119" s="13">
        <f t="shared" si="4"/>
        <v>8.0607476635514014E-2</v>
      </c>
      <c r="E119">
        <v>9171</v>
      </c>
      <c r="F119" s="13">
        <f t="shared" si="4"/>
        <v>-0.18754429482636428</v>
      </c>
      <c r="G119">
        <v>16708</v>
      </c>
      <c r="H119" s="13">
        <f t="shared" si="4"/>
        <v>0.19283215535089598</v>
      </c>
      <c r="I119">
        <f t="shared" si="2"/>
        <v>28654</v>
      </c>
      <c r="J119" s="13">
        <f t="shared" si="4"/>
        <v>2.8388902846068261E-2</v>
      </c>
      <c r="K119" s="13"/>
      <c r="L119" s="4"/>
      <c r="M119" s="3"/>
      <c r="N119" s="3"/>
      <c r="O119" s="3"/>
      <c r="P119" s="3"/>
    </row>
    <row r="120" spans="1:20" x14ac:dyDescent="0.25">
      <c r="A120">
        <v>2015</v>
      </c>
      <c r="B120" t="s">
        <v>9</v>
      </c>
      <c r="C120">
        <v>1977</v>
      </c>
      <c r="D120" s="13">
        <f>(C120-C108)/C108</f>
        <v>9.4684385382059796E-2</v>
      </c>
      <c r="E120">
        <v>8533</v>
      </c>
      <c r="F120" s="13">
        <f>(E120-E108)/E108</f>
        <v>-0.18987942656413179</v>
      </c>
      <c r="G120">
        <v>17450</v>
      </c>
      <c r="H120" s="13">
        <f>(G120-G108)/G108</f>
        <v>7.7493053411546775E-2</v>
      </c>
      <c r="I120">
        <f t="shared" si="2"/>
        <v>27960</v>
      </c>
      <c r="J120" s="13">
        <f>(I120-I108)/I108</f>
        <v>-2.0116352421672392E-2</v>
      </c>
      <c r="K120" s="13"/>
      <c r="L120" s="4"/>
      <c r="M120" s="3"/>
      <c r="N120" s="3"/>
      <c r="O120" s="3"/>
      <c r="P120" s="3"/>
    </row>
    <row r="121" spans="1:20" x14ac:dyDescent="0.25">
      <c r="A121">
        <v>2015</v>
      </c>
      <c r="B121" t="s">
        <v>10</v>
      </c>
      <c r="C121">
        <v>2611</v>
      </c>
      <c r="D121" s="13">
        <f t="shared" si="4"/>
        <v>4.6171604463255099E-3</v>
      </c>
      <c r="E121">
        <v>7275</v>
      </c>
      <c r="F121" s="13">
        <f t="shared" si="4"/>
        <v>-9.0170085042521261E-2</v>
      </c>
      <c r="G121">
        <v>18016</v>
      </c>
      <c r="H121" s="13">
        <f t="shared" si="4"/>
        <v>0.74709076803723817</v>
      </c>
      <c r="I121">
        <f t="shared" si="2"/>
        <v>27902</v>
      </c>
      <c r="J121" s="13">
        <f t="shared" si="4"/>
        <v>0.33457693595446503</v>
      </c>
      <c r="K121" s="13"/>
      <c r="L121" s="4"/>
      <c r="M121" s="3"/>
      <c r="N121" s="3"/>
      <c r="O121" s="3"/>
      <c r="P121" s="3"/>
    </row>
    <row r="122" spans="1:20" x14ac:dyDescent="0.25">
      <c r="A122">
        <v>2015</v>
      </c>
      <c r="B122" t="s">
        <v>11</v>
      </c>
      <c r="C122" s="9">
        <v>2569</v>
      </c>
      <c r="D122" s="13">
        <f>(C122-C110)/C110</f>
        <v>-1.495398773006135E-2</v>
      </c>
      <c r="E122" s="9">
        <v>9148</v>
      </c>
      <c r="F122" s="13">
        <f>(E122-E110)/E110</f>
        <v>-0.1131362094037809</v>
      </c>
      <c r="G122" s="9">
        <v>31624</v>
      </c>
      <c r="H122" s="13">
        <f>(G122-G110)/G110</f>
        <v>4.4834307992202727E-2</v>
      </c>
      <c r="I122" s="9">
        <f>C122+E122+G122</f>
        <v>43341</v>
      </c>
      <c r="J122" s="13">
        <f>(I122-I110)/I110</f>
        <v>3.49617967122019E-3</v>
      </c>
      <c r="K122" s="13"/>
      <c r="M122" s="3"/>
      <c r="N122" s="3"/>
      <c r="O122" s="3"/>
      <c r="P122" s="3"/>
    </row>
    <row r="124" spans="1:20" x14ac:dyDescent="0.25">
      <c r="A124" s="5"/>
      <c r="E124" s="8"/>
      <c r="F124" s="8"/>
    </row>
  </sheetData>
  <mergeCells count="4">
    <mergeCell ref="C1:D1"/>
    <mergeCell ref="E1:F1"/>
    <mergeCell ref="G1:H1"/>
    <mergeCell ref="I1:J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K2" sqref="K2"/>
    </sheetView>
  </sheetViews>
  <sheetFormatPr defaultColWidth="8.85546875" defaultRowHeight="15" x14ac:dyDescent="0.25"/>
  <cols>
    <col min="1" max="1" width="15.7109375" customWidth="1"/>
    <col min="2" max="7" width="18.7109375" customWidth="1"/>
    <col min="8" max="8" width="24.140625" customWidth="1"/>
    <col min="9" max="10" width="18.7109375" customWidth="1"/>
    <col min="11" max="11" width="21.28515625" customWidth="1"/>
    <col min="12" max="12" width="18.85546875" customWidth="1"/>
    <col min="13" max="13" width="17.85546875" bestFit="1" customWidth="1"/>
    <col min="14" max="14" width="17.5703125" bestFit="1" customWidth="1"/>
    <col min="16" max="16" width="14.28515625" bestFit="1" customWidth="1"/>
  </cols>
  <sheetData>
    <row r="1" spans="1:19" x14ac:dyDescent="0.25">
      <c r="C1" s="22" t="s">
        <v>38</v>
      </c>
      <c r="D1" s="22"/>
      <c r="E1" s="22"/>
      <c r="F1" s="22" t="s">
        <v>40</v>
      </c>
      <c r="G1" s="22"/>
      <c r="H1" s="22" t="s">
        <v>43</v>
      </c>
      <c r="I1" s="22"/>
      <c r="J1" s="22"/>
      <c r="K1" s="22" t="s">
        <v>46</v>
      </c>
      <c r="L1" s="22"/>
      <c r="M1" s="22"/>
    </row>
    <row r="2" spans="1:19" x14ac:dyDescent="0.25">
      <c r="B2" t="s">
        <v>25</v>
      </c>
      <c r="C2" t="s">
        <v>26</v>
      </c>
      <c r="D2" t="s">
        <v>39</v>
      </c>
      <c r="E2" t="s">
        <v>37</v>
      </c>
      <c r="F2" t="s">
        <v>39</v>
      </c>
      <c r="G2" t="s">
        <v>37</v>
      </c>
      <c r="H2" t="s">
        <v>41</v>
      </c>
      <c r="I2" t="s">
        <v>42</v>
      </c>
      <c r="J2" t="s">
        <v>28</v>
      </c>
      <c r="K2" t="s">
        <v>41</v>
      </c>
      <c r="L2" t="s">
        <v>42</v>
      </c>
      <c r="M2" t="s">
        <v>28</v>
      </c>
    </row>
    <row r="3" spans="1:19" x14ac:dyDescent="0.25">
      <c r="A3" s="5" t="s">
        <v>16</v>
      </c>
      <c r="B3">
        <v>7.7</v>
      </c>
      <c r="C3">
        <v>15542</v>
      </c>
      <c r="D3" s="9">
        <f>C3/C11</f>
        <v>19128.519762667442</v>
      </c>
      <c r="E3" s="9">
        <f>D3*B26</f>
        <v>233.29937492545352</v>
      </c>
      <c r="F3" s="9">
        <f>D3*B3</f>
        <v>147289.60217253931</v>
      </c>
      <c r="G3" s="9">
        <f>E3*B3</f>
        <v>1796.4051869259922</v>
      </c>
      <c r="H3" s="6">
        <f>'Summary stats'!D11-'Summary stats'!D10</f>
        <v>-18856</v>
      </c>
      <c r="I3" s="17">
        <f>H3*F3</f>
        <v>-2777292738.5654011</v>
      </c>
      <c r="J3" s="12">
        <f>H3*G3</f>
        <v>-33873016.204676509</v>
      </c>
      <c r="K3">
        <f>'Summary stats'!D11-'Summary stats'!D9</f>
        <v>-20157</v>
      </c>
      <c r="L3">
        <f>K3*F3</f>
        <v>-2968916510.9918747</v>
      </c>
      <c r="M3">
        <f>K3*G3</f>
        <v>-36210139.352867223</v>
      </c>
    </row>
    <row r="4" spans="1:19" x14ac:dyDescent="0.25">
      <c r="A4" s="5" t="s">
        <v>27</v>
      </c>
      <c r="B4">
        <v>1</v>
      </c>
      <c r="C4">
        <v>20160</v>
      </c>
      <c r="D4" s="9">
        <f>C4/C11</f>
        <v>24812.183658176269</v>
      </c>
      <c r="E4" s="9">
        <f>D4*B26</f>
        <v>302.61970135742774</v>
      </c>
      <c r="F4" s="9">
        <f>D4*B4</f>
        <v>24812.183658176269</v>
      </c>
      <c r="G4" s="9">
        <f>E4*B4</f>
        <v>302.61970135742774</v>
      </c>
      <c r="H4" s="6">
        <f>'Summary stats'!H11-'Summary stats'!H10</f>
        <v>-22734</v>
      </c>
      <c r="I4" s="12">
        <f>H4*G4</f>
        <v>-6879756.290659762</v>
      </c>
      <c r="J4" s="12">
        <f>H4*G4</f>
        <v>-6879756.290659762</v>
      </c>
      <c r="K4">
        <f>'Summary stats'!H11-'Summary stats'!H9</f>
        <v>-52256</v>
      </c>
      <c r="L4">
        <f t="shared" ref="L4" si="0">K4*F4</f>
        <v>-1296585469.2416592</v>
      </c>
      <c r="M4">
        <f>K4*G4</f>
        <v>-15813695.114133744</v>
      </c>
    </row>
    <row r="5" spans="1:19" x14ac:dyDescent="0.25">
      <c r="G5" s="9">
        <f>G4+G3</f>
        <v>2099.0248882834198</v>
      </c>
      <c r="H5" s="18">
        <f>H4+H3</f>
        <v>-41590</v>
      </c>
      <c r="J5" s="12">
        <f>J4+J3</f>
        <v>-40752772.495336272</v>
      </c>
      <c r="M5" s="12">
        <f>M4+M3</f>
        <v>-52023834.467000969</v>
      </c>
      <c r="P5" s="6"/>
      <c r="R5" s="6"/>
      <c r="S5" s="11"/>
    </row>
    <row r="6" spans="1:19" x14ac:dyDescent="0.25">
      <c r="G6">
        <f>G3/G4</f>
        <v>5.9361805555555573</v>
      </c>
      <c r="R6" s="6"/>
      <c r="S6" s="11"/>
    </row>
    <row r="7" spans="1:19" x14ac:dyDescent="0.25">
      <c r="A7" s="5" t="s">
        <v>36</v>
      </c>
      <c r="H7" s="12"/>
      <c r="S7" s="12"/>
    </row>
    <row r="9" spans="1:19" x14ac:dyDescent="0.25">
      <c r="A9" t="s">
        <v>19</v>
      </c>
      <c r="B9" t="s">
        <v>35</v>
      </c>
      <c r="C9" t="s">
        <v>24</v>
      </c>
    </row>
    <row r="10" spans="1:19" x14ac:dyDescent="0.25">
      <c r="A10">
        <v>2006</v>
      </c>
      <c r="B10">
        <v>2</v>
      </c>
      <c r="C10">
        <f t="shared" ref="C10:C17" si="1">C11*(1-B10/100)</f>
        <v>0.7962539803903802</v>
      </c>
      <c r="L10" s="6"/>
      <c r="N10" s="6"/>
    </row>
    <row r="11" spans="1:19" x14ac:dyDescent="0.25">
      <c r="A11">
        <v>2007</v>
      </c>
      <c r="B11">
        <v>4</v>
      </c>
      <c r="C11">
        <f>C12*(1-B11/100)</f>
        <v>0.81250406162283695</v>
      </c>
      <c r="L11" s="6"/>
    </row>
    <row r="12" spans="1:19" x14ac:dyDescent="0.25">
      <c r="A12">
        <v>2008</v>
      </c>
      <c r="B12">
        <v>4.8</v>
      </c>
      <c r="C12">
        <f t="shared" si="1"/>
        <v>0.8463583975237885</v>
      </c>
      <c r="L12" s="6"/>
    </row>
    <row r="13" spans="1:19" x14ac:dyDescent="0.25">
      <c r="A13">
        <v>2009</v>
      </c>
      <c r="B13">
        <v>4.3</v>
      </c>
      <c r="C13">
        <f t="shared" si="1"/>
        <v>0.88903193017204674</v>
      </c>
    </row>
    <row r="14" spans="1:19" x14ac:dyDescent="0.25">
      <c r="A14">
        <v>2010</v>
      </c>
      <c r="B14">
        <v>2.8</v>
      </c>
      <c r="C14">
        <f t="shared" si="1"/>
        <v>0.92897798346086391</v>
      </c>
    </row>
    <row r="15" spans="1:19" x14ac:dyDescent="0.25">
      <c r="A15">
        <v>2011</v>
      </c>
      <c r="B15">
        <v>0.9</v>
      </c>
      <c r="C15">
        <f t="shared" si="1"/>
        <v>0.95573866611199998</v>
      </c>
    </row>
    <row r="16" spans="1:19" x14ac:dyDescent="0.25">
      <c r="A16">
        <v>2012</v>
      </c>
      <c r="B16">
        <v>1.4</v>
      </c>
      <c r="C16">
        <f t="shared" si="1"/>
        <v>0.96441843199999999</v>
      </c>
    </row>
    <row r="17" spans="1:14" x14ac:dyDescent="0.25">
      <c r="A17">
        <v>2013</v>
      </c>
      <c r="B17">
        <v>1.4</v>
      </c>
      <c r="C17">
        <f t="shared" si="1"/>
        <v>0.97811199999999998</v>
      </c>
    </row>
    <row r="18" spans="1:14" x14ac:dyDescent="0.25">
      <c r="A18">
        <v>2014</v>
      </c>
      <c r="B18">
        <v>0.8</v>
      </c>
      <c r="C18">
        <f>C19*(1-B18/100)</f>
        <v>0.99199999999999999</v>
      </c>
    </row>
    <row r="19" spans="1:14" x14ac:dyDescent="0.25">
      <c r="A19">
        <v>2015</v>
      </c>
      <c r="B19">
        <v>4</v>
      </c>
      <c r="C19">
        <v>1</v>
      </c>
    </row>
    <row r="21" spans="1:14" x14ac:dyDescent="0.25">
      <c r="A21" t="s">
        <v>20</v>
      </c>
    </row>
    <row r="23" spans="1:14" x14ac:dyDescent="0.25">
      <c r="A23" s="5" t="s">
        <v>21</v>
      </c>
    </row>
    <row r="25" spans="1:14" x14ac:dyDescent="0.25">
      <c r="A25">
        <v>2007</v>
      </c>
      <c r="B25">
        <v>1.2102496000000001E-2</v>
      </c>
      <c r="D25" t="s">
        <v>23</v>
      </c>
    </row>
    <row r="26" spans="1:14" x14ac:dyDescent="0.25">
      <c r="A26">
        <v>2015</v>
      </c>
      <c r="B26">
        <v>1.21964155E-2</v>
      </c>
      <c r="D26" t="s">
        <v>22</v>
      </c>
    </row>
    <row r="28" spans="1:14" x14ac:dyDescent="0.25">
      <c r="A28" s="5" t="s">
        <v>44</v>
      </c>
    </row>
    <row r="29" spans="1:14" x14ac:dyDescent="0.25">
      <c r="B29" t="s">
        <v>42</v>
      </c>
      <c r="C29" t="s">
        <v>28</v>
      </c>
    </row>
    <row r="30" spans="1:14" x14ac:dyDescent="0.25">
      <c r="A30">
        <v>2015</v>
      </c>
      <c r="B30" s="6">
        <f>((19.3*1000000000)/24.2)*100</f>
        <v>79752066115.702484</v>
      </c>
      <c r="C30" s="12">
        <f>B30*B26</f>
        <v>972689335.33057857</v>
      </c>
      <c r="D30" s="3">
        <f>J5/C30</f>
        <v>-4.189700762112912E-2</v>
      </c>
    </row>
    <row r="32" spans="1:14" x14ac:dyDescent="0.25">
      <c r="N32" s="13"/>
    </row>
    <row r="34" spans="1:1" x14ac:dyDescent="0.25">
      <c r="A34" s="21" t="s">
        <v>45</v>
      </c>
    </row>
  </sheetData>
  <mergeCells count="4">
    <mergeCell ref="C1:E1"/>
    <mergeCell ref="F1:G1"/>
    <mergeCell ref="H1:J1"/>
    <mergeCell ref="K1:M1"/>
  </mergeCells>
  <hyperlinks>
    <hyperlink ref="A34" r:id="rId1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stats</vt:lpstr>
      <vt:lpstr>Vanuatu arrivals</vt:lpstr>
      <vt:lpstr>Economic impact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Pryke</dc:creator>
  <cp:lastModifiedBy>Camilla Burkot</cp:lastModifiedBy>
  <dcterms:created xsi:type="dcterms:W3CDTF">2016-02-04T03:21:40Z</dcterms:created>
  <dcterms:modified xsi:type="dcterms:W3CDTF">2016-03-08T04:02:50Z</dcterms:modified>
</cp:coreProperties>
</file>