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5" windowWidth="18705" windowHeight="10800" tabRatio="763" firstSheet="4" activeTab="9"/>
  </bookViews>
  <sheets>
    <sheet name="Aid to the Pacific" sheetId="8" r:id="rId1"/>
    <sheet name="Change in recipients" sheetId="11" r:id="rId2"/>
    <sheet name="Major recipients" sheetId="10" r:id="rId3"/>
    <sheet name="Aid to PNG" sheetId="14" r:id="rId4"/>
    <sheet name="Change in donors" sheetId="12" r:id="rId5"/>
    <sheet name="Major donors " sheetId="9" r:id="rId6"/>
    <sheet name="Correlation" sheetId="13" r:id="rId7"/>
    <sheet name="Aid per capita" sheetId="15" r:id="rId8"/>
    <sheet name="Aid to GNI" sheetId="16" r:id="rId9"/>
    <sheet name="Aid dependence" sheetId="21" r:id="rId10"/>
    <sheet name="Aggregates" sheetId="17" r:id="rId11"/>
    <sheet name="Scatter plot" sheetId="20" r:id="rId12"/>
    <sheet name="Sheet3" sheetId="19" r:id="rId13"/>
  </sheets>
  <calcPr calcId="145621" concurrentCalc="0"/>
</workbook>
</file>

<file path=xl/calcChain.xml><?xml version="1.0" encoding="utf-8"?>
<calcChain xmlns="http://schemas.openxmlformats.org/spreadsheetml/2006/main">
  <c r="B58" i="21" l="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E12" i="15"/>
  <c r="Y59" i="15"/>
  <c r="C26" i="15"/>
  <c r="B2" i="15"/>
  <c r="I34" i="17"/>
  <c r="I22" i="17"/>
  <c r="C12" i="16"/>
  <c r="D12" i="16"/>
  <c r="B4" i="21"/>
  <c r="B2" i="21"/>
  <c r="B3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C3" i="16"/>
  <c r="D3" i="16"/>
  <c r="K5" i="17"/>
  <c r="L5" i="17"/>
  <c r="M5" i="17"/>
  <c r="X5" i="17"/>
  <c r="Y5" i="17"/>
  <c r="Z5" i="17"/>
  <c r="K6" i="17"/>
  <c r="L6" i="17"/>
  <c r="M6" i="17"/>
  <c r="X6" i="17"/>
  <c r="Y6" i="17"/>
  <c r="Z6" i="17"/>
  <c r="K7" i="17"/>
  <c r="L7" i="17"/>
  <c r="M7" i="17"/>
  <c r="X7" i="17"/>
  <c r="Y7" i="17"/>
  <c r="Z7" i="17"/>
  <c r="K8" i="17"/>
  <c r="L8" i="17"/>
  <c r="M8" i="17"/>
  <c r="X8" i="17"/>
  <c r="Y8" i="17"/>
  <c r="Z8" i="17"/>
  <c r="K11" i="17"/>
  <c r="L11" i="17"/>
  <c r="M11" i="17"/>
  <c r="X11" i="17"/>
  <c r="Y11" i="17"/>
  <c r="Z11" i="17"/>
  <c r="K12" i="17"/>
  <c r="L12" i="17"/>
  <c r="M12" i="17"/>
  <c r="X12" i="17"/>
  <c r="Y12" i="17"/>
  <c r="Z12" i="17"/>
  <c r="K13" i="17"/>
  <c r="L13" i="17"/>
  <c r="M13" i="17"/>
  <c r="X13" i="17"/>
  <c r="Y13" i="17"/>
  <c r="Z13" i="17"/>
  <c r="K14" i="17"/>
  <c r="L14" i="17"/>
  <c r="M14" i="17"/>
  <c r="X14" i="17"/>
  <c r="Y14" i="17"/>
  <c r="Z14" i="17"/>
  <c r="K15" i="17"/>
  <c r="L15" i="17"/>
  <c r="M15" i="17"/>
  <c r="X15" i="17"/>
  <c r="Y15" i="17"/>
  <c r="Z15" i="17"/>
  <c r="L16" i="17"/>
  <c r="M16" i="17"/>
  <c r="X16" i="17"/>
  <c r="Y16" i="17"/>
  <c r="Z16" i="17"/>
  <c r="K17" i="17"/>
  <c r="L17" i="17"/>
  <c r="M17" i="17"/>
  <c r="X17" i="17"/>
  <c r="Y17" i="17"/>
  <c r="Z17" i="17"/>
  <c r="C21" i="17"/>
  <c r="D21" i="17"/>
  <c r="E21" i="17"/>
  <c r="B22" i="17"/>
  <c r="C22" i="17"/>
  <c r="D22" i="17"/>
  <c r="E22" i="17"/>
  <c r="N22" i="17"/>
  <c r="O22" i="17"/>
  <c r="P22" i="17"/>
  <c r="Q22" i="17"/>
  <c r="R22" i="17"/>
  <c r="S22" i="17"/>
  <c r="J22" i="17"/>
  <c r="K22" i="17"/>
  <c r="B23" i="17"/>
  <c r="C23" i="17"/>
  <c r="D23" i="17"/>
  <c r="E23" i="17"/>
  <c r="N23" i="17"/>
  <c r="O23" i="17"/>
  <c r="P23" i="17"/>
  <c r="I23" i="17"/>
  <c r="Q23" i="17"/>
  <c r="R23" i="17"/>
  <c r="S23" i="17"/>
  <c r="J23" i="17"/>
  <c r="K23" i="17"/>
  <c r="B24" i="17"/>
  <c r="C24" i="17"/>
  <c r="D24" i="17"/>
  <c r="E24" i="17"/>
  <c r="K24" i="17"/>
  <c r="N24" i="17"/>
  <c r="O24" i="17"/>
  <c r="P24" i="17"/>
  <c r="Q24" i="17"/>
  <c r="R24" i="17"/>
  <c r="S24" i="17"/>
  <c r="B25" i="17"/>
  <c r="C25" i="17"/>
  <c r="D25" i="17"/>
  <c r="E25" i="17"/>
  <c r="K25" i="17"/>
  <c r="N25" i="17"/>
  <c r="O25" i="17"/>
  <c r="P25" i="17"/>
  <c r="Q25" i="17"/>
  <c r="R25" i="17"/>
  <c r="S25" i="17"/>
  <c r="C26" i="17"/>
  <c r="D26" i="17"/>
  <c r="E26" i="17"/>
  <c r="K26" i="17"/>
  <c r="N26" i="17"/>
  <c r="O26" i="17"/>
  <c r="P26" i="17"/>
  <c r="Q26" i="17"/>
  <c r="R26" i="17"/>
  <c r="S26" i="17"/>
  <c r="C27" i="17"/>
  <c r="D27" i="17"/>
  <c r="E27" i="17"/>
  <c r="I27" i="17"/>
  <c r="J27" i="17"/>
  <c r="K27" i="17"/>
  <c r="B28" i="17"/>
  <c r="C28" i="17"/>
  <c r="D28" i="17"/>
  <c r="E28" i="17"/>
  <c r="I28" i="17"/>
  <c r="J28" i="17"/>
  <c r="K28" i="17"/>
  <c r="B29" i="17"/>
  <c r="C29" i="17"/>
  <c r="D29" i="17"/>
  <c r="E29" i="17"/>
  <c r="I29" i="17"/>
  <c r="J29" i="17"/>
  <c r="K29" i="17"/>
  <c r="B30" i="17"/>
  <c r="C30" i="17"/>
  <c r="D30" i="17"/>
  <c r="E30" i="17"/>
  <c r="B31" i="17"/>
  <c r="C31" i="17"/>
  <c r="D31" i="17"/>
  <c r="E31" i="17"/>
  <c r="B32" i="17"/>
  <c r="C32" i="17"/>
  <c r="D32" i="17"/>
  <c r="E32" i="17"/>
  <c r="B33" i="17"/>
  <c r="C33" i="17"/>
  <c r="D33" i="17"/>
  <c r="E33" i="17"/>
  <c r="B34" i="17"/>
  <c r="C34" i="17"/>
  <c r="D34" i="17"/>
  <c r="E34" i="17"/>
  <c r="N34" i="17"/>
  <c r="O34" i="17"/>
  <c r="P34" i="17"/>
  <c r="Q34" i="17"/>
  <c r="R34" i="17"/>
  <c r="S34" i="17"/>
  <c r="J34" i="17"/>
  <c r="K34" i="17"/>
  <c r="N35" i="17"/>
  <c r="O35" i="17"/>
  <c r="P35" i="17"/>
  <c r="I35" i="17"/>
  <c r="Q35" i="17"/>
  <c r="R35" i="17"/>
  <c r="S35" i="17"/>
  <c r="J35" i="17"/>
  <c r="K35" i="17"/>
  <c r="K36" i="17"/>
  <c r="N36" i="17"/>
  <c r="O36" i="17"/>
  <c r="P36" i="17"/>
  <c r="Q36" i="17"/>
  <c r="R36" i="17"/>
  <c r="S36" i="17"/>
  <c r="K37" i="17"/>
  <c r="N37" i="17"/>
  <c r="O37" i="17"/>
  <c r="P37" i="17"/>
  <c r="Q37" i="17"/>
  <c r="R37" i="17"/>
  <c r="S37" i="17"/>
  <c r="K38" i="17"/>
  <c r="N38" i="17"/>
  <c r="O38" i="17"/>
  <c r="P38" i="17"/>
  <c r="Q38" i="17"/>
  <c r="R38" i="17"/>
  <c r="S38" i="17"/>
  <c r="I39" i="17"/>
  <c r="J39" i="17"/>
  <c r="K39" i="17"/>
  <c r="I40" i="17"/>
  <c r="J40" i="17"/>
  <c r="K40" i="17"/>
  <c r="I41" i="17"/>
  <c r="J41" i="17"/>
  <c r="K41" i="17"/>
  <c r="AA65" i="15"/>
  <c r="AB65" i="15"/>
  <c r="AC65" i="15"/>
  <c r="AD65" i="15"/>
  <c r="AE65" i="15"/>
  <c r="AF65" i="15"/>
  <c r="AG65" i="15"/>
  <c r="AH65" i="15"/>
  <c r="AH29" i="15"/>
  <c r="AI65" i="15"/>
  <c r="AI29" i="15"/>
  <c r="AJ65" i="15"/>
  <c r="AJ29" i="15"/>
  <c r="AH15" i="15"/>
  <c r="C17" i="15"/>
  <c r="C3" i="15"/>
  <c r="C4" i="15"/>
  <c r="C5" i="15"/>
  <c r="C6" i="15"/>
  <c r="AA64" i="15"/>
  <c r="AB64" i="15"/>
  <c r="AC64" i="15"/>
  <c r="AD64" i="15"/>
  <c r="AE64" i="15"/>
  <c r="AF64" i="15"/>
  <c r="AG64" i="15"/>
  <c r="AH64" i="15"/>
  <c r="AI64" i="15"/>
  <c r="AJ64" i="15"/>
  <c r="C7" i="15"/>
  <c r="C8" i="15"/>
  <c r="C9" i="15"/>
  <c r="C10" i="15"/>
  <c r="C11" i="15"/>
  <c r="C12" i="15"/>
  <c r="C13" i="15"/>
  <c r="C14" i="15"/>
  <c r="AD59" i="15"/>
  <c r="AE59" i="15"/>
  <c r="AF59" i="15"/>
  <c r="AG59" i="15"/>
  <c r="AH59" i="15"/>
  <c r="AH73" i="15"/>
  <c r="AI59" i="15"/>
  <c r="AI73" i="15"/>
  <c r="AJ59" i="15"/>
  <c r="AJ73" i="15"/>
  <c r="C15" i="15"/>
  <c r="C2" i="15"/>
  <c r="B3" i="15"/>
  <c r="B4" i="15"/>
  <c r="B5" i="15"/>
  <c r="B6" i="15"/>
  <c r="Y64" i="15"/>
  <c r="B7" i="15"/>
  <c r="Y65" i="15"/>
  <c r="B17" i="15"/>
  <c r="B8" i="15"/>
  <c r="B9" i="15"/>
  <c r="B10" i="15"/>
  <c r="B11" i="15"/>
  <c r="B12" i="15"/>
  <c r="B13" i="15"/>
  <c r="B14" i="15"/>
  <c r="AB59" i="15"/>
  <c r="AA59" i="15"/>
  <c r="Z59" i="15"/>
  <c r="Y73" i="15"/>
  <c r="Z73" i="15"/>
  <c r="AA73" i="15"/>
  <c r="B15" i="15"/>
  <c r="Y23" i="15"/>
  <c r="Z23" i="15"/>
  <c r="AA23" i="15"/>
  <c r="Y24" i="15"/>
  <c r="Z24" i="15"/>
  <c r="AA24" i="15"/>
  <c r="Y25" i="15"/>
  <c r="Z25" i="15"/>
  <c r="AA25" i="15"/>
  <c r="Y26" i="15"/>
  <c r="Z26" i="15"/>
  <c r="AA26" i="15"/>
  <c r="Y27" i="15"/>
  <c r="Z27" i="15"/>
  <c r="AA27" i="15"/>
  <c r="Y28" i="15"/>
  <c r="Z28" i="15"/>
  <c r="AA28" i="15"/>
  <c r="Y29" i="15"/>
  <c r="Z29" i="15"/>
  <c r="AA29" i="15"/>
  <c r="Y30" i="15"/>
  <c r="Z30" i="15"/>
  <c r="AA30" i="15"/>
  <c r="Y31" i="15"/>
  <c r="Z31" i="15"/>
  <c r="AA31" i="15"/>
  <c r="Y32" i="15"/>
  <c r="Z32" i="15"/>
  <c r="AA32" i="15"/>
  <c r="Y33" i="15"/>
  <c r="Z33" i="15"/>
  <c r="AA33" i="15"/>
  <c r="Y34" i="15"/>
  <c r="Z34" i="15"/>
  <c r="AA34" i="15"/>
  <c r="Y35" i="15"/>
  <c r="Z35" i="15"/>
  <c r="AA35" i="15"/>
  <c r="Y36" i="15"/>
  <c r="Z36" i="15"/>
  <c r="AA36" i="15"/>
  <c r="Y37" i="15"/>
  <c r="Z37" i="15"/>
  <c r="AA37" i="15"/>
  <c r="AH23" i="15"/>
  <c r="AI23" i="15"/>
  <c r="AJ23" i="15"/>
  <c r="D2" i="15"/>
  <c r="AH24" i="15"/>
  <c r="AI24" i="15"/>
  <c r="AJ24" i="15"/>
  <c r="AH25" i="15"/>
  <c r="AI25" i="15"/>
  <c r="AJ25" i="15"/>
  <c r="AH26" i="15"/>
  <c r="AI26" i="15"/>
  <c r="AJ26" i="15"/>
  <c r="AH27" i="15"/>
  <c r="AI27" i="15"/>
  <c r="AJ27" i="15"/>
  <c r="AB28" i="15"/>
  <c r="AB29" i="15"/>
  <c r="AH30" i="15"/>
  <c r="AI30" i="15"/>
  <c r="AJ30" i="15"/>
  <c r="AH31" i="15"/>
  <c r="AI31" i="15"/>
  <c r="AJ31" i="15"/>
  <c r="AH32" i="15"/>
  <c r="AI32" i="15"/>
  <c r="AJ32" i="15"/>
  <c r="AH33" i="15"/>
  <c r="AI33" i="15"/>
  <c r="AJ33" i="15"/>
  <c r="AH34" i="15"/>
  <c r="AI34" i="15"/>
  <c r="AJ34" i="15"/>
  <c r="AH35" i="15"/>
  <c r="AI35" i="15"/>
  <c r="AJ35" i="15"/>
  <c r="AH36" i="15"/>
  <c r="AI36" i="15"/>
  <c r="AJ36" i="15"/>
  <c r="AH37" i="15"/>
  <c r="AI37" i="15"/>
  <c r="AJ37" i="15"/>
  <c r="D3" i="15"/>
  <c r="D4" i="15"/>
  <c r="D5" i="15"/>
  <c r="D6" i="15"/>
  <c r="D7" i="15"/>
  <c r="D17" i="15"/>
  <c r="D8" i="15"/>
  <c r="D9" i="15"/>
  <c r="D10" i="15"/>
  <c r="D11" i="15"/>
  <c r="D12" i="15"/>
  <c r="D13" i="15"/>
  <c r="D14" i="15"/>
  <c r="D15" i="15"/>
  <c r="AB23" i="15"/>
  <c r="AC23" i="15"/>
  <c r="AD23" i="15"/>
  <c r="AE23" i="15"/>
  <c r="AF23" i="15"/>
  <c r="AG23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AB24" i="15"/>
  <c r="AC24" i="15"/>
  <c r="AD24" i="15"/>
  <c r="AE24" i="15"/>
  <c r="AF24" i="15"/>
  <c r="AG24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AB25" i="15"/>
  <c r="AC25" i="15"/>
  <c r="AD25" i="15"/>
  <c r="AE25" i="15"/>
  <c r="AF25" i="15"/>
  <c r="AG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AB26" i="15"/>
  <c r="AC26" i="15"/>
  <c r="AD26" i="15"/>
  <c r="AE26" i="15"/>
  <c r="AF26" i="15"/>
  <c r="AG26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AB27" i="15"/>
  <c r="AC27" i="15"/>
  <c r="AD27" i="15"/>
  <c r="AE27" i="15"/>
  <c r="AF27" i="15"/>
  <c r="AG27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AC28" i="15"/>
  <c r="AD28" i="15"/>
  <c r="AE28" i="15"/>
  <c r="AF28" i="15"/>
  <c r="AG28" i="15"/>
  <c r="AH28" i="15"/>
  <c r="AI28" i="15"/>
  <c r="AJ28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AC29" i="15"/>
  <c r="AD29" i="15"/>
  <c r="AE29" i="15"/>
  <c r="AF29" i="15"/>
  <c r="AG29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AB30" i="15"/>
  <c r="AC30" i="15"/>
  <c r="AD30" i="15"/>
  <c r="AE30" i="15"/>
  <c r="AF30" i="15"/>
  <c r="AG30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AB31" i="15"/>
  <c r="AC31" i="15"/>
  <c r="AD31" i="15"/>
  <c r="AE31" i="15"/>
  <c r="AF31" i="15"/>
  <c r="AG31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AB32" i="15"/>
  <c r="AC32" i="15"/>
  <c r="AD32" i="15"/>
  <c r="AE32" i="15"/>
  <c r="AF32" i="15"/>
  <c r="AG32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AB33" i="15"/>
  <c r="AC33" i="15"/>
  <c r="AD33" i="15"/>
  <c r="AE33" i="15"/>
  <c r="AF33" i="15"/>
  <c r="AG33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AB34" i="15"/>
  <c r="AC34" i="15"/>
  <c r="AD34" i="15"/>
  <c r="AE34" i="15"/>
  <c r="AF34" i="15"/>
  <c r="AG34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AB35" i="15"/>
  <c r="AC35" i="15"/>
  <c r="AD35" i="15"/>
  <c r="AE35" i="15"/>
  <c r="AF35" i="15"/>
  <c r="AG35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AB36" i="15"/>
  <c r="AC36" i="15"/>
  <c r="AD36" i="15"/>
  <c r="AE36" i="15"/>
  <c r="AF36" i="15"/>
  <c r="AG36" i="15"/>
  <c r="C73" i="15"/>
  <c r="C37" i="15"/>
  <c r="D73" i="15"/>
  <c r="D37" i="15"/>
  <c r="E73" i="15"/>
  <c r="E37" i="15"/>
  <c r="F73" i="15"/>
  <c r="F37" i="15"/>
  <c r="G73" i="15"/>
  <c r="G37" i="15"/>
  <c r="H73" i="15"/>
  <c r="H37" i="15"/>
  <c r="I73" i="15"/>
  <c r="I37" i="15"/>
  <c r="J73" i="15"/>
  <c r="J37" i="15"/>
  <c r="K73" i="15"/>
  <c r="K37" i="15"/>
  <c r="L73" i="15"/>
  <c r="L37" i="15"/>
  <c r="M73" i="15"/>
  <c r="M37" i="15"/>
  <c r="N73" i="15"/>
  <c r="N37" i="15"/>
  <c r="O73" i="15"/>
  <c r="O37" i="15"/>
  <c r="P73" i="15"/>
  <c r="P37" i="15"/>
  <c r="Q73" i="15"/>
  <c r="Q37" i="15"/>
  <c r="R73" i="15"/>
  <c r="R37" i="15"/>
  <c r="S73" i="15"/>
  <c r="S37" i="15"/>
  <c r="T73" i="15"/>
  <c r="T37" i="15"/>
  <c r="U73" i="15"/>
  <c r="U37" i="15"/>
  <c r="V73" i="15"/>
  <c r="V37" i="15"/>
  <c r="W73" i="15"/>
  <c r="W37" i="15"/>
  <c r="X73" i="15"/>
  <c r="X37" i="15"/>
  <c r="AB73" i="15"/>
  <c r="AB37" i="15"/>
  <c r="AC73" i="15"/>
  <c r="AC37" i="15"/>
  <c r="AD73" i="15"/>
  <c r="AD37" i="15"/>
  <c r="AE73" i="15"/>
  <c r="AE37" i="15"/>
  <c r="AF73" i="15"/>
  <c r="AF37" i="15"/>
  <c r="AG73" i="15"/>
  <c r="AG37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73" i="15"/>
  <c r="B37" i="15"/>
  <c r="B24" i="15"/>
  <c r="B3" i="16"/>
  <c r="C13" i="16"/>
  <c r="C11" i="16"/>
  <c r="C10" i="16"/>
  <c r="C9" i="16"/>
  <c r="C8" i="16"/>
  <c r="C7" i="16"/>
  <c r="C6" i="16"/>
  <c r="C5" i="16"/>
  <c r="C4" i="16"/>
  <c r="B4" i="16"/>
  <c r="B10" i="16"/>
  <c r="D4" i="16"/>
  <c r="B5" i="16"/>
  <c r="B6" i="16"/>
  <c r="D5" i="16"/>
  <c r="D6" i="16"/>
  <c r="B7" i="16"/>
  <c r="B9" i="16"/>
  <c r="D7" i="16"/>
  <c r="B8" i="16"/>
  <c r="D8" i="16"/>
  <c r="B11" i="16"/>
  <c r="D9" i="16"/>
  <c r="D10" i="16"/>
  <c r="B13" i="16"/>
  <c r="D11" i="16"/>
  <c r="B12" i="16"/>
  <c r="D13" i="16"/>
  <c r="AK63" i="16"/>
  <c r="AJ63" i="16"/>
  <c r="AI63" i="16"/>
  <c r="AH63" i="16"/>
  <c r="AG63" i="16"/>
  <c r="AF63" i="16"/>
  <c r="AK48" i="16"/>
  <c r="AJ48" i="16"/>
  <c r="AI48" i="16"/>
  <c r="AH48" i="16"/>
  <c r="AG48" i="16"/>
  <c r="AF48" i="16"/>
  <c r="B46" i="8"/>
  <c r="D82" i="8"/>
  <c r="C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B82" i="8"/>
  <c r="B12" i="9"/>
  <c r="K15" i="12"/>
  <c r="J15" i="12"/>
  <c r="J14" i="12"/>
  <c r="I14" i="12"/>
  <c r="L3" i="12"/>
  <c r="L4" i="12"/>
  <c r="L5" i="12"/>
  <c r="L6" i="12"/>
  <c r="L8" i="12"/>
  <c r="L9" i="12"/>
  <c r="L11" i="12"/>
  <c r="L12" i="12"/>
  <c r="L2" i="12"/>
  <c r="I12" i="12"/>
  <c r="CC111" i="12"/>
  <c r="CB111" i="12"/>
  <c r="CA111" i="12"/>
  <c r="BZ111" i="12"/>
  <c r="BY111" i="12"/>
  <c r="BX111" i="12"/>
  <c r="BW111" i="12"/>
  <c r="BV111" i="12"/>
  <c r="BU111" i="12"/>
  <c r="BT111" i="12"/>
  <c r="BS111" i="12"/>
  <c r="BR111" i="12"/>
  <c r="BQ111" i="12"/>
  <c r="BP111" i="12"/>
  <c r="BO111" i="12"/>
  <c r="BN111" i="12"/>
  <c r="BM111" i="12"/>
  <c r="BL111" i="12"/>
  <c r="BK111" i="12"/>
  <c r="BJ111" i="12"/>
  <c r="BI111" i="12"/>
  <c r="BH111" i="12"/>
  <c r="BG111" i="12"/>
  <c r="BF111" i="12"/>
  <c r="BE111" i="12"/>
  <c r="BD111" i="12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C111" i="12"/>
  <c r="B111" i="12"/>
  <c r="CC91" i="12"/>
  <c r="CB91" i="12"/>
  <c r="CA91" i="12"/>
  <c r="BZ91" i="12"/>
  <c r="BY91" i="12"/>
  <c r="BX91" i="12"/>
  <c r="BW91" i="12"/>
  <c r="BV91" i="12"/>
  <c r="BU91" i="12"/>
  <c r="BT91" i="12"/>
  <c r="BS91" i="12"/>
  <c r="BR91" i="12"/>
  <c r="BQ91" i="12"/>
  <c r="BP91" i="12"/>
  <c r="BO91" i="12"/>
  <c r="BN91" i="12"/>
  <c r="BM91" i="12"/>
  <c r="BL91" i="12"/>
  <c r="BK91" i="12"/>
  <c r="BJ91" i="12"/>
  <c r="BI91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AS91" i="12"/>
  <c r="AR91" i="12"/>
  <c r="AQ91" i="12"/>
  <c r="AP91" i="12"/>
  <c r="AO91" i="12"/>
  <c r="AN91" i="12"/>
  <c r="AM91" i="12"/>
  <c r="AL91" i="12"/>
  <c r="AK91" i="12"/>
  <c r="AJ91" i="12"/>
  <c r="AI91" i="12"/>
  <c r="AH91" i="12"/>
  <c r="AG91" i="12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B91" i="12"/>
  <c r="E12" i="12"/>
  <c r="B12" i="12"/>
  <c r="AQ7" i="8"/>
  <c r="I44" i="11"/>
  <c r="E44" i="11"/>
  <c r="I43" i="11"/>
  <c r="E43" i="11"/>
  <c r="I42" i="11"/>
  <c r="E42" i="11"/>
  <c r="I41" i="11"/>
  <c r="E41" i="11"/>
  <c r="I40" i="11"/>
  <c r="E40" i="11"/>
  <c r="I39" i="11"/>
  <c r="E39" i="11"/>
  <c r="I38" i="11"/>
  <c r="E38" i="11"/>
  <c r="I37" i="11"/>
  <c r="E37" i="11"/>
  <c r="I36" i="11"/>
  <c r="E36" i="11"/>
  <c r="I35" i="11"/>
  <c r="E35" i="11"/>
  <c r="I34" i="11"/>
  <c r="E34" i="11"/>
  <c r="I33" i="11"/>
  <c r="E33" i="11"/>
  <c r="I32" i="11"/>
  <c r="E32" i="11"/>
  <c r="I31" i="11"/>
  <c r="E31" i="11"/>
  <c r="I30" i="11"/>
  <c r="E30" i="11"/>
  <c r="E12" i="11"/>
  <c r="E16" i="11"/>
  <c r="E15" i="11"/>
  <c r="C18" i="11"/>
  <c r="B18" i="11"/>
  <c r="B19" i="11"/>
  <c r="B20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G8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B6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C46" i="8"/>
  <c r="G9" i="8"/>
  <c r="AF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G6" i="13"/>
  <c r="AH6" i="13"/>
  <c r="AI6" i="13"/>
  <c r="AJ6" i="13"/>
  <c r="AK6" i="13"/>
  <c r="AL6" i="13"/>
  <c r="AM6" i="13"/>
  <c r="AN6" i="13"/>
  <c r="AO6" i="13"/>
  <c r="AP6" i="13"/>
  <c r="AQ6" i="13"/>
  <c r="C6" i="13"/>
  <c r="D3" i="13"/>
  <c r="E3" i="13"/>
  <c r="F3" i="13"/>
  <c r="G3" i="13"/>
  <c r="H3" i="13"/>
  <c r="I3" i="13"/>
  <c r="J3" i="13"/>
  <c r="K3" i="13"/>
  <c r="L3" i="13"/>
  <c r="M3" i="13"/>
  <c r="N3" i="13"/>
  <c r="O3" i="13"/>
  <c r="P3" i="13"/>
  <c r="Q3" i="13"/>
  <c r="R3" i="13"/>
  <c r="S3" i="13"/>
  <c r="T3" i="13"/>
  <c r="U3" i="13"/>
  <c r="V3" i="13"/>
  <c r="W3" i="13"/>
  <c r="X3" i="13"/>
  <c r="Y3" i="13"/>
  <c r="Z3" i="13"/>
  <c r="AA3" i="13"/>
  <c r="AB3" i="13"/>
  <c r="AC3" i="13"/>
  <c r="AD3" i="13"/>
  <c r="AE3" i="13"/>
  <c r="AF3" i="13"/>
  <c r="AG3" i="13"/>
  <c r="AH3" i="13"/>
  <c r="AI3" i="13"/>
  <c r="AJ3" i="13"/>
  <c r="AK3" i="13"/>
  <c r="AL3" i="13"/>
  <c r="AM3" i="13"/>
  <c r="AN3" i="13"/>
  <c r="AO3" i="13"/>
  <c r="AP3" i="13"/>
  <c r="AQ3" i="13"/>
  <c r="C3" i="13"/>
  <c r="G7" i="8"/>
  <c r="G6" i="8"/>
  <c r="G5" i="8"/>
</calcChain>
</file>

<file path=xl/sharedStrings.xml><?xml version="1.0" encoding="utf-8"?>
<sst xmlns="http://schemas.openxmlformats.org/spreadsheetml/2006/main" count="3427" uniqueCount="235">
  <si>
    <t>Oceania, Total</t>
  </si>
  <si>
    <t>..</t>
  </si>
  <si>
    <t>Cook Islands</t>
  </si>
  <si>
    <t>Fiji</t>
  </si>
  <si>
    <t>Kiribati</t>
  </si>
  <si>
    <t>Marshall Islands</t>
  </si>
  <si>
    <t>Micronesia</t>
  </si>
  <si>
    <t>Nauru</t>
  </si>
  <si>
    <t>Niue</t>
  </si>
  <si>
    <t>Northern Marianas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</si>
  <si>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</si>
  <si>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</si>
  <si>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</si>
  <si>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</si>
  <si>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</si>
  <si>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</si>
  <si>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</si>
  <si>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</si>
  <si>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&amp; Futuna</t>
  </si>
  <si>
    <t>Oceania, regional</t>
  </si>
  <si>
    <t>Current</t>
  </si>
  <si>
    <t>Australia</t>
  </si>
  <si>
    <t>Austria</t>
  </si>
  <si>
    <t>Belgium</t>
  </si>
  <si>
    <t>Canada</t>
  </si>
  <si>
    <t>Finland</t>
  </si>
  <si>
    <t>France</t>
  </si>
  <si>
    <t>Germany</t>
  </si>
  <si>
    <t>Ireland</t>
  </si>
  <si>
    <t>Italy</t>
  </si>
  <si>
    <t>Japan</t>
  </si>
  <si>
    <t>Korea</t>
  </si>
  <si>
    <t>Luxembourg</t>
  </si>
  <si>
    <t>New Zealand</t>
  </si>
  <si>
    <t>Norway</t>
  </si>
  <si>
    <t>Spain</t>
  </si>
  <si>
    <t>Sweden</t>
  </si>
  <si>
    <t>Switzerland</t>
  </si>
  <si>
    <t>United Kingdom</t>
  </si>
  <si>
    <t>United States</t>
  </si>
  <si>
    <t>EU Institutions</t>
  </si>
  <si>
    <t>Israel</t>
  </si>
  <si>
    <t>Kuwait (KFAED)</t>
  </si>
  <si>
    <t>Russia</t>
  </si>
  <si>
    <t>Slovenia</t>
  </si>
  <si>
    <t>Turkey</t>
  </si>
  <si>
    <t>Thailand</t>
  </si>
  <si>
    <t>United Arab Emirates</t>
  </si>
  <si>
    <t>AsDB Special Funds</t>
  </si>
  <si>
    <t>GAVI</t>
  </si>
  <si>
    <t>GEF</t>
  </si>
  <si>
    <t>Global Fund (GFATM)</t>
  </si>
  <si>
    <t>IDA</t>
  </si>
  <si>
    <t>IFAD</t>
  </si>
  <si>
    <t>IMF (Concessional Trust Funds)</t>
  </si>
  <si>
    <t>UNAIDS</t>
  </si>
  <si>
    <t>UNDP</t>
  </si>
  <si>
    <t>UNFPA</t>
  </si>
  <si>
    <t>UNHCR</t>
  </si>
  <si>
    <t>UNICEF</t>
  </si>
  <si>
    <t>WHO</t>
  </si>
  <si>
    <t>Other donors</t>
  </si>
  <si>
    <t xml:space="preserve"> </t>
  </si>
  <si>
    <t>2011 Inflation adjusted</t>
  </si>
  <si>
    <t>Percent decline 1975-2002</t>
  </si>
  <si>
    <t>Percent increase 2002-2011</t>
  </si>
  <si>
    <t>Total aid</t>
  </si>
  <si>
    <t>Global aid increase 1975-2002</t>
  </si>
  <si>
    <t>Global aid increase 2002-2011</t>
  </si>
  <si>
    <t>Total</t>
  </si>
  <si>
    <t>Australian aid</t>
  </si>
  <si>
    <t>CURRENT</t>
  </si>
  <si>
    <t>CONSTANT</t>
  </si>
  <si>
    <t>Percent decline 1975-1993</t>
  </si>
  <si>
    <t>Average 2000-2002</t>
  </si>
  <si>
    <t>Average 2009-2011</t>
  </si>
  <si>
    <t>Average 2000 - 2002</t>
  </si>
  <si>
    <t>Average 2009 - 2011</t>
  </si>
  <si>
    <t>PNG's share of total aid to the Pacific</t>
  </si>
  <si>
    <t>Total aid increase 2002-2011</t>
  </si>
  <si>
    <t>Denmark</t>
  </si>
  <si>
    <t>Greece</t>
  </si>
  <si>
    <t>Iceland</t>
  </si>
  <si>
    <t>Netherlands</t>
  </si>
  <si>
    <t>Portugal</t>
  </si>
  <si>
    <t>Bulgaria</t>
  </si>
  <si>
    <t>Chinese Taipei</t>
  </si>
  <si>
    <t>Cyprus</t>
  </si>
  <si>
    <t>Czech Republic</t>
  </si>
  <si>
    <t>Estonia</t>
  </si>
  <si>
    <t>Hungary</t>
  </si>
  <si>
    <t>Latvia</t>
  </si>
  <si>
    <t>Liechtenstein</t>
  </si>
  <si>
    <t>Lithuania</t>
  </si>
  <si>
    <t>Malta</t>
  </si>
  <si>
    <t>Poland</t>
  </si>
  <si>
    <t>Romania</t>
  </si>
  <si>
    <t>Saudi Arabia</t>
  </si>
  <si>
    <t>Slovak Republic</t>
  </si>
  <si>
    <t>Other Donor Countries</t>
  </si>
  <si>
    <t>AfDB (African Dev.Bank)</t>
  </si>
  <si>
    <t>AfDF (African Dev.Fund)</t>
  </si>
  <si>
    <t>AsDB (Asian Dev.Bank)</t>
  </si>
  <si>
    <t>CarDB (Carribean Dev. Bank)</t>
  </si>
  <si>
    <t>EBRD</t>
  </si>
  <si>
    <t>IAEA</t>
  </si>
  <si>
    <t>IBRD</t>
  </si>
  <si>
    <t>IDB</t>
  </si>
  <si>
    <t>IDB Spec. Fund</t>
  </si>
  <si>
    <t>IFC</t>
  </si>
  <si>
    <t>IMF Trust Fund</t>
  </si>
  <si>
    <t>MONTREAL PROTOCOL</t>
  </si>
  <si>
    <t>Nordic Dev. Fund</t>
  </si>
  <si>
    <t>UNECE</t>
  </si>
  <si>
    <t>UNEP</t>
  </si>
  <si>
    <t>UNRWA</t>
  </si>
  <si>
    <t>UNTA</t>
  </si>
  <si>
    <t>WFP</t>
  </si>
  <si>
    <t>Other Multilateral</t>
  </si>
  <si>
    <t>OSCE</t>
  </si>
  <si>
    <t>Change</t>
  </si>
  <si>
    <t>Top 6</t>
  </si>
  <si>
    <t>CONSTANT Aid</t>
  </si>
  <si>
    <t>POPULATION</t>
  </si>
  <si>
    <t>Aid per capita</t>
  </si>
  <si>
    <t>Deflator</t>
  </si>
  <si>
    <t>Note: Can't find data on Cook Islands, Nauru and Niue</t>
  </si>
  <si>
    <t>2000 - 2002</t>
  </si>
  <si>
    <t>2009 - 2011</t>
  </si>
  <si>
    <t>Population source: World Bank databank</t>
  </si>
  <si>
    <t>Aid to GNI ratio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</si>
  <si>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</si>
  <si>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</si>
  <si>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</si>
  <si>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</si>
  <si>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</si>
  <si>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</si>
  <si>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</si>
  <si>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</si>
  <si>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</si>
  <si>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</si>
  <si>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</si>
  <si>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</si>
  <si>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</si>
  <si>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</si>
  <si>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</si>
  <si>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</si>
  <si>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</si>
  <si>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</si>
  <si>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</si>
  <si>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</si>
  <si>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</si>
  <si>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</si>
  <si>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</si>
  <si>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</si>
  <si>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</si>
  <si>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</si>
  <si>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</si>
  <si>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</si>
  <si>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</si>
  <si>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</si>
  <si>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</si>
  <si>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</si>
  <si>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</si>
  <si>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</si>
  <si>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</si>
  <si>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</si>
  <si>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</si>
  <si>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</si>
  <si>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</si>
  <si>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</si>
  <si>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</si>
  <si>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</si>
  <si>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Source: World Bank databank</t>
  </si>
  <si>
    <t>Aid</t>
  </si>
  <si>
    <t>Population</t>
  </si>
  <si>
    <t>GNI</t>
  </si>
  <si>
    <t>Aid to GNI</t>
  </si>
  <si>
    <t>Total Pacific</t>
  </si>
  <si>
    <t>Note: Data not available for Tuvalu 2000 so only two years are used</t>
  </si>
  <si>
    <t>PNG</t>
  </si>
  <si>
    <t xml:space="preserve">Note: Cook Islands, Nauru and Niue populations are estimated from rates found in Pacific 2020 </t>
  </si>
  <si>
    <t>ODA to GNI across the Pacific</t>
  </si>
  <si>
    <t>Regional, total</t>
  </si>
  <si>
    <t>Polynesia (Samoa and Tonga Tuvalu)</t>
  </si>
  <si>
    <t>Micronesia (Kiribas, FSM, Marshall Islands, Palau)</t>
  </si>
  <si>
    <t>Other Melanesia (Vanuatu)</t>
  </si>
  <si>
    <t>Polynesia (Samoa, Tonga and Tuvalu)</t>
  </si>
  <si>
    <t>Solomons</t>
  </si>
  <si>
    <t>Pacific minus PNG, Fiji and Solomon Islands</t>
  </si>
  <si>
    <t>2009-2011</t>
  </si>
  <si>
    <t>2000-2002</t>
  </si>
  <si>
    <t>Polynesia (Cook Islands, Niue, Samoa and Tonga Tuvalu)</t>
  </si>
  <si>
    <t>Micronesia (Kiribas, FSM, Marshall Islands, Nauru, Palau)</t>
  </si>
  <si>
    <t>Country</t>
  </si>
  <si>
    <t>Year</t>
  </si>
  <si>
    <t>Aid to Gni</t>
  </si>
  <si>
    <t>Regional</t>
  </si>
  <si>
    <t>West Bank and Gaza</t>
  </si>
  <si>
    <t>Mongolia</t>
  </si>
  <si>
    <t>Lao PDR</t>
  </si>
  <si>
    <t>Eritrea</t>
  </si>
  <si>
    <t>Zambia</t>
  </si>
  <si>
    <t>Timor-Leste</t>
  </si>
  <si>
    <t>Mauritania</t>
  </si>
  <si>
    <t>Burkina Faso</t>
  </si>
  <si>
    <t>Uganda</t>
  </si>
  <si>
    <t>Kosovo</t>
  </si>
  <si>
    <t>Ethiopia</t>
  </si>
  <si>
    <t>Mali</t>
  </si>
  <si>
    <t>Tanzania</t>
  </si>
  <si>
    <t>Central African Republic</t>
  </si>
  <si>
    <t>Gambia, The</t>
  </si>
  <si>
    <t>Guinea-Bissau</t>
  </si>
  <si>
    <t>Cape Verde</t>
  </si>
  <si>
    <t>Malawi</t>
  </si>
  <si>
    <t>Togo</t>
  </si>
  <si>
    <t>Sierra Leone</t>
  </si>
  <si>
    <t>Rwanda</t>
  </si>
  <si>
    <t>Mozambique</t>
  </si>
  <si>
    <t>Sao Tome and Principe</t>
  </si>
  <si>
    <t>Haiti</t>
  </si>
  <si>
    <t>Burundi</t>
  </si>
  <si>
    <t>Congo, Dem. Rep.</t>
  </si>
  <si>
    <t>Micronesia, Fed. Sts.</t>
  </si>
  <si>
    <t>Afghanistan</t>
  </si>
  <si>
    <t>Liberia</t>
  </si>
  <si>
    <t>2009-2011 average</t>
  </si>
  <si>
    <t>Country Name</t>
  </si>
  <si>
    <t>FSM</t>
  </si>
  <si>
    <t>Kiribati (23rd)</t>
  </si>
  <si>
    <t>Samoa (25th)</t>
  </si>
  <si>
    <t>Vanuatu (27th)</t>
  </si>
  <si>
    <t>Solomon Islands (35th)</t>
  </si>
  <si>
    <t>Tonga (40th)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</si>
</sst>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_-;\-&quot;$&quot;* #,##0.0_-;_-&quot;$&quot;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16" fillId="0" borderId="0" xfId="0" applyFont="1"/>
    <xf numFmtId="9" fontId="0" fillId="0" borderId="0" xfId="42" applyFont="1"/>
    <xf numFmtId="9" fontId="0" fillId="0" borderId="0" xfId="0" applyNumberFormat="1"/>
    <xf numFmtId="164" fontId="0" fillId="0" borderId="0" xfId="43" applyNumberFormat="1" applyFont="1"/>
    <xf numFmtId="164" fontId="0" fillId="0" borderId="0" xfId="0" applyNumberFormat="1"/>
    <xf numFmtId="44" fontId="0" fillId="0" borderId="0" xfId="43" applyFont="1"/>
    <xf numFmtId="165" fontId="0" fillId="0" borderId="0" xfId="43" applyNumberFormat="1" applyFont="1"/>
    <xf numFmtId="0" fontId="0" fillId="0" borderId="0" xfId="0" applyBorder="1"/>
    <xf numFmtId="0" fontId="0" fillId="0" borderId="0" xfId="0" applyFill="1" applyBorder="1"/>
    <xf numFmtId="49" fontId="0" fillId="0" borderId="0" xfId="0" applyNumberFormat="1"/>
    <xf numFmtId="166" fontId="0" fillId="0" borderId="0" xfId="42" applyNumberFormat="1" applyFont="1"/>
    <xf numFmtId="0" fontId="0" fillId="0" borderId="0" xfId="0" applyFont="1"/>
    <xf numFmtId="0" fontId="0" fillId="0" borderId="0" xfId="42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33" borderId="0" xfId="0" applyNumberFormat="1" applyFill="1"/>
    <xf numFmtId="0" fontId="0" fillId="33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Aid</a:t>
            </a:r>
            <a:r>
              <a:rPr lang="en-AU" baseline="0"/>
              <a:t> to the Pacific</a:t>
            </a: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811719047939521E-2"/>
          <c:y val="0.10351183039389449"/>
          <c:w val="0.89750409403952702"/>
          <c:h val="0.79058004280830219"/>
        </c:manualLayout>
      </c:layout>
      <c:lineChart>
        <c:grouping val="standard"/>
        <c:varyColors val="0"/>
        <c:ser>
          <c:idx val="0"/>
          <c:order val="0"/>
          <c:tx>
            <c:strRef>
              <c:f>'Aid to the Pacific'!$A$2</c:f>
              <c:strCache>
                <c:ptCount val="1"/>
                <c:pt idx="0">
                  <c:v>2011 Inflation adjusted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245014245014238E-2"/>
                  <c:y val="7.3800738007380032E-2"/>
                </c:manualLayout>
              </c:layout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'Aid to the Pacific'!$B$1:$AT$1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'Aid to the Pacific'!$B$2:$AT$2</c:f>
              <c:numCache>
                <c:formatCode>General</c:formatCode>
                <c:ptCount val="45"/>
                <c:pt idx="0">
                  <c:v>1619.1999999999998</c:v>
                </c:pt>
                <c:pt idx="1">
                  <c:v>1479.83</c:v>
                </c:pt>
                <c:pt idx="2">
                  <c:v>1833.8100000000002</c:v>
                </c:pt>
                <c:pt idx="3">
                  <c:v>1455.0300000000002</c:v>
                </c:pt>
                <c:pt idx="4">
                  <c:v>1656.3</c:v>
                </c:pt>
                <c:pt idx="5">
                  <c:v>1857.6399999999999</c:v>
                </c:pt>
                <c:pt idx="6">
                  <c:v>1591.7199999999998</c:v>
                </c:pt>
                <c:pt idx="7">
                  <c:v>1639.0700000000004</c:v>
                </c:pt>
                <c:pt idx="8">
                  <c:v>1776.7999999999997</c:v>
                </c:pt>
                <c:pt idx="9">
                  <c:v>1622.8799999999997</c:v>
                </c:pt>
                <c:pt idx="10">
                  <c:v>1654.0000000000002</c:v>
                </c:pt>
                <c:pt idx="11">
                  <c:v>1556.7299999999998</c:v>
                </c:pt>
                <c:pt idx="12">
                  <c:v>1506.22</c:v>
                </c:pt>
                <c:pt idx="13">
                  <c:v>1645.1000000000001</c:v>
                </c:pt>
                <c:pt idx="14">
                  <c:v>1487.1999999999998</c:v>
                </c:pt>
                <c:pt idx="15">
                  <c:v>1454.04</c:v>
                </c:pt>
                <c:pt idx="16">
                  <c:v>1459.3</c:v>
                </c:pt>
                <c:pt idx="17">
                  <c:v>1633.1699999999998</c:v>
                </c:pt>
                <c:pt idx="18">
                  <c:v>1494.93</c:v>
                </c:pt>
                <c:pt idx="19">
                  <c:v>1343.34</c:v>
                </c:pt>
                <c:pt idx="20">
                  <c:v>1483</c:v>
                </c:pt>
                <c:pt idx="21">
                  <c:v>1392.96</c:v>
                </c:pt>
                <c:pt idx="22">
                  <c:v>1518.51</c:v>
                </c:pt>
                <c:pt idx="23">
                  <c:v>1442</c:v>
                </c:pt>
                <c:pt idx="24">
                  <c:v>1758.25</c:v>
                </c:pt>
                <c:pt idx="25">
                  <c:v>1597.32</c:v>
                </c:pt>
                <c:pt idx="26">
                  <c:v>1574.4200000000003</c:v>
                </c:pt>
                <c:pt idx="27">
                  <c:v>1451.8499999999997</c:v>
                </c:pt>
                <c:pt idx="28">
                  <c:v>1701.76</c:v>
                </c:pt>
                <c:pt idx="29">
                  <c:v>1255.57</c:v>
                </c:pt>
                <c:pt idx="30">
                  <c:v>1446.44</c:v>
                </c:pt>
                <c:pt idx="31">
                  <c:v>1436.5600000000004</c:v>
                </c:pt>
                <c:pt idx="32">
                  <c:v>1296.05</c:v>
                </c:pt>
                <c:pt idx="33">
                  <c:v>1344.05</c:v>
                </c:pt>
                <c:pt idx="34">
                  <c:v>1358.78</c:v>
                </c:pt>
                <c:pt idx="35">
                  <c:v>1560.5900000000001</c:v>
                </c:pt>
                <c:pt idx="36">
                  <c:v>1576.2799999999997</c:v>
                </c:pt>
                <c:pt idx="37">
                  <c:v>1546.3000000000002</c:v>
                </c:pt>
                <c:pt idx="38">
                  <c:v>1715.25</c:v>
                </c:pt>
                <c:pt idx="39">
                  <c:v>1835.5700000000002</c:v>
                </c:pt>
                <c:pt idx="40">
                  <c:v>2101.85</c:v>
                </c:pt>
                <c:pt idx="41">
                  <c:v>2072.58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'Aid to the Pacific'!$A$3</c:f>
              <c:strCache>
                <c:ptCount val="1"/>
                <c:pt idx="0">
                  <c:v>Current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8490028490028491E-3"/>
                  <c:y val="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4.273504273504169E-3"/>
                  <c:y val="-3.198031980319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'Aid to the Pacific'!$B$1:$AT$1</c:f>
              <c:numCache>
                <c:formatCode>General</c:formatCode>
                <c:ptCount val="4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'Aid to the Pacific'!$B$3:$AT$3</c:f>
              <c:numCache>
                <c:formatCode>General</c:formatCode>
                <c:ptCount val="45"/>
                <c:pt idx="0">
                  <c:v>172.45000000000002</c:v>
                </c:pt>
                <c:pt idx="1">
                  <c:v>173.72</c:v>
                </c:pt>
                <c:pt idx="2">
                  <c:v>241.7</c:v>
                </c:pt>
                <c:pt idx="3">
                  <c:v>249.07</c:v>
                </c:pt>
                <c:pt idx="4">
                  <c:v>331.95</c:v>
                </c:pt>
                <c:pt idx="5">
                  <c:v>393.23000000000008</c:v>
                </c:pt>
                <c:pt idx="6">
                  <c:v>349.44000000000005</c:v>
                </c:pt>
                <c:pt idx="7">
                  <c:v>368.94</c:v>
                </c:pt>
                <c:pt idx="8">
                  <c:v>466.3300000000001</c:v>
                </c:pt>
                <c:pt idx="9">
                  <c:v>468.1</c:v>
                </c:pt>
                <c:pt idx="10">
                  <c:v>545.80999999999995</c:v>
                </c:pt>
                <c:pt idx="11">
                  <c:v>533.4</c:v>
                </c:pt>
                <c:pt idx="12">
                  <c:v>499.46000000000004</c:v>
                </c:pt>
                <c:pt idx="13">
                  <c:v>528.91999999999996</c:v>
                </c:pt>
                <c:pt idx="14">
                  <c:v>479.51000000000005</c:v>
                </c:pt>
                <c:pt idx="15">
                  <c:v>418.32999999999993</c:v>
                </c:pt>
                <c:pt idx="16">
                  <c:v>464.50999999999993</c:v>
                </c:pt>
                <c:pt idx="17">
                  <c:v>639.66</c:v>
                </c:pt>
                <c:pt idx="18">
                  <c:v>679.65</c:v>
                </c:pt>
                <c:pt idx="19">
                  <c:v>624.19999999999993</c:v>
                </c:pt>
                <c:pt idx="20">
                  <c:v>741.61999999999978</c:v>
                </c:pt>
                <c:pt idx="21">
                  <c:v>715.51999999999987</c:v>
                </c:pt>
                <c:pt idx="22">
                  <c:v>796.55000000000007</c:v>
                </c:pt>
                <c:pt idx="23">
                  <c:v>742.43000000000006</c:v>
                </c:pt>
                <c:pt idx="24">
                  <c:v>1013.4299999999998</c:v>
                </c:pt>
                <c:pt idx="25">
                  <c:v>959.34</c:v>
                </c:pt>
                <c:pt idx="26">
                  <c:v>975.00000000000023</c:v>
                </c:pt>
                <c:pt idx="27">
                  <c:v>843.83999999999992</c:v>
                </c:pt>
                <c:pt idx="28">
                  <c:v>890.18000000000006</c:v>
                </c:pt>
                <c:pt idx="29">
                  <c:v>705.04000000000008</c:v>
                </c:pt>
                <c:pt idx="30">
                  <c:v>760.25999999999988</c:v>
                </c:pt>
                <c:pt idx="31">
                  <c:v>727.26</c:v>
                </c:pt>
                <c:pt idx="32">
                  <c:v>656.56</c:v>
                </c:pt>
                <c:pt idx="33">
                  <c:v>755.33</c:v>
                </c:pt>
                <c:pt idx="34">
                  <c:v>857.28000000000009</c:v>
                </c:pt>
                <c:pt idx="35">
                  <c:v>1072.5500000000002</c:v>
                </c:pt>
                <c:pt idx="36">
                  <c:v>1085.8399999999999</c:v>
                </c:pt>
                <c:pt idx="37">
                  <c:v>1178.8599999999999</c:v>
                </c:pt>
                <c:pt idx="38">
                  <c:v>1381.07</c:v>
                </c:pt>
                <c:pt idx="39">
                  <c:v>1432.54</c:v>
                </c:pt>
                <c:pt idx="40">
                  <c:v>1876.16</c:v>
                </c:pt>
                <c:pt idx="41">
                  <c:v>2072.58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5168"/>
        <c:axId val="89216512"/>
      </c:lineChart>
      <c:catAx>
        <c:axId val="875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9216512"/>
        <c:crosses val="autoZero"/>
        <c:auto val="1"/>
        <c:lblAlgn val="ctr"/>
        <c:lblOffset val="100"/>
        <c:noMultiLvlLbl val="0"/>
      </c:catAx>
      <c:valAx>
        <c:axId val="89216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US$</a:t>
                </a:r>
                <a:r>
                  <a:rPr lang="en-AU" baseline="0"/>
                  <a:t> million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9.6550039507169866E-3"/>
              <c:y val="4.900398813784640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757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1683753206058"/>
          <c:y val="0.59526689845587488"/>
          <c:w val="0.20760302398097674"/>
          <c:h val="0.1294074036200020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Aid</a:t>
            </a:r>
            <a:r>
              <a:rPr lang="en-AU" baseline="0"/>
              <a:t> to GNI ratios of top 20 aid dependent nations</a:t>
            </a:r>
          </a:p>
          <a:p>
            <a:pPr>
              <a:defRPr/>
            </a:pPr>
            <a:r>
              <a:rPr lang="en-AU" b="0" baseline="0"/>
              <a:t>2009-2011</a:t>
            </a:r>
            <a:endParaRPr lang="en-AU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012680067482445E-2"/>
          <c:y val="0.18606396422669388"/>
          <c:w val="0.93416633977860908"/>
          <c:h val="0.5609112586416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401782098015392E-3"/>
                  <c:y val="-2.0334059549745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'Aid dependence'!$A$2:$A$21</c:f>
              <c:strCache>
                <c:ptCount val="20"/>
                <c:pt idx="0">
                  <c:v>Liberia</c:v>
                </c:pt>
                <c:pt idx="1">
                  <c:v>Solomon Islands</c:v>
                </c:pt>
                <c:pt idx="2">
                  <c:v>Tuvalu</c:v>
                </c:pt>
                <c:pt idx="3">
                  <c:v>Afghanistan</c:v>
                </c:pt>
                <c:pt idx="4">
                  <c:v>Micronesia, Fed. Sts.</c:v>
                </c:pt>
                <c:pt idx="5">
                  <c:v>Marshall Islands</c:v>
                </c:pt>
                <c:pt idx="6">
                  <c:v>Congo, Dem. Rep.</c:v>
                </c:pt>
                <c:pt idx="7">
                  <c:v>Burundi</c:v>
                </c:pt>
                <c:pt idx="8">
                  <c:v>Haiti</c:v>
                </c:pt>
                <c:pt idx="9">
                  <c:v>Sao Tome and Principe</c:v>
                </c:pt>
                <c:pt idx="10">
                  <c:v>Samoa</c:v>
                </c:pt>
                <c:pt idx="11">
                  <c:v>Mozambique</c:v>
                </c:pt>
                <c:pt idx="12">
                  <c:v>Rwanda</c:v>
                </c:pt>
                <c:pt idx="13">
                  <c:v>Kiribati</c:v>
                </c:pt>
                <c:pt idx="14">
                  <c:v>Tonga</c:v>
                </c:pt>
                <c:pt idx="15">
                  <c:v>Sierra Leone</c:v>
                </c:pt>
                <c:pt idx="16">
                  <c:v>Togo</c:v>
                </c:pt>
                <c:pt idx="17">
                  <c:v>Palau</c:v>
                </c:pt>
                <c:pt idx="18">
                  <c:v>Malawi</c:v>
                </c:pt>
                <c:pt idx="19">
                  <c:v>Cape Verde</c:v>
                </c:pt>
              </c:strCache>
            </c:strRef>
          </c:cat>
          <c:val>
            <c:numRef>
              <c:f>'Aid dependence'!$B$2:$B$21</c:f>
              <c:numCache>
                <c:formatCode>General</c:formatCode>
                <c:ptCount val="20"/>
                <c:pt idx="0">
                  <c:v>77.267500943931068</c:v>
                </c:pt>
                <c:pt idx="1">
                  <c:v>51.48727424500742</c:v>
                </c:pt>
                <c:pt idx="2">
                  <c:v>46.154441845623957</c:v>
                </c:pt>
                <c:pt idx="3">
                  <c:v>42.489491213515443</c:v>
                </c:pt>
                <c:pt idx="4">
                  <c:v>40.812586966355148</c:v>
                </c:pt>
                <c:pt idx="5">
                  <c:v>38.21211780561444</c:v>
                </c:pt>
                <c:pt idx="6">
                  <c:v>36.525664153640029</c:v>
                </c:pt>
                <c:pt idx="7">
                  <c:v>29.55088766282833</c:v>
                </c:pt>
                <c:pt idx="8">
                  <c:v>28.830600922415602</c:v>
                </c:pt>
                <c:pt idx="9">
                  <c:v>23.429717241060541</c:v>
                </c:pt>
                <c:pt idx="10">
                  <c:v>19.785195626689084</c:v>
                </c:pt>
                <c:pt idx="11">
                  <c:v>19.766153283991517</c:v>
                </c:pt>
                <c:pt idx="12">
                  <c:v>18.80635333404356</c:v>
                </c:pt>
                <c:pt idx="13">
                  <c:v>17.962514720608549</c:v>
                </c:pt>
                <c:pt idx="14">
                  <c:v>17.441989834246048</c:v>
                </c:pt>
                <c:pt idx="15">
                  <c:v>17.207246069284842</c:v>
                </c:pt>
                <c:pt idx="16">
                  <c:v>16.791421412825727</c:v>
                </c:pt>
                <c:pt idx="17">
                  <c:v>16.571073665556337</c:v>
                </c:pt>
                <c:pt idx="18">
                  <c:v>16.532954074763975</c:v>
                </c:pt>
                <c:pt idx="19">
                  <c:v>15.606360428629934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56736"/>
        <c:axId val="66358272"/>
      </c:barChart>
      <c:catAx>
        <c:axId val="66356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66358272"/>
        <c:crosses val="autoZero"/>
        <c:auto val="1"/>
        <c:lblAlgn val="ctr"/>
        <c:lblOffset val="100"/>
        <c:noMultiLvlLbl val="0"/>
      </c:catAx>
      <c:valAx>
        <c:axId val="66358272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%</a:t>
                </a:r>
              </a:p>
            </c:rich>
          </c:tx>
          <c:layout>
            <c:manualLayout>
              <c:xMode val="edge"/>
              <c:yMode val="edge"/>
              <c:x val="3.0781692993114621E-2"/>
              <c:y val="0.110375745515470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635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AU" sz="1800" b="1" i="0" baseline="0">
                <a:effectLst/>
              </a:rPr>
              <a:t>Aid to GNI ratios of top 20 aid dependent nations</a:t>
            </a:r>
            <a:endParaRPr lang="en-AU">
              <a:effectLst/>
            </a:endParaRPr>
          </a:p>
          <a:p>
            <a:pPr algn="ctr">
              <a:defRPr/>
            </a:pPr>
            <a:r>
              <a:rPr lang="en-AU" sz="1800" b="0" i="0" baseline="0">
                <a:effectLst/>
              </a:rPr>
              <a:t>2009-2011</a:t>
            </a:r>
            <a:endParaRPr lang="en-AU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936303693745593E-2"/>
          <c:y val="0.19632956225299425"/>
          <c:w val="0.93717751744446576"/>
          <c:h val="0.536685672911575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0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accent2"/>
                </a:solidFill>
              </a:ln>
            </c:spPr>
          </c:dPt>
          <c:dPt>
            <c:idx val="21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accent2"/>
                </a:solidFill>
              </a:ln>
            </c:spPr>
          </c:dPt>
          <c:dPt>
            <c:idx val="22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accent2"/>
                </a:solidFill>
              </a:ln>
            </c:spPr>
          </c:dPt>
          <c:dPt>
            <c:idx val="23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accent2"/>
                </a:solidFill>
              </a:ln>
            </c:spPr>
          </c:dPt>
          <c:dPt>
            <c:idx val="24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solidFill>
                  <a:schemeClr val="accent2"/>
                </a:solidFill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809953735851693E-17"/>
                  <c:y val="-9.19540229885057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9.19540229885057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9.19540229885057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1.1923981494340677E-16"/>
                  <c:y val="9.195402298850574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1.6260162601626016E-3"/>
                  <c:y val="6.13026819923371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2803277639075605E-7"/>
                  <c:y val="3.06513409961685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1.626016260162601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'Aid dependence'!$A$34:$A$58</c:f>
              <c:strCache>
                <c:ptCount val="25"/>
                <c:pt idx="0">
                  <c:v>Timor-Leste</c:v>
                </c:pt>
                <c:pt idx="1">
                  <c:v>Micronesia, Fed. Sts.</c:v>
                </c:pt>
                <c:pt idx="2">
                  <c:v>Sao Tome and Principe</c:v>
                </c:pt>
                <c:pt idx="3">
                  <c:v>Marshall Islands</c:v>
                </c:pt>
                <c:pt idx="4">
                  <c:v>Tuvalu</c:v>
                </c:pt>
                <c:pt idx="5">
                  <c:v>Guinea-Bissau</c:v>
                </c:pt>
                <c:pt idx="6">
                  <c:v>Mozambique</c:v>
                </c:pt>
                <c:pt idx="7">
                  <c:v>Eritrea</c:v>
                </c:pt>
                <c:pt idx="8">
                  <c:v>Sierra Leone</c:v>
                </c:pt>
                <c:pt idx="9">
                  <c:v>Palau</c:v>
                </c:pt>
                <c:pt idx="10">
                  <c:v>Afghanistan</c:v>
                </c:pt>
                <c:pt idx="11">
                  <c:v>West Bank and Gaza</c:v>
                </c:pt>
                <c:pt idx="12">
                  <c:v>Malawi</c:v>
                </c:pt>
                <c:pt idx="13">
                  <c:v>Zambia</c:v>
                </c:pt>
                <c:pt idx="14">
                  <c:v>Mauritania</c:v>
                </c:pt>
                <c:pt idx="15">
                  <c:v>Rwanda</c:v>
                </c:pt>
                <c:pt idx="16">
                  <c:v>Mongolia</c:v>
                </c:pt>
                <c:pt idx="17">
                  <c:v>Lao PDR</c:v>
                </c:pt>
                <c:pt idx="18">
                  <c:v>Cape Verde</c:v>
                </c:pt>
                <c:pt idx="19">
                  <c:v>Burundi</c:v>
                </c:pt>
                <c:pt idx="20">
                  <c:v>Kiribati (23rd)</c:v>
                </c:pt>
                <c:pt idx="21">
                  <c:v>Samoa (25th)</c:v>
                </c:pt>
                <c:pt idx="22">
                  <c:v>Vanuatu (27th)</c:v>
                </c:pt>
                <c:pt idx="23">
                  <c:v>Solomon Islands (35th)</c:v>
                </c:pt>
                <c:pt idx="24">
                  <c:v>Tonga (40th)</c:v>
                </c:pt>
              </c:strCache>
            </c:strRef>
          </c:cat>
          <c:val>
            <c:numRef>
              <c:f>'Aid dependence'!$B$34:$B$58</c:f>
              <c:numCache>
                <c:formatCode>General</c:formatCode>
                <c:ptCount val="25"/>
                <c:pt idx="0">
                  <c:v>71.846740143548587</c:v>
                </c:pt>
                <c:pt idx="1">
                  <c:v>47.965790857743116</c:v>
                </c:pt>
                <c:pt idx="2">
                  <c:v>42.580880359458739</c:v>
                </c:pt>
                <c:pt idx="3">
                  <c:v>42.054008945446867</c:v>
                </c:pt>
                <c:pt idx="4">
                  <c:v>36.626056626840537</c:v>
                </c:pt>
                <c:pt idx="5">
                  <c:v>34.632549451265021</c:v>
                </c:pt>
                <c:pt idx="6">
                  <c:v>34.269026751216508</c:v>
                </c:pt>
                <c:pt idx="7">
                  <c:v>31.363301787326453</c:v>
                </c:pt>
                <c:pt idx="8">
                  <c:v>30.942460724007745</c:v>
                </c:pt>
                <c:pt idx="9">
                  <c:v>24.829414694324708</c:v>
                </c:pt>
                <c:pt idx="10">
                  <c:v>24.197087652030934</c:v>
                </c:pt>
                <c:pt idx="11">
                  <c:v>23.95082588641489</c:v>
                </c:pt>
                <c:pt idx="12">
                  <c:v>21.626581117485085</c:v>
                </c:pt>
                <c:pt idx="13">
                  <c:v>21.600671630084168</c:v>
                </c:pt>
                <c:pt idx="14">
                  <c:v>21.531210514730351</c:v>
                </c:pt>
                <c:pt idx="15">
                  <c:v>19.68062725399658</c:v>
                </c:pt>
                <c:pt idx="16">
                  <c:v>16.990579770279854</c:v>
                </c:pt>
                <c:pt idx="17">
                  <c:v>15.915907658892701</c:v>
                </c:pt>
                <c:pt idx="18">
                  <c:v>15.600216553040539</c:v>
                </c:pt>
                <c:pt idx="19">
                  <c:v>15.565923151267489</c:v>
                </c:pt>
                <c:pt idx="20">
                  <c:v>15.105077880649228</c:v>
                </c:pt>
                <c:pt idx="21">
                  <c:v>14.512946747320632</c:v>
                </c:pt>
                <c:pt idx="22">
                  <c:v>13.704977247364033</c:v>
                </c:pt>
                <c:pt idx="23">
                  <c:v>12.653791927187021</c:v>
                </c:pt>
                <c:pt idx="24">
                  <c:v>11.379931563731617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07232"/>
        <c:axId val="122295040"/>
      </c:barChart>
      <c:catAx>
        <c:axId val="12220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%</a:t>
                </a:r>
              </a:p>
            </c:rich>
          </c:tx>
          <c:layout>
            <c:manualLayout>
              <c:xMode val="edge"/>
              <c:yMode val="edge"/>
              <c:x val="2.113821138211382E-2"/>
              <c:y val="0.116465441819772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2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Aid</a:t>
            </a:r>
            <a:r>
              <a:rPr lang="en-AU" baseline="0"/>
              <a:t> per capita regional breakdown</a:t>
            </a:r>
            <a:endParaRPr lang="en-AU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1237766285417E-2"/>
          <c:y val="9.9828116713253812E-2"/>
          <c:w val="0.9139886654309809"/>
          <c:h val="0.7249125778924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Aggregates!$I$21</c:f>
              <c:strCache>
                <c:ptCount val="1"/>
                <c:pt idx="0">
                  <c:v>2000-2002</c:v>
                </c:pt>
              </c:strCache>
            </c:strRef>
          </c:tx>
          <c:invertIfNegative val="0"/>
          <c:cat>
            <c:strRef>
              <c:f>Aggregates!$H$22:$H$29</c:f>
              <c:strCache>
                <c:ptCount val="8"/>
                <c:pt idx="0">
                  <c:v>Total Pacific</c:v>
                </c:pt>
                <c:pt idx="1">
                  <c:v>Pacific minus PNG, Fiji and Solomon Islands</c:v>
                </c:pt>
                <c:pt idx="2">
                  <c:v>Fiji</c:v>
                </c:pt>
                <c:pt idx="3">
                  <c:v>PNG</c:v>
                </c:pt>
                <c:pt idx="4">
                  <c:v>Solomons</c:v>
                </c:pt>
                <c:pt idx="5">
                  <c:v>Other Melanesia (Vanuatu)</c:v>
                </c:pt>
                <c:pt idx="6">
                  <c:v>Micronesia (Kiribas, FSM, Marshall Islands, Nauru, Palau)</c:v>
                </c:pt>
                <c:pt idx="7">
                  <c:v>Polynesia (Cook Islands, Niue, Samoa and Tonga Tuvalu)</c:v>
                </c:pt>
              </c:strCache>
            </c:strRef>
          </c:cat>
          <c:val>
            <c:numRef>
              <c:f>Aggregates!$I$22:$I$29</c:f>
              <c:numCache>
                <c:formatCode>General</c:formatCode>
                <c:ptCount val="8"/>
                <c:pt idx="0">
                  <c:v>174.25776045837162</c:v>
                </c:pt>
                <c:pt idx="1">
                  <c:v>713.16298628536663</c:v>
                </c:pt>
                <c:pt idx="2">
                  <c:v>68.114774304270199</c:v>
                </c:pt>
                <c:pt idx="3">
                  <c:v>106.08017683916204</c:v>
                </c:pt>
                <c:pt idx="4">
                  <c:v>277.24726850141923</c:v>
                </c:pt>
                <c:pt idx="5">
                  <c:v>383.22952906158145</c:v>
                </c:pt>
                <c:pt idx="6">
                  <c:v>1218.1888958010063</c:v>
                </c:pt>
                <c:pt idx="7">
                  <c:v>426.51300163690388</c:v>
                </c:pt>
              </c:numCache>
            </c:numRef>
          </c:val>
        </c:ser>
        <c:ser>
          <c:idx val="1"/>
          <c:order val="1"/>
          <c:tx>
            <c:strRef>
              <c:f>Aggregates!$J$21</c:f>
              <c:strCache>
                <c:ptCount val="1"/>
                <c:pt idx="0">
                  <c:v>2009-2011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6488663070399156E-2"/>
                  <c:y val="-1.8680935414215182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48866307039918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488663070399156E-2"/>
                  <c:y val="-9.48991519042131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987750469519698E-2"/>
                  <c:y val="-7.11743639281598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985571180508016E-2"/>
                  <c:y val="-4.74495759521065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4907243303265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492785590253899E-2"/>
                  <c:y val="-7.82918003209758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989693700362869E-2"/>
                  <c:y val="4.74495759521065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Aggregates!$H$22:$H$29</c:f>
              <c:strCache>
                <c:ptCount val="8"/>
                <c:pt idx="0">
                  <c:v>Total Pacific</c:v>
                </c:pt>
                <c:pt idx="1">
                  <c:v>Pacific minus PNG, Fiji and Solomon Islands</c:v>
                </c:pt>
                <c:pt idx="2">
                  <c:v>Fiji</c:v>
                </c:pt>
                <c:pt idx="3">
                  <c:v>PNG</c:v>
                </c:pt>
                <c:pt idx="4">
                  <c:v>Solomons</c:v>
                </c:pt>
                <c:pt idx="5">
                  <c:v>Other Melanesia (Vanuatu)</c:v>
                </c:pt>
                <c:pt idx="6">
                  <c:v>Micronesia (Kiribas, FSM, Marshall Islands, Nauru, Palau)</c:v>
                </c:pt>
                <c:pt idx="7">
                  <c:v>Polynesia (Cook Islands, Niue, Samoa and Tonga Tuvalu)</c:v>
                </c:pt>
              </c:strCache>
            </c:strRef>
          </c:cat>
          <c:val>
            <c:numRef>
              <c:f>Aggregates!$J$22:$J$29</c:f>
              <c:numCache>
                <c:formatCode>General</c:formatCode>
                <c:ptCount val="8"/>
                <c:pt idx="0">
                  <c:v>189.17264548808203</c:v>
                </c:pt>
                <c:pt idx="1">
                  <c:v>807.32228783851531</c:v>
                </c:pt>
                <c:pt idx="2">
                  <c:v>96.224007888997463</c:v>
                </c:pt>
                <c:pt idx="3">
                  <c:v>87.327927858964401</c:v>
                </c:pt>
                <c:pt idx="4">
                  <c:v>646.72045571898059</c:v>
                </c:pt>
                <c:pt idx="5">
                  <c:v>489.40222400674764</c:v>
                </c:pt>
                <c:pt idx="6">
                  <c:v>1077.9154513878473</c:v>
                </c:pt>
                <c:pt idx="7">
                  <c:v>733.08932620019596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8512"/>
        <c:axId val="66210048"/>
      </c:barChart>
      <c:catAx>
        <c:axId val="6620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6210048"/>
        <c:crosses val="autoZero"/>
        <c:auto val="1"/>
        <c:lblAlgn val="ctr"/>
        <c:lblOffset val="100"/>
        <c:noMultiLvlLbl val="0"/>
      </c:catAx>
      <c:valAx>
        <c:axId val="66210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2011 $US</a:t>
                </a:r>
              </a:p>
            </c:rich>
          </c:tx>
          <c:layout>
            <c:manualLayout>
              <c:xMode val="edge"/>
              <c:yMode val="edge"/>
              <c:x val="1.1991754960290296E-2"/>
              <c:y val="3.3808756912646669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620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730820037750485E-2"/>
          <c:y val="0.15695049421348686"/>
          <c:w val="9.0844271482001512E-2"/>
          <c:h val="8.580265721361518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Aid to GNI regional breakdown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699073656143194E-2"/>
          <c:y val="0.1230337984067781"/>
          <c:w val="0.90851670257923667"/>
          <c:h val="0.66096675415573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Aggregates!$I$33</c:f>
              <c:strCache>
                <c:ptCount val="1"/>
                <c:pt idx="0">
                  <c:v>2000-2002</c:v>
                </c:pt>
              </c:strCache>
            </c:strRef>
          </c:tx>
          <c:invertIfNegative val="0"/>
          <c:cat>
            <c:strRef>
              <c:f>Aggregates!$H$34:$H$41</c:f>
              <c:strCache>
                <c:ptCount val="8"/>
                <c:pt idx="0">
                  <c:v>Total Pacific</c:v>
                </c:pt>
                <c:pt idx="1">
                  <c:v>Pacific minus PNG, Fiji and Solomon Islands</c:v>
                </c:pt>
                <c:pt idx="2">
                  <c:v>Fiji</c:v>
                </c:pt>
                <c:pt idx="3">
                  <c:v>PNG</c:v>
                </c:pt>
                <c:pt idx="4">
                  <c:v>Solomons</c:v>
                </c:pt>
                <c:pt idx="5">
                  <c:v>Other Melanesia (Vanuatu)</c:v>
                </c:pt>
                <c:pt idx="6">
                  <c:v>Micronesia (Kiribas, FSM, Marshall Islands, Palau)</c:v>
                </c:pt>
                <c:pt idx="7">
                  <c:v>Polynesia (Samoa and Tonga Tuvalu)</c:v>
                </c:pt>
              </c:strCache>
            </c:strRef>
          </c:cat>
          <c:val>
            <c:numRef>
              <c:f>Aggregates!$I$34:$I$41</c:f>
              <c:numCache>
                <c:formatCode>0%</c:formatCode>
                <c:ptCount val="8"/>
                <c:pt idx="0">
                  <c:v>9.2495572710830712E-2</c:v>
                </c:pt>
                <c:pt idx="1">
                  <c:v>0.23743656931788404</c:v>
                </c:pt>
                <c:pt idx="2">
                  <c:v>1.7079333278792363E-2</c:v>
                </c:pt>
                <c:pt idx="3">
                  <c:v>7.6389977652885993E-2</c:v>
                </c:pt>
                <c:pt idx="4">
                  <c:v>0.12653791927187019</c:v>
                </c:pt>
                <c:pt idx="5">
                  <c:v>0.13704977247364034</c:v>
                </c:pt>
                <c:pt idx="6">
                  <c:v>0.3400083856954364</c:v>
                </c:pt>
                <c:pt idx="7">
                  <c:v>0.14412214246408547</c:v>
                </c:pt>
              </c:numCache>
            </c:numRef>
          </c:val>
        </c:ser>
        <c:ser>
          <c:idx val="1"/>
          <c:order val="1"/>
          <c:tx>
            <c:strRef>
              <c:f>Aggregates!$J$33</c:f>
              <c:strCache>
                <c:ptCount val="1"/>
                <c:pt idx="0">
                  <c:v>2009-2011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9619861324657352E-2"/>
                  <c:y val="-7.93650793650793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34988443721444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984872880935893E-2"/>
                  <c:y val="9.700064310872375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524826655821671E-2"/>
                  <c:y val="-5.0264550264550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89838212100229E-2"/>
                  <c:y val="2.64550264550262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34988443721444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349884437214447E-2"/>
                  <c:y val="-4.7619047619047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61986132465721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Aggregates!$H$34:$H$41</c:f>
              <c:strCache>
                <c:ptCount val="8"/>
                <c:pt idx="0">
                  <c:v>Total Pacific</c:v>
                </c:pt>
                <c:pt idx="1">
                  <c:v>Pacific minus PNG, Fiji and Solomon Islands</c:v>
                </c:pt>
                <c:pt idx="2">
                  <c:v>Fiji</c:v>
                </c:pt>
                <c:pt idx="3">
                  <c:v>PNG</c:v>
                </c:pt>
                <c:pt idx="4">
                  <c:v>Solomons</c:v>
                </c:pt>
                <c:pt idx="5">
                  <c:v>Other Melanesia (Vanuatu)</c:v>
                </c:pt>
                <c:pt idx="6">
                  <c:v>Micronesia (Kiribas, FSM, Marshall Islands, Palau)</c:v>
                </c:pt>
                <c:pt idx="7">
                  <c:v>Polynesia (Samoa and Tonga Tuvalu)</c:v>
                </c:pt>
              </c:strCache>
            </c:strRef>
          </c:cat>
          <c:val>
            <c:numRef>
              <c:f>Aggregates!$J$34:$J$41</c:f>
              <c:numCache>
                <c:formatCode>0%</c:formatCode>
                <c:ptCount val="8"/>
                <c:pt idx="0">
                  <c:v>9.3609708717641696E-2</c:v>
                </c:pt>
                <c:pt idx="1">
                  <c:v>0.24556353906455045</c:v>
                </c:pt>
                <c:pt idx="2">
                  <c:v>2.3314376565304423E-2</c:v>
                </c:pt>
                <c:pt idx="3">
                  <c:v>5.2836837159958849E-2</c:v>
                </c:pt>
                <c:pt idx="4">
                  <c:v>0.51487274245007419</c:v>
                </c:pt>
                <c:pt idx="5">
                  <c:v>0.15139633197232683</c:v>
                </c:pt>
                <c:pt idx="6">
                  <c:v>0.29816006331796369</c:v>
                </c:pt>
                <c:pt idx="7">
                  <c:v>0.20265820651515065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32320"/>
        <c:axId val="66233856"/>
      </c:barChart>
      <c:catAx>
        <c:axId val="662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66233856"/>
        <c:crosses val="autoZero"/>
        <c:auto val="1"/>
        <c:lblAlgn val="ctr"/>
        <c:lblOffset val="100"/>
        <c:noMultiLvlLbl val="0"/>
      </c:catAx>
      <c:valAx>
        <c:axId val="66233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623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11671796119904"/>
          <c:y val="0.1795455173366487"/>
          <c:w val="9.9087637826629174E-2"/>
          <c:h val="9.567679040119984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AU" sz="1800" b="1" i="0" baseline="0">
                <a:effectLst/>
              </a:rPr>
              <a:t>Individual country increases</a:t>
            </a:r>
            <a:endParaRPr lang="en-AU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307142832045596E-2"/>
          <c:y val="0.13411999901881425"/>
          <c:w val="0.91325202823542639"/>
          <c:h val="0.71693331141107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 in recipients'!$B$1</c:f>
              <c:strCache>
                <c:ptCount val="1"/>
                <c:pt idx="0">
                  <c:v>Average 2000 - 2002</c:v>
                </c:pt>
              </c:strCache>
            </c:strRef>
          </c:tx>
          <c:invertIfNegative val="0"/>
          <c:cat>
            <c:strRef>
              <c:f>'Change in recipients'!$A$2:$A$16</c:f>
              <c:strCache>
                <c:ptCount val="15"/>
                <c:pt idx="0">
                  <c:v>Cook Islands</c:v>
                </c:pt>
                <c:pt idx="1">
                  <c:v>Fiji</c:v>
                </c:pt>
                <c:pt idx="2">
                  <c:v>Kiribati</c:v>
                </c:pt>
                <c:pt idx="3">
                  <c:v>Marshall Islands</c:v>
                </c:pt>
                <c:pt idx="4">
                  <c:v>Micronesia</c:v>
                </c:pt>
                <c:pt idx="5">
                  <c:v>Nauru</c:v>
                </c:pt>
                <c:pt idx="6">
                  <c:v>Niue</c:v>
                </c:pt>
                <c:pt idx="7">
                  <c:v>Palau</c:v>
                </c:pt>
                <c:pt idx="8">
                  <c:v>Papua New Guinea</c:v>
                </c:pt>
                <c:pt idx="9">
                  <c:v>Samoa</c:v>
                </c:pt>
                <c:pt idx="10">
                  <c:v>Solomon Islands</c:v>
                </c:pt>
                <c:pt idx="11">
                  <c:v>Tonga</c:v>
                </c:pt>
                <c:pt idx="12">
                  <c:v>Tuvalu</c:v>
                </c:pt>
                <c:pt idx="13">
                  <c:v>Vanuatu</c:v>
                </c:pt>
                <c:pt idx="14">
                  <c:v>Oceania, regional</c:v>
                </c:pt>
              </c:strCache>
            </c:strRef>
          </c:cat>
          <c:val>
            <c:numRef>
              <c:f>'Change in recipients'!$B$2:$B$16</c:f>
              <c:numCache>
                <c:formatCode>General</c:formatCode>
                <c:ptCount val="15"/>
                <c:pt idx="0">
                  <c:v>9.7533333333333321</c:v>
                </c:pt>
                <c:pt idx="1">
                  <c:v>55.263333333333343</c:v>
                </c:pt>
                <c:pt idx="2">
                  <c:v>33.18333333333333</c:v>
                </c:pt>
                <c:pt idx="3">
                  <c:v>84.773333333333326</c:v>
                </c:pt>
                <c:pt idx="4">
                  <c:v>149.35</c:v>
                </c:pt>
                <c:pt idx="5">
                  <c:v>19.819999999999997</c:v>
                </c:pt>
                <c:pt idx="6">
                  <c:v>8.6933333333333334</c:v>
                </c:pt>
                <c:pt idx="7">
                  <c:v>44.919999999999995</c:v>
                </c:pt>
                <c:pt idx="8">
                  <c:v>569.44999999999993</c:v>
                </c:pt>
                <c:pt idx="9">
                  <c:v>67.989999999999995</c:v>
                </c:pt>
                <c:pt idx="10">
                  <c:v>112.65333333333335</c:v>
                </c:pt>
                <c:pt idx="11">
                  <c:v>39.803333333333335</c:v>
                </c:pt>
                <c:pt idx="12">
                  <c:v>15.270000000000001</c:v>
                </c:pt>
                <c:pt idx="13">
                  <c:v>70.766666666666666</c:v>
                </c:pt>
                <c:pt idx="14">
                  <c:v>111.32666666666667</c:v>
                </c:pt>
              </c:numCache>
            </c:numRef>
          </c:val>
        </c:ser>
        <c:ser>
          <c:idx val="1"/>
          <c:order val="1"/>
          <c:tx>
            <c:strRef>
              <c:f>'Change in recipients'!$C$1</c:f>
              <c:strCache>
                <c:ptCount val="1"/>
                <c:pt idx="0">
                  <c:v>Average 2009 - 2011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5.354752342704141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849174475680499E-3"/>
                  <c:y val="-1.57480314960629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033387526963989E-3"/>
                  <c:y val="-7.33010439630694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547523427041497E-3"/>
                  <c:y val="-1.31233595800524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709504685408299E-2"/>
                  <c:y val="-6.2305295950155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54752342704149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3547523427041497E-3"/>
                  <c:y val="-7.87401574803140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4466936572199737E-3"/>
                  <c:y val="-1.126125926415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74%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6.23052959501551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990553306342779E-3"/>
                  <c:y val="-2.2522518528318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72%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182%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284%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'Change in recipients'!$A$2:$A$16</c:f>
              <c:strCache>
                <c:ptCount val="15"/>
                <c:pt idx="0">
                  <c:v>Cook Islands</c:v>
                </c:pt>
                <c:pt idx="1">
                  <c:v>Fiji</c:v>
                </c:pt>
                <c:pt idx="2">
                  <c:v>Kiribati</c:v>
                </c:pt>
                <c:pt idx="3">
                  <c:v>Marshall Islands</c:v>
                </c:pt>
                <c:pt idx="4">
                  <c:v>Micronesia</c:v>
                </c:pt>
                <c:pt idx="5">
                  <c:v>Nauru</c:v>
                </c:pt>
                <c:pt idx="6">
                  <c:v>Niue</c:v>
                </c:pt>
                <c:pt idx="7">
                  <c:v>Palau</c:v>
                </c:pt>
                <c:pt idx="8">
                  <c:v>Papua New Guinea</c:v>
                </c:pt>
                <c:pt idx="9">
                  <c:v>Samoa</c:v>
                </c:pt>
                <c:pt idx="10">
                  <c:v>Solomon Islands</c:v>
                </c:pt>
                <c:pt idx="11">
                  <c:v>Tonga</c:v>
                </c:pt>
                <c:pt idx="12">
                  <c:v>Tuvalu</c:v>
                </c:pt>
                <c:pt idx="13">
                  <c:v>Vanuatu</c:v>
                </c:pt>
                <c:pt idx="14">
                  <c:v>Oceania, regional</c:v>
                </c:pt>
              </c:strCache>
            </c:strRef>
          </c:cat>
          <c:val>
            <c:numRef>
              <c:f>'Change in recipients'!$C$2:$C$16</c:f>
              <c:numCache>
                <c:formatCode>General</c:formatCode>
                <c:ptCount val="15"/>
                <c:pt idx="0">
                  <c:v>16.846666666666668</c:v>
                </c:pt>
                <c:pt idx="1">
                  <c:v>81.963333333333324</c:v>
                </c:pt>
                <c:pt idx="2">
                  <c:v>41.46</c:v>
                </c:pt>
                <c:pt idx="3">
                  <c:v>79.42</c:v>
                </c:pt>
                <c:pt idx="4">
                  <c:v>129.94666666666666</c:v>
                </c:pt>
                <c:pt idx="5">
                  <c:v>34.306666666666665</c:v>
                </c:pt>
                <c:pt idx="6">
                  <c:v>16.55</c:v>
                </c:pt>
                <c:pt idx="7">
                  <c:v>30.91333333333333</c:v>
                </c:pt>
                <c:pt idx="8">
                  <c:v>585.60666666666668</c:v>
                </c:pt>
                <c:pt idx="9">
                  <c:v>118.58999999999999</c:v>
                </c:pt>
                <c:pt idx="10">
                  <c:v>339.20333333333332</c:v>
                </c:pt>
                <c:pt idx="11">
                  <c:v>74.00333333333333</c:v>
                </c:pt>
                <c:pt idx="12">
                  <c:v>26.306666666666668</c:v>
                </c:pt>
                <c:pt idx="13">
                  <c:v>114.07</c:v>
                </c:pt>
                <c:pt idx="14">
                  <c:v>314.1466666666667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69952"/>
        <c:axId val="100061568"/>
      </c:barChart>
      <c:catAx>
        <c:axId val="99469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61568"/>
        <c:crosses val="autoZero"/>
        <c:auto val="1"/>
        <c:lblAlgn val="ctr"/>
        <c:lblOffset val="100"/>
        <c:noMultiLvlLbl val="0"/>
      </c:catAx>
      <c:valAx>
        <c:axId val="100061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2011</a:t>
                </a:r>
                <a:r>
                  <a:rPr lang="en-AU" baseline="0"/>
                  <a:t> US$ million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5.3547523427041497E-3"/>
              <c:y val="6.50420683395883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946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72382500770408"/>
          <c:y val="0.24250563829408558"/>
          <c:w val="0.17958897708067617"/>
          <c:h val="8.1134624186950388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Aid to the Pacific 2011</a:t>
            </a:r>
          </a:p>
          <a:p>
            <a:pPr>
              <a:defRPr/>
            </a:pPr>
            <a:r>
              <a:rPr lang="en-AU" b="0"/>
              <a:t>$US</a:t>
            </a:r>
            <a:r>
              <a:rPr lang="en-AU" b="0" baseline="0"/>
              <a:t> million</a:t>
            </a:r>
            <a:endParaRPr lang="en-AU" b="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1.5384333340810706E-2"/>
                  <c:y val="-5.00777370981493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$610
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1426600688153597E-2"/>
                  <c:y val="1.1659060133406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$334
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1.3715474893051749E-4"/>
                  <c:y val="-3.7327181236103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$333
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8.1450790937105701E-3"/>
                  <c:y val="-3.07738602738351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$133
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1.220882228991838E-2"/>
                  <c:y val="-2.082852700737248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$130
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1.0303515659382985E-2"/>
                  <c:y val="-8.79983951050704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$99
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1.4076723079836363E-2"/>
                  <c:y val="6.263436815620977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$93
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1.5678171306452215E-2"/>
                  <c:y val="1.89173646287844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$91
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3.1126954284369335E-2"/>
                  <c:y val="2.0526271795643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$82
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3.1238488594520802E-2"/>
                  <c:y val="2.89952689034889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$75
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-2.3924081060335452E-2"/>
                  <c:y val="4.12050086095925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$63
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1"/>
              <c:layout>
                <c:manualLayout>
                  <c:x val="-0.10021229664915406"/>
                  <c:y val="1.83401039838173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$42
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2"/>
              <c:layout>
                <c:manualLayout>
                  <c:x val="-9.363649789781453E-2"/>
                  <c:y val="-1.0701640002006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$37
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3"/>
              <c:layout>
                <c:manualLayout>
                  <c:x val="-8.0448917912228024E-2"/>
                  <c:y val="-2.67893742581540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$27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4"/>
              <c:layout>
                <c:manualLayout>
                  <c:x val="-5.8090017924058969E-2"/>
                  <c:y val="-3.65516491967166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$25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5"/>
              <c:layout>
                <c:manualLayout>
                  <c:x val="-1.0560687930416255E-2"/>
                  <c:y val="-1.63582259223966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$20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6"/>
              <c:layout>
                <c:manualLayout>
                  <c:x val="1.6839403460535585E-2"/>
                  <c:y val="-5.54959292508818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$20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General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'Major recipients'!$A$2:$A$18</c:f>
              <c:strCache>
                <c:ptCount val="17"/>
                <c:pt idx="0">
                  <c:v>Papua New Guinea</c:v>
                </c:pt>
                <c:pt idx="1">
                  <c:v>Oceania, regional</c:v>
                </c:pt>
                <c:pt idx="2">
                  <c:v>Solomon Islands</c:v>
                </c:pt>
                <c:pt idx="3">
                  <c:v>Micronesia</c:v>
                </c:pt>
                <c:pt idx="4">
                  <c:v>Wallis &amp; Futuna</c:v>
                </c:pt>
                <c:pt idx="5">
                  <c:v>Samoa</c:v>
                </c:pt>
                <c:pt idx="6">
                  <c:v>Tonga</c:v>
                </c:pt>
                <c:pt idx="7">
                  <c:v>Vanuatu</c:v>
                </c:pt>
                <c:pt idx="8">
                  <c:v>Marshall Islands</c:v>
                </c:pt>
                <c:pt idx="9">
                  <c:v>Fiji</c:v>
                </c:pt>
                <c:pt idx="10">
                  <c:v>Kiribati</c:v>
                </c:pt>
                <c:pt idx="11">
                  <c:v>Tuvalu</c:v>
                </c:pt>
                <c:pt idx="12">
                  <c:v>Nauru</c:v>
                </c:pt>
                <c:pt idx="13">
                  <c:v>Palau</c:v>
                </c:pt>
                <c:pt idx="14">
                  <c:v>Cook Islands</c:v>
                </c:pt>
                <c:pt idx="15">
                  <c:v>Niue</c:v>
                </c:pt>
                <c:pt idx="16">
                  <c:v>Tokelau</c:v>
                </c:pt>
              </c:strCache>
            </c:strRef>
          </c:cat>
          <c:val>
            <c:numRef>
              <c:f>'Major recipients'!$M$2:$M$18</c:f>
              <c:numCache>
                <c:formatCode>General</c:formatCode>
                <c:ptCount val="17"/>
                <c:pt idx="0">
                  <c:v>610.74</c:v>
                </c:pt>
                <c:pt idx="1">
                  <c:v>334.69</c:v>
                </c:pt>
                <c:pt idx="2">
                  <c:v>333.75</c:v>
                </c:pt>
                <c:pt idx="3">
                  <c:v>133.88</c:v>
                </c:pt>
                <c:pt idx="4">
                  <c:v>130.12</c:v>
                </c:pt>
                <c:pt idx="5">
                  <c:v>99.74</c:v>
                </c:pt>
                <c:pt idx="6">
                  <c:v>93.66</c:v>
                </c:pt>
                <c:pt idx="7">
                  <c:v>91.07</c:v>
                </c:pt>
                <c:pt idx="8">
                  <c:v>82.29</c:v>
                </c:pt>
                <c:pt idx="9">
                  <c:v>75.25</c:v>
                </c:pt>
                <c:pt idx="10">
                  <c:v>63.61</c:v>
                </c:pt>
                <c:pt idx="11">
                  <c:v>42.56</c:v>
                </c:pt>
                <c:pt idx="12">
                  <c:v>37.53</c:v>
                </c:pt>
                <c:pt idx="13">
                  <c:v>27.61</c:v>
                </c:pt>
                <c:pt idx="14">
                  <c:v>25.35</c:v>
                </c:pt>
                <c:pt idx="15">
                  <c:v>20.85</c:v>
                </c:pt>
                <c:pt idx="16">
                  <c:v>20.04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11739786070482"/>
          <c:y val="9.401859003293378E-2"/>
          <c:w val="0.28520581353945679"/>
          <c:h val="0.8140329672166775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'Aid to PNG'!$A$24</c:f>
              <c:strCache>
                <c:ptCount val="1"/>
                <c:pt idx="0">
                  <c:v>PNG's share of total aid to the Pacific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079779755199494E-2"/>
                  <c:y val="-4.8863810303887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1.4410500740193399E-2"/>
                  <c:y val="-5.094960559431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'Aid to PNG'!$B$23:$AQ$23</c:f>
              <c:numCache>
                <c:formatCode>General</c:formatCod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'Aid to PNG'!$B$24:$AQ$24</c:f>
              <c:numCache>
                <c:formatCode>0%</c:formatCode>
                <c:ptCount val="42"/>
                <c:pt idx="0">
                  <c:v>0.78</c:v>
                </c:pt>
                <c:pt idx="1">
                  <c:v>0.75</c:v>
                </c:pt>
                <c:pt idx="2">
                  <c:v>0.74</c:v>
                </c:pt>
                <c:pt idx="3">
                  <c:v>0.67</c:v>
                </c:pt>
                <c:pt idx="4">
                  <c:v>0.66</c:v>
                </c:pt>
                <c:pt idx="5">
                  <c:v>0.67</c:v>
                </c:pt>
                <c:pt idx="6">
                  <c:v>0.56999999999999995</c:v>
                </c:pt>
                <c:pt idx="7">
                  <c:v>0.59</c:v>
                </c:pt>
                <c:pt idx="8">
                  <c:v>0.56999999999999995</c:v>
                </c:pt>
                <c:pt idx="9">
                  <c:v>0.55000000000000004</c:v>
                </c:pt>
                <c:pt idx="10">
                  <c:v>0.55000000000000004</c:v>
                </c:pt>
                <c:pt idx="11">
                  <c:v>0.54</c:v>
                </c:pt>
                <c:pt idx="12">
                  <c:v>0.51</c:v>
                </c:pt>
                <c:pt idx="13">
                  <c:v>0.55000000000000004</c:v>
                </c:pt>
                <c:pt idx="14">
                  <c:v>0.53</c:v>
                </c:pt>
                <c:pt idx="15">
                  <c:v>0.53</c:v>
                </c:pt>
                <c:pt idx="16">
                  <c:v>0.48</c:v>
                </c:pt>
                <c:pt idx="17">
                  <c:v>0.46</c:v>
                </c:pt>
                <c:pt idx="18">
                  <c:v>0.5</c:v>
                </c:pt>
                <c:pt idx="19">
                  <c:v>0.48</c:v>
                </c:pt>
                <c:pt idx="20">
                  <c:v>0.55000000000000004</c:v>
                </c:pt>
                <c:pt idx="21">
                  <c:v>0.56999999999999995</c:v>
                </c:pt>
                <c:pt idx="22">
                  <c:v>0.57999999999999996</c:v>
                </c:pt>
                <c:pt idx="23">
                  <c:v>0.45</c:v>
                </c:pt>
                <c:pt idx="24">
                  <c:v>0.39</c:v>
                </c:pt>
                <c:pt idx="25">
                  <c:v>0.45</c:v>
                </c:pt>
                <c:pt idx="26">
                  <c:v>0.44</c:v>
                </c:pt>
                <c:pt idx="27">
                  <c:v>0.47</c:v>
                </c:pt>
                <c:pt idx="28">
                  <c:v>0.47</c:v>
                </c:pt>
                <c:pt idx="29">
                  <c:v>0.36</c:v>
                </c:pt>
                <c:pt idx="30">
                  <c:v>0.41</c:v>
                </c:pt>
                <c:pt idx="31">
                  <c:v>0.35</c:v>
                </c:pt>
                <c:pt idx="32">
                  <c:v>0.38</c:v>
                </c:pt>
                <c:pt idx="33">
                  <c:v>0.34</c:v>
                </c:pt>
                <c:pt idx="34">
                  <c:v>0.34</c:v>
                </c:pt>
                <c:pt idx="35">
                  <c:v>0.27</c:v>
                </c:pt>
                <c:pt idx="36">
                  <c:v>0.26</c:v>
                </c:pt>
                <c:pt idx="37">
                  <c:v>0.27</c:v>
                </c:pt>
                <c:pt idx="38">
                  <c:v>0.22</c:v>
                </c:pt>
                <c:pt idx="39">
                  <c:v>0.28000000000000003</c:v>
                </c:pt>
                <c:pt idx="40">
                  <c:v>0.26</c:v>
                </c:pt>
                <c:pt idx="41">
                  <c:v>0.27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4944"/>
        <c:axId val="49493120"/>
      </c:lineChart>
      <c:catAx>
        <c:axId val="494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93120"/>
        <c:crosses val="autoZero"/>
        <c:auto val="1"/>
        <c:lblAlgn val="ctr"/>
        <c:lblOffset val="100"/>
        <c:noMultiLvlLbl val="0"/>
      </c:catAx>
      <c:valAx>
        <c:axId val="49493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947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Top 10 Pacific donors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484707488334897E-2"/>
          <c:y val="0.12052289097063344"/>
          <c:w val="0.91675537971462218"/>
          <c:h val="0.73780370636335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 in donors'!$I$1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'Change in donors'!$H$2:$H$12</c:f>
              <c:strCache>
                <c:ptCount val="11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Japan</c:v>
                </c:pt>
                <c:pt idx="4">
                  <c:v>EU Institutions</c:v>
                </c:pt>
                <c:pt idx="5">
                  <c:v>IDA</c:v>
                </c:pt>
                <c:pt idx="6">
                  <c:v>AsDB Special Funds</c:v>
                </c:pt>
                <c:pt idx="7">
                  <c:v>France</c:v>
                </c:pt>
                <c:pt idx="8">
                  <c:v>Global Fund (GFATM)</c:v>
                </c:pt>
                <c:pt idx="9">
                  <c:v>GEF</c:v>
                </c:pt>
                <c:pt idx="10">
                  <c:v>Other donors</c:v>
                </c:pt>
              </c:strCache>
            </c:strRef>
          </c:cat>
          <c:val>
            <c:numRef>
              <c:f>'Change in donors'!$I$2:$I$12</c:f>
              <c:numCache>
                <c:formatCode>General</c:formatCode>
                <c:ptCount val="11"/>
                <c:pt idx="0">
                  <c:v>730.0200000000001</c:v>
                </c:pt>
                <c:pt idx="1">
                  <c:v>206.29999999999998</c:v>
                </c:pt>
                <c:pt idx="2">
                  <c:v>97.29</c:v>
                </c:pt>
                <c:pt idx="3">
                  <c:v>129.54999999999995</c:v>
                </c:pt>
                <c:pt idx="4">
                  <c:v>38.869999999999997</c:v>
                </c:pt>
                <c:pt idx="5">
                  <c:v>0</c:v>
                </c:pt>
                <c:pt idx="6">
                  <c:v>18.159999999999997</c:v>
                </c:pt>
                <c:pt idx="7">
                  <c:v>16.36</c:v>
                </c:pt>
                <c:pt idx="8">
                  <c:v>0</c:v>
                </c:pt>
                <c:pt idx="9">
                  <c:v>10.24</c:v>
                </c:pt>
                <c:pt idx="10">
                  <c:v>49.75</c:v>
                </c:pt>
              </c:numCache>
            </c:numRef>
          </c:val>
        </c:ser>
        <c:ser>
          <c:idx val="1"/>
          <c:order val="1"/>
          <c:tx>
            <c:strRef>
              <c:f>'Change in donors'!$J$1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661794271472273E-3"/>
                  <c:y val="-2.00501230522737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441196180981514E-3"/>
                  <c:y val="2.8643032931819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9.7323588542944546E-3"/>
                  <c:y val="-5.7286065863640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1102990452453783E-3"/>
                  <c:y val="-8.59290987954589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8.1102990452453783E-3"/>
                  <c:y val="-8.592909879545897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9.7323588542944546E-3"/>
                  <c:y val="-2.8643032931819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'Change in donors'!$H$2:$H$12</c:f>
              <c:strCache>
                <c:ptCount val="11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Japan</c:v>
                </c:pt>
                <c:pt idx="4">
                  <c:v>EU Institutions</c:v>
                </c:pt>
                <c:pt idx="5">
                  <c:v>IDA</c:v>
                </c:pt>
                <c:pt idx="6">
                  <c:v>AsDB Special Funds</c:v>
                </c:pt>
                <c:pt idx="7">
                  <c:v>France</c:v>
                </c:pt>
                <c:pt idx="8">
                  <c:v>Global Fund (GFATM)</c:v>
                </c:pt>
                <c:pt idx="9">
                  <c:v>GEF</c:v>
                </c:pt>
                <c:pt idx="10">
                  <c:v>Other donors</c:v>
                </c:pt>
              </c:strCache>
            </c:strRef>
          </c:cat>
          <c:val>
            <c:numRef>
              <c:f>'Change in donors'!$J$2:$J$12</c:f>
              <c:numCache>
                <c:formatCode>General</c:formatCode>
                <c:ptCount val="11"/>
                <c:pt idx="0">
                  <c:v>1206.51</c:v>
                </c:pt>
                <c:pt idx="1">
                  <c:v>235.51999999999998</c:v>
                </c:pt>
                <c:pt idx="2">
                  <c:v>187.57000000000002</c:v>
                </c:pt>
                <c:pt idx="3">
                  <c:v>159.04999999999998</c:v>
                </c:pt>
                <c:pt idx="4">
                  <c:v>105.01000000000002</c:v>
                </c:pt>
                <c:pt idx="5">
                  <c:v>31.039999999999996</c:v>
                </c:pt>
                <c:pt idx="6">
                  <c:v>28.619999999999997</c:v>
                </c:pt>
                <c:pt idx="7">
                  <c:v>20.28</c:v>
                </c:pt>
                <c:pt idx="8">
                  <c:v>18.45</c:v>
                </c:pt>
                <c:pt idx="9">
                  <c:v>11.2</c:v>
                </c:pt>
                <c:pt idx="10">
                  <c:v>69.670000000000016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76896"/>
        <c:axId val="49958912"/>
      </c:barChart>
      <c:catAx>
        <c:axId val="49776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9958912"/>
        <c:crosses val="autoZero"/>
        <c:auto val="1"/>
        <c:lblAlgn val="ctr"/>
        <c:lblOffset val="100"/>
        <c:noMultiLvlLbl val="0"/>
      </c:catAx>
      <c:valAx>
        <c:axId val="49958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2011</a:t>
                </a:r>
                <a:r>
                  <a:rPr lang="en-AU" baseline="0"/>
                  <a:t> $US million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2.4330897135736135E-2"/>
              <c:y val="4.659612511637638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977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42916112050016"/>
          <c:y val="0.23025390004993884"/>
          <c:w val="5.5325126712358411E-2"/>
          <c:h val="9.545364417347707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Major donors to the Pacific 2011</a:t>
            </a:r>
          </a:p>
          <a:p>
            <a:pPr>
              <a:defRPr/>
            </a:pPr>
            <a:r>
              <a:rPr lang="en-AU" b="0"/>
              <a:t>$US million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2"/>
            <c:bubble3D val="0"/>
            <c:explosion val="1"/>
          </c:dPt>
          <c:dLbls>
            <c:dLbl>
              <c:idx val="0"/>
              <c:layout>
                <c:manualLayout>
                  <c:x val="2.180926615786638E-2"/>
                  <c:y val="-4.3323881269091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$1206.5
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1.5534494219554149E-2"/>
                  <c:y val="-4.76320894670774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$235.5
11%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1.304386560035087E-2"/>
                  <c:y val="1.2972916428924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$187.6
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4038191713412333E-2"/>
                  <c:y val="4.167183893357998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$159.1
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8677658765239202E-2"/>
                  <c:y val="3.46262695423941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$105
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1106989233371076"/>
                  <c:y val="4.75004766598920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$31
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7.7256742468113551E-2"/>
                  <c:y val="-2.14870977294762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$28.6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0.10611939173399669"/>
                  <c:y val="-8.8315074746091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$20.3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$18.5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1237776087388559E-4"/>
                  <c:y val="-2.45848073338658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$11.2
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1.4355242148256273E-2"/>
                  <c:y val="-7.774544486287040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General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'Major donors '!$A$2:$A$12</c:f>
              <c:strCache>
                <c:ptCount val="11"/>
                <c:pt idx="0">
                  <c:v>Australia</c:v>
                </c:pt>
                <c:pt idx="1">
                  <c:v>United States</c:v>
                </c:pt>
                <c:pt idx="2">
                  <c:v>New Zealand</c:v>
                </c:pt>
                <c:pt idx="3">
                  <c:v>Japan</c:v>
                </c:pt>
                <c:pt idx="4">
                  <c:v>EU Institutions</c:v>
                </c:pt>
                <c:pt idx="5">
                  <c:v>IDA</c:v>
                </c:pt>
                <c:pt idx="6">
                  <c:v>AsDB Special Funds</c:v>
                </c:pt>
                <c:pt idx="7">
                  <c:v>France</c:v>
                </c:pt>
                <c:pt idx="8">
                  <c:v>Global Fund (GFATM)</c:v>
                </c:pt>
                <c:pt idx="9">
                  <c:v>GEF</c:v>
                </c:pt>
                <c:pt idx="10">
                  <c:v>Other donors</c:v>
                </c:pt>
              </c:strCache>
            </c:strRef>
          </c:cat>
          <c:val>
            <c:numRef>
              <c:f>'Major donors '!$B$2:$B$12</c:f>
              <c:numCache>
                <c:formatCode>_-"$"* #,##0_-;\-"$"* #,##0_-;_-"$"* "-"??_-;_-@_-</c:formatCode>
                <c:ptCount val="11"/>
                <c:pt idx="0">
                  <c:v>1206.51</c:v>
                </c:pt>
                <c:pt idx="1">
                  <c:v>235.51999999999998</c:v>
                </c:pt>
                <c:pt idx="2">
                  <c:v>187.57000000000002</c:v>
                </c:pt>
                <c:pt idx="3">
                  <c:v>159.04999999999998</c:v>
                </c:pt>
                <c:pt idx="4">
                  <c:v>105.01000000000002</c:v>
                </c:pt>
                <c:pt idx="5">
                  <c:v>31.039999999999996</c:v>
                </c:pt>
                <c:pt idx="6">
                  <c:v>28.619999999999997</c:v>
                </c:pt>
                <c:pt idx="7">
                  <c:v>20.28</c:v>
                </c:pt>
                <c:pt idx="8">
                  <c:v>18.45</c:v>
                </c:pt>
                <c:pt idx="9">
                  <c:v>11.2</c:v>
                </c:pt>
                <c:pt idx="10" formatCode="_-&quot;$&quot;* #,##0.0_-;\-&quot;$&quot;* #,##0.0_-;_-&quot;$&quot;* &quot;-&quot;??_-;_-@_-">
                  <c:v>69.670000000000016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845096386450393"/>
          <c:y val="0.20777530526075544"/>
          <c:w val="0.25110517190573112"/>
          <c:h val="0.6519614667731751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Correlation!$A$10</c:f>
              <c:strCache>
                <c:ptCount val="1"/>
                <c:pt idx="0">
                  <c:v>Australian aid</c:v>
                </c:pt>
              </c:strCache>
            </c:strRef>
          </c:tx>
          <c:marker>
            <c:symbol val="none"/>
          </c:marker>
          <c:cat>
            <c:numRef>
              <c:f>Correlation!$B$9:$AP$9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</c:numCache>
            </c:numRef>
          </c:cat>
          <c:val>
            <c:numRef>
              <c:f>Correlation!$B$10:$AP$10</c:f>
              <c:numCache>
                <c:formatCode>0%</c:formatCode>
                <c:ptCount val="41"/>
                <c:pt idx="0">
                  <c:v>-0.11608490861400791</c:v>
                </c:pt>
                <c:pt idx="1">
                  <c:v>0.19618878201596254</c:v>
                </c:pt>
                <c:pt idx="2">
                  <c:v>-0.23754532114679763</c:v>
                </c:pt>
                <c:pt idx="3">
                  <c:v>0.11669011228003538</c:v>
                </c:pt>
                <c:pt idx="4">
                  <c:v>0.11741065908247794</c:v>
                </c:pt>
                <c:pt idx="5">
                  <c:v>-0.26715957505671434</c:v>
                </c:pt>
                <c:pt idx="6">
                  <c:v>9.8766480742187537E-2</c:v>
                </c:pt>
                <c:pt idx="7">
                  <c:v>2.0700554877944546E-2</c:v>
                </c:pt>
                <c:pt idx="8">
                  <c:v>-5.9361114851218873E-2</c:v>
                </c:pt>
                <c:pt idx="9">
                  <c:v>-4.1197731217233927E-2</c:v>
                </c:pt>
                <c:pt idx="10">
                  <c:v>-7.880716225168645E-2</c:v>
                </c:pt>
                <c:pt idx="11">
                  <c:v>-2.0997295572639834E-2</c:v>
                </c:pt>
                <c:pt idx="12">
                  <c:v>2.6662114346017972E-2</c:v>
                </c:pt>
                <c:pt idx="13">
                  <c:v>-2.4085215305700812E-2</c:v>
                </c:pt>
                <c:pt idx="14">
                  <c:v>2.9605229190115472E-2</c:v>
                </c:pt>
                <c:pt idx="15">
                  <c:v>-8.0735748385284585E-3</c:v>
                </c:pt>
                <c:pt idx="16">
                  <c:v>-9.2383446407085734E-2</c:v>
                </c:pt>
                <c:pt idx="17">
                  <c:v>-7.0282735111289268E-2</c:v>
                </c:pt>
                <c:pt idx="18">
                  <c:v>-2.2490623914111437E-2</c:v>
                </c:pt>
                <c:pt idx="19">
                  <c:v>4.535425349348993E-4</c:v>
                </c:pt>
                <c:pt idx="20">
                  <c:v>-3.1402771481431418E-2</c:v>
                </c:pt>
                <c:pt idx="21">
                  <c:v>2.4590786044981834E-2</c:v>
                </c:pt>
                <c:pt idx="22">
                  <c:v>-4.2741796093730716E-2</c:v>
                </c:pt>
                <c:pt idx="23">
                  <c:v>1.0059843169625546E-3</c:v>
                </c:pt>
                <c:pt idx="24">
                  <c:v>-1.2265828329940597E-2</c:v>
                </c:pt>
                <c:pt idx="25">
                  <c:v>-5.9181863243849629E-2</c:v>
                </c:pt>
                <c:pt idx="26">
                  <c:v>-3.165337954939363E-2</c:v>
                </c:pt>
                <c:pt idx="27">
                  <c:v>0.25264167692792316</c:v>
                </c:pt>
                <c:pt idx="28">
                  <c:v>-0.33917039102952445</c:v>
                </c:pt>
                <c:pt idx="29">
                  <c:v>0.25123672466876562</c:v>
                </c:pt>
                <c:pt idx="30">
                  <c:v>-2.5546385767013513E-2</c:v>
                </c:pt>
                <c:pt idx="31">
                  <c:v>3.5735058376246687E-2</c:v>
                </c:pt>
                <c:pt idx="32">
                  <c:v>0.14193946034789737</c:v>
                </c:pt>
                <c:pt idx="33">
                  <c:v>6.6328427668430863E-3</c:v>
                </c:pt>
                <c:pt idx="34">
                  <c:v>1.3106784548290104E-3</c:v>
                </c:pt>
                <c:pt idx="35">
                  <c:v>9.6196868008948597E-2</c:v>
                </c:pt>
                <c:pt idx="36">
                  <c:v>2.1699956578376044E-2</c:v>
                </c:pt>
                <c:pt idx="37">
                  <c:v>5.9106025350885577E-2</c:v>
                </c:pt>
                <c:pt idx="38">
                  <c:v>2.5450933970024799E-2</c:v>
                </c:pt>
                <c:pt idx="39">
                  <c:v>0.11885265948600554</c:v>
                </c:pt>
                <c:pt idx="40">
                  <c:v>5.6851566871852048E-2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Correlation!$A$11</c:f>
              <c:strCache>
                <c:ptCount val="1"/>
                <c:pt idx="0">
                  <c:v>Total aid</c:v>
                </c:pt>
              </c:strCache>
            </c:strRef>
          </c:tx>
          <c:marker>
            <c:symbol val="none"/>
          </c:marker>
          <c:cat>
            <c:numRef>
              <c:f>Correlation!$B$9:$AP$9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</c:numCache>
            </c:numRef>
          </c:cat>
          <c:val>
            <c:numRef>
              <c:f>Correlation!$B$11:$AP$11</c:f>
              <c:numCache>
                <c:formatCode>0%</c:formatCode>
                <c:ptCount val="41"/>
                <c:pt idx="0">
                  <c:v>-6.9272816906749649E-2</c:v>
                </c:pt>
                <c:pt idx="1">
                  <c:v>0.21188344722413011</c:v>
                </c:pt>
                <c:pt idx="2">
                  <c:v>-0.16980461470480873</c:v>
                </c:pt>
                <c:pt idx="3">
                  <c:v>0.13745444026612666</c:v>
                </c:pt>
                <c:pt idx="4">
                  <c:v>9.1303043095687153E-2</c:v>
                </c:pt>
                <c:pt idx="5">
                  <c:v>-0.11263049962714378</c:v>
                </c:pt>
                <c:pt idx="6">
                  <c:v>1.5593978801853269E-2</c:v>
                </c:pt>
                <c:pt idx="7">
                  <c:v>7.1792431850974545E-2</c:v>
                </c:pt>
                <c:pt idx="8">
                  <c:v>-6.4546792443726228E-2</c:v>
                </c:pt>
                <c:pt idx="9">
                  <c:v>6.1897786122460063E-5</c:v>
                </c:pt>
                <c:pt idx="10">
                  <c:v>-2.9435733443367001E-2</c:v>
                </c:pt>
                <c:pt idx="11">
                  <c:v>-6.6959659462301618E-3</c:v>
                </c:pt>
                <c:pt idx="12">
                  <c:v>2.889044635739622E-2</c:v>
                </c:pt>
                <c:pt idx="13">
                  <c:v>-3.4017461118073293E-2</c:v>
                </c:pt>
                <c:pt idx="14">
                  <c:v>-5.3248354156461251E-2</c:v>
                </c:pt>
                <c:pt idx="15">
                  <c:v>7.2458906407245657E-2</c:v>
                </c:pt>
                <c:pt idx="16">
                  <c:v>4.182416778441659E-2</c:v>
                </c:pt>
                <c:pt idx="17">
                  <c:v>-0.10310311838462786</c:v>
                </c:pt>
                <c:pt idx="18">
                  <c:v>-8.4589590981044294E-2</c:v>
                </c:pt>
                <c:pt idx="19">
                  <c:v>-1.1435336118307585E-2</c:v>
                </c:pt>
                <c:pt idx="20">
                  <c:v>-9.1449995924688193E-2</c:v>
                </c:pt>
                <c:pt idx="21">
                  <c:v>6.3432037595489696E-2</c:v>
                </c:pt>
                <c:pt idx="22">
                  <c:v>2.2718571345139285E-2</c:v>
                </c:pt>
                <c:pt idx="23">
                  <c:v>0.1222304002436487</c:v>
                </c:pt>
                <c:pt idx="24">
                  <c:v>-9.2978944749756903E-2</c:v>
                </c:pt>
                <c:pt idx="25">
                  <c:v>-1.3408301802110381E-2</c:v>
                </c:pt>
                <c:pt idx="26">
                  <c:v>-7.6766579053781384E-2</c:v>
                </c:pt>
                <c:pt idx="27">
                  <c:v>0.22018587207949561</c:v>
                </c:pt>
                <c:pt idx="28">
                  <c:v>-0.24446426167721111</c:v>
                </c:pt>
                <c:pt idx="29">
                  <c:v>0.15122226428820665</c:v>
                </c:pt>
                <c:pt idx="30">
                  <c:v>-7.1898375032240546E-3</c:v>
                </c:pt>
                <c:pt idx="31">
                  <c:v>-9.2228753288084955E-2</c:v>
                </c:pt>
                <c:pt idx="32">
                  <c:v>2.5700282617250273E-2</c:v>
                </c:pt>
                <c:pt idx="33">
                  <c:v>2.0745411804097471E-2</c:v>
                </c:pt>
                <c:pt idx="34">
                  <c:v>0.14227333921042026</c:v>
                </c:pt>
                <c:pt idx="35">
                  <c:v>2.6497158241100785E-2</c:v>
                </c:pt>
                <c:pt idx="36">
                  <c:v>-1.6423921342355322E-2</c:v>
                </c:pt>
                <c:pt idx="37">
                  <c:v>0.10887586586948393</c:v>
                </c:pt>
                <c:pt idx="38">
                  <c:v>5.2315173537820343E-2</c:v>
                </c:pt>
                <c:pt idx="39">
                  <c:v>0.14459311920782011</c:v>
                </c:pt>
                <c:pt idx="40">
                  <c:v>-1.3864302858486307E-2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29088"/>
        <c:axId val="65274240"/>
      </c:lineChart>
      <c:catAx>
        <c:axId val="651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512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Aid per capita across the Pacific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333744780485614E-2"/>
          <c:y val="9.9828116713253812E-2"/>
          <c:w val="0.88422597713239748"/>
          <c:h val="0.8140441139921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'Aid per capita'!$B$1</c:f>
              <c:strCache>
                <c:ptCount val="1"/>
                <c:pt idx="0">
                  <c:v>2000 - 2002</c:v>
                </c:pt>
              </c:strCache>
            </c:strRef>
          </c:tx>
          <c:invertIfNegative val="0"/>
          <c:cat>
            <c:strRef>
              <c:f>'Aid per capita'!$A$2:$A$15</c:f>
              <c:strCache>
                <c:ptCount val="14"/>
                <c:pt idx="0">
                  <c:v>Cook Islands</c:v>
                </c:pt>
                <c:pt idx="1">
                  <c:v>Fiji</c:v>
                </c:pt>
                <c:pt idx="2">
                  <c:v>Kiribati</c:v>
                </c:pt>
                <c:pt idx="3">
                  <c:v>Marshall Islands</c:v>
                </c:pt>
                <c:pt idx="4">
                  <c:v>FSM</c:v>
                </c:pt>
                <c:pt idx="5">
                  <c:v>Nauru</c:v>
                </c:pt>
                <c:pt idx="6">
                  <c:v>Palau</c:v>
                </c:pt>
                <c:pt idx="7">
                  <c:v>Papua New Guinea</c:v>
                </c:pt>
                <c:pt idx="8">
                  <c:v>Samoa</c:v>
                </c:pt>
                <c:pt idx="9">
                  <c:v>Solomon Islands</c:v>
                </c:pt>
                <c:pt idx="10">
                  <c:v>Tonga</c:v>
                </c:pt>
                <c:pt idx="11">
                  <c:v>Tuvalu</c:v>
                </c:pt>
                <c:pt idx="12">
                  <c:v>Vanuatu</c:v>
                </c:pt>
                <c:pt idx="13">
                  <c:v>Regional</c:v>
                </c:pt>
              </c:strCache>
            </c:strRef>
          </c:cat>
          <c:val>
            <c:numRef>
              <c:f>'Aid per capita'!$B$2:$B$15</c:f>
              <c:numCache>
                <c:formatCode>_("$"* #,##0.00_);_("$"* \(#,##0.00\);_("$"* "-"??_);_(@_)</c:formatCode>
                <c:ptCount val="14"/>
                <c:pt idx="0">
                  <c:v>496.65867711253867</c:v>
                </c:pt>
                <c:pt idx="1">
                  <c:v>68.114774304270199</c:v>
                </c:pt>
                <c:pt idx="2">
                  <c:v>394.41055767430595</c:v>
                </c:pt>
                <c:pt idx="3">
                  <c:v>1626.4734326861915</c:v>
                </c:pt>
                <c:pt idx="4">
                  <c:v>1393.1730953304641</c:v>
                </c:pt>
                <c:pt idx="5">
                  <c:v>1977.2400406414629</c:v>
                </c:pt>
                <c:pt idx="6">
                  <c:v>2347.2980825423219</c:v>
                </c:pt>
                <c:pt idx="7">
                  <c:v>106.08017683916204</c:v>
                </c:pt>
                <c:pt idx="8">
                  <c:v>385.06868389956861</c:v>
                </c:pt>
                <c:pt idx="9">
                  <c:v>277.24726850141923</c:v>
                </c:pt>
                <c:pt idx="10">
                  <c:v>406.20987060798029</c:v>
                </c:pt>
                <c:pt idx="11">
                  <c:v>1618.8244146979796</c:v>
                </c:pt>
                <c:pt idx="12">
                  <c:v>383.22952906158145</c:v>
                </c:pt>
                <c:pt idx="13">
                  <c:v>15.159882189582364</c:v>
                </c:pt>
              </c:numCache>
            </c:numRef>
          </c:val>
        </c:ser>
        <c:ser>
          <c:idx val="1"/>
          <c:order val="1"/>
          <c:tx>
            <c:strRef>
              <c:f>'Aid per capita'!$C$1</c:f>
              <c:strCache>
                <c:ptCount val="1"/>
                <c:pt idx="0">
                  <c:v>2009 - 2011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007789317470663E-3"/>
                  <c:y val="-8.7473565531853681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136836894668538E-3"/>
                  <c:y val="-4.33899235221821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039929763771133E-2"/>
                  <c:y val="-9.832840168654113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68418447334269E-3"/>
                  <c:y val="-2.8749676174377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-9%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424323358157416E-3"/>
                  <c:y val="-4.43435985345855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-16%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203039157529871E-2"/>
                  <c:y val="2.12791952122275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114234636840511E-3"/>
                  <c:y val="-0.190757099271889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-35%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715164983502591E-3"/>
                  <c:y val="-1.25237865694552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-18%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4280404197696768E-3"/>
                  <c:y val="-7.11743639281589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913648503723612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37047275558541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8.9136485037237204E-3"/>
                  <c:y val="7.11743639281598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9136485037235036E-3"/>
                  <c:y val="2.372478797605328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399256587677548E-2"/>
                  <c:y val="-8.6989884330961772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8.9136485037237204E-3"/>
                  <c:y val="-2.290950331294868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'Aid per capita'!$A$2:$A$15</c:f>
              <c:strCache>
                <c:ptCount val="14"/>
                <c:pt idx="0">
                  <c:v>Cook Islands</c:v>
                </c:pt>
                <c:pt idx="1">
                  <c:v>Fiji</c:v>
                </c:pt>
                <c:pt idx="2">
                  <c:v>Kiribati</c:v>
                </c:pt>
                <c:pt idx="3">
                  <c:v>Marshall Islands</c:v>
                </c:pt>
                <c:pt idx="4">
                  <c:v>FSM</c:v>
                </c:pt>
                <c:pt idx="5">
                  <c:v>Nauru</c:v>
                </c:pt>
                <c:pt idx="6">
                  <c:v>Palau</c:v>
                </c:pt>
                <c:pt idx="7">
                  <c:v>Papua New Guinea</c:v>
                </c:pt>
                <c:pt idx="8">
                  <c:v>Samoa</c:v>
                </c:pt>
                <c:pt idx="9">
                  <c:v>Solomon Islands</c:v>
                </c:pt>
                <c:pt idx="10">
                  <c:v>Tonga</c:v>
                </c:pt>
                <c:pt idx="11">
                  <c:v>Tuvalu</c:v>
                </c:pt>
                <c:pt idx="12">
                  <c:v>Vanuatu</c:v>
                </c:pt>
                <c:pt idx="13">
                  <c:v>Regional</c:v>
                </c:pt>
              </c:strCache>
            </c:strRef>
          </c:cat>
          <c:val>
            <c:numRef>
              <c:f>'Aid per capita'!$C$2:$C$15</c:f>
              <c:numCache>
                <c:formatCode>_("$"* #,##0.00_);_("$"* \(#,##0.00\);_("$"* "-"??_);_(@_)</c:formatCode>
                <c:ptCount val="14"/>
                <c:pt idx="0">
                  <c:v>811.15724681299469</c:v>
                </c:pt>
                <c:pt idx="1">
                  <c:v>96.224007888997463</c:v>
                </c:pt>
                <c:pt idx="2">
                  <c:v>421.47202423292129</c:v>
                </c:pt>
                <c:pt idx="3">
                  <c:v>1485.0564459189707</c:v>
                </c:pt>
                <c:pt idx="4">
                  <c:v>1173.7794312305921</c:v>
                </c:pt>
                <c:pt idx="5">
                  <c:v>3250.0719521688043</c:v>
                </c:pt>
                <c:pt idx="6">
                  <c:v>1520.1879474026966</c:v>
                </c:pt>
                <c:pt idx="7">
                  <c:v>87.327927858964358</c:v>
                </c:pt>
                <c:pt idx="8">
                  <c:v>650.0373146438393</c:v>
                </c:pt>
                <c:pt idx="9">
                  <c:v>646.72045571898059</c:v>
                </c:pt>
                <c:pt idx="10">
                  <c:v>714.26952271873358</c:v>
                </c:pt>
                <c:pt idx="11">
                  <c:v>2681.1000947728085</c:v>
                </c:pt>
                <c:pt idx="12">
                  <c:v>489.40222400674764</c:v>
                </c:pt>
                <c:pt idx="13">
                  <c:v>35.173412611531944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3584"/>
        <c:axId val="65285120"/>
      </c:barChart>
      <c:catAx>
        <c:axId val="652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285120"/>
        <c:crosses val="autoZero"/>
        <c:auto val="1"/>
        <c:lblAlgn val="ctr"/>
        <c:lblOffset val="100"/>
        <c:noMultiLvlLbl val="0"/>
      </c:catAx>
      <c:valAx>
        <c:axId val="652851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2011 $US</a:t>
                </a:r>
              </a:p>
            </c:rich>
          </c:tx>
          <c:layout>
            <c:manualLayout>
              <c:xMode val="edge"/>
              <c:yMode val="edge"/>
              <c:x val="2.228412125930903E-2"/>
              <c:y val="4.3039193910164496E-2"/>
            </c:manualLayout>
          </c:layout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65283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8203746691824"/>
          <c:y val="0.17306867147180274"/>
          <c:w val="9.674946611690588E-2"/>
          <c:h val="8.285411282407251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800" b="1" i="0" baseline="0">
                <a:effectLst/>
              </a:rPr>
              <a:t>Aid to GNI across the Pacific</a:t>
            </a:r>
            <a:endParaRPr lang="en-AU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263807449600715E-2"/>
          <c:y val="0.10108722896124471"/>
          <c:w val="0.93399056742665387"/>
          <c:h val="0.80940720247806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'Aid to GNI'!$B$2</c:f>
              <c:strCache>
                <c:ptCount val="1"/>
                <c:pt idx="0">
                  <c:v>2000 - 2002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60541586073501E-2"/>
                  <c:y val="-9.60960960960960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369439071566732E-3"/>
                  <c:y val="-6.48650540304083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6054158607350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60541586073501E-2"/>
                  <c:y val="-1.44146035799579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805286911669890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894906511927788E-2"/>
                  <c:y val="-1.68168168168167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4474532559638939E-3"/>
                  <c:y val="-6.9669669669669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0264345583494516E-3"/>
                  <c:y val="-0.523723723723723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4474532559638939E-3"/>
                  <c:y val="-0.115315504480858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0264345583494516E-3"/>
                  <c:y val="-0.129729729729729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0264345583494516E-3"/>
                  <c:y val="-1.201201201201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'Aid to GNI'!$A$3:$A$13</c:f>
              <c:strCache>
                <c:ptCount val="11"/>
                <c:pt idx="0">
                  <c:v>Fiji</c:v>
                </c:pt>
                <c:pt idx="1">
                  <c:v>Kiribati</c:v>
                </c:pt>
                <c:pt idx="2">
                  <c:v>Marshall Islands</c:v>
                </c:pt>
                <c:pt idx="3">
                  <c:v>Micronesia</c:v>
                </c:pt>
                <c:pt idx="4">
                  <c:v>Palau</c:v>
                </c:pt>
                <c:pt idx="5">
                  <c:v>Papua New Guinea</c:v>
                </c:pt>
                <c:pt idx="6">
                  <c:v>Samoa</c:v>
                </c:pt>
                <c:pt idx="7">
                  <c:v>Solomon Islands</c:v>
                </c:pt>
                <c:pt idx="8">
                  <c:v>Tonga</c:v>
                </c:pt>
                <c:pt idx="9">
                  <c:v>Tuvalu</c:v>
                </c:pt>
                <c:pt idx="10">
                  <c:v>Vanuatu</c:v>
                </c:pt>
              </c:strCache>
            </c:strRef>
          </c:cat>
          <c:val>
            <c:numRef>
              <c:f>'Aid to GNI'!$B$3:$B$13</c:f>
              <c:numCache>
                <c:formatCode>0%</c:formatCode>
                <c:ptCount val="11"/>
                <c:pt idx="0">
                  <c:v>1.7079333278792359E-2</c:v>
                </c:pt>
                <c:pt idx="1">
                  <c:v>0.15105077880649229</c:v>
                </c:pt>
                <c:pt idx="2">
                  <c:v>0.42054008945446869</c:v>
                </c:pt>
                <c:pt idx="3">
                  <c:v>0.47965790857743118</c:v>
                </c:pt>
                <c:pt idx="4">
                  <c:v>0.24829414694324706</c:v>
                </c:pt>
                <c:pt idx="5">
                  <c:v>7.6389977652885979E-2</c:v>
                </c:pt>
                <c:pt idx="6">
                  <c:v>0.14512946747320632</c:v>
                </c:pt>
                <c:pt idx="7">
                  <c:v>0.12653791927187019</c:v>
                </c:pt>
                <c:pt idx="8">
                  <c:v>0.11379931563731617</c:v>
                </c:pt>
                <c:pt idx="9">
                  <c:v>0.36626056626840536</c:v>
                </c:pt>
                <c:pt idx="10">
                  <c:v>0.13704977247364034</c:v>
                </c:pt>
              </c:numCache>
            </c:numRef>
          </c:val>
        </c:ser>
        <c:ser>
          <c:idx val="1"/>
          <c:order val="1"/>
          <c:tx>
            <c:strRef>
              <c:f>'Aid to GNI'!$C$2</c:f>
              <c:strCache>
                <c:ptCount val="1"/>
                <c:pt idx="0">
                  <c:v>2009 - 2011</c:v>
                </c:pt>
              </c:strCache>
            </c:strRef>
          </c:tx>
          <c:invertIfNegative val="0"/>
          <c:cat>
            <c:strRef>
              <c:f>'Aid to GNI'!$A$3:$A$13</c:f>
              <c:strCache>
                <c:ptCount val="11"/>
                <c:pt idx="0">
                  <c:v>Fiji</c:v>
                </c:pt>
                <c:pt idx="1">
                  <c:v>Kiribati</c:v>
                </c:pt>
                <c:pt idx="2">
                  <c:v>Marshall Islands</c:v>
                </c:pt>
                <c:pt idx="3">
                  <c:v>Micronesia</c:v>
                </c:pt>
                <c:pt idx="4">
                  <c:v>Palau</c:v>
                </c:pt>
                <c:pt idx="5">
                  <c:v>Papua New Guinea</c:v>
                </c:pt>
                <c:pt idx="6">
                  <c:v>Samoa</c:v>
                </c:pt>
                <c:pt idx="7">
                  <c:v>Solomon Islands</c:v>
                </c:pt>
                <c:pt idx="8">
                  <c:v>Tonga</c:v>
                </c:pt>
                <c:pt idx="9">
                  <c:v>Tuvalu</c:v>
                </c:pt>
                <c:pt idx="10">
                  <c:v>Vanuatu</c:v>
                </c:pt>
              </c:strCache>
            </c:strRef>
          </c:cat>
          <c:val>
            <c:numRef>
              <c:f>'Aid to GNI'!$C$3:$C$13</c:f>
              <c:numCache>
                <c:formatCode>0.000%</c:formatCode>
                <c:ptCount val="11"/>
                <c:pt idx="0">
                  <c:v>2.3314376565304423E-2</c:v>
                </c:pt>
                <c:pt idx="1">
                  <c:v>0.17962514720608549</c:v>
                </c:pt>
                <c:pt idx="2">
                  <c:v>0.38212117805614443</c:v>
                </c:pt>
                <c:pt idx="3">
                  <c:v>0.40812586966355147</c:v>
                </c:pt>
                <c:pt idx="4">
                  <c:v>0.16571073665556335</c:v>
                </c:pt>
                <c:pt idx="5">
                  <c:v>5.2836837159958856E-2</c:v>
                </c:pt>
                <c:pt idx="6">
                  <c:v>0.19785195626689089</c:v>
                </c:pt>
                <c:pt idx="7">
                  <c:v>0.51487274245007419</c:v>
                </c:pt>
                <c:pt idx="8">
                  <c:v>0.17441989834246052</c:v>
                </c:pt>
                <c:pt idx="9">
                  <c:v>0.46154441845623961</c:v>
                </c:pt>
                <c:pt idx="10">
                  <c:v>0.15139633197232683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92896"/>
        <c:axId val="66194432"/>
      </c:barChart>
      <c:catAx>
        <c:axId val="6619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66194432"/>
        <c:crosses val="autoZero"/>
        <c:auto val="1"/>
        <c:lblAlgn val="ctr"/>
        <c:lblOffset val="100"/>
        <c:noMultiLvlLbl val="0"/>
      </c:catAx>
      <c:valAx>
        <c:axId val="66194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619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2746767389086E-2"/>
          <c:y val="0.15742848360171194"/>
          <c:w val="8.3977418683399571E-2"/>
          <c:h val="8.688486912108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9</xdr:row>
      <xdr:rowOff>123825</xdr:rowOff>
    </xdr:from>
    <xdr:to>
      <xdr:col>16</xdr:col>
      <xdr:colOff>219074</xdr:colOff>
      <xdr:row>40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3</xdr:row>
      <xdr:rowOff>47624</xdr:rowOff>
    </xdr:from>
    <xdr:to>
      <xdr:col>17</xdr:col>
      <xdr:colOff>609599</xdr:colOff>
      <xdr:row>26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27</xdr:row>
      <xdr:rowOff>152399</xdr:rowOff>
    </xdr:from>
    <xdr:to>
      <xdr:col>17</xdr:col>
      <xdr:colOff>600075</xdr:colOff>
      <xdr:row>49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528637</xdr:colOff>
      <xdr:row>2</xdr:row>
      <xdr:rowOff>123824</xdr:rowOff>
    </xdr:from>
    <xdr:to>
      <xdr:col>28</xdr:col>
      <xdr:colOff>352425</xdr:colOff>
      <xdr:row>30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576261</xdr:colOff>
      <xdr:row>35</xdr:row>
      <xdr:rowOff>9524</xdr:rowOff>
    </xdr:from>
    <xdr:to>
      <xdr:col>28</xdr:col>
      <xdr:colOff>390525</xdr:colOff>
      <xdr:row>62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19050</xdr:rowOff>
    </xdr:from>
    <xdr:to>
      <xdr:col>20</xdr:col>
      <xdr:colOff>561975</xdr:colOff>
      <xdr:row>27</xdr:row>
      <xdr:rowOff>66676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</xdr:row>
      <xdr:rowOff>38100</xdr:rowOff>
    </xdr:from>
    <xdr:to>
      <xdr:col>17</xdr:col>
      <xdr:colOff>361950</xdr:colOff>
      <xdr:row>32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26</xdr:row>
      <xdr:rowOff>4761</xdr:rowOff>
    </xdr:from>
    <xdr:to>
      <xdr:col>18</xdr:col>
      <xdr:colOff>371474</xdr:colOff>
      <xdr:row>55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16</xdr:row>
      <xdr:rowOff>176212</xdr:rowOff>
    </xdr:from>
    <xdr:to>
      <xdr:col>22</xdr:col>
      <xdr:colOff>361950</xdr:colOff>
      <xdr:row>49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95249</xdr:rowOff>
    </xdr:from>
    <xdr:to>
      <xdr:col>18</xdr:col>
      <xdr:colOff>152399</xdr:colOff>
      <xdr:row>34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276224</xdr:colOff>
      <xdr:row>12</xdr:row>
      <xdr:rowOff>0</xdr:rowOff>
    </xdr:from>
    <xdr:to>
      <xdr:col>41</xdr:col>
      <xdr:colOff>428625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545568</xdr:colOff>
      <xdr:row>0</xdr:row>
      <xdr:rowOff>150283</xdr:rowOff>
    </xdr:from>
    <xdr:to>
      <xdr:col>22</xdr:col>
      <xdr:colOff>203199</xdr:colOff>
      <xdr:row>34</xdr:row>
      <xdr:rowOff>131234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190499</xdr:rowOff>
    </xdr:from>
    <xdr:to>
      <xdr:col>17</xdr:col>
      <xdr:colOff>209550</xdr:colOff>
      <xdr:row>28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"/>
  <sheetViews>
    <sheetView zoomScaleNormal="100" workbookViewId="0">
      <selection activeCell="AO71" sqref="AO71:AQ72"/>
    </sheetView>
  </sheetViews>
  <sheetFormatPr defaultRowHeight="15" x14ac:dyDescent="0.25"/>
  <cols>
    <col min="1" max="1" width="14.85546875" customWidth="1"/>
  </cols>
  <sheetData>
    <row r="1" spans="1:46" x14ac:dyDescent="0.25">
      <c r="B1">
        <v>1970</v>
      </c>
      <c r="C1">
        <v>1971</v>
      </c>
      <c r="D1">
        <v>1972</v>
      </c>
      <c r="E1">
        <v>1973</v>
      </c>
      <c r="F1">
        <v>1974</v>
      </c>
      <c r="G1">
        <v>1975</v>
      </c>
      <c r="H1">
        <v>1976</v>
      </c>
      <c r="I1">
        <v>1977</v>
      </c>
      <c r="J1">
        <v>1978</v>
      </c>
      <c r="K1">
        <v>1979</v>
      </c>
      <c r="L1">
        <v>1980</v>
      </c>
      <c r="M1">
        <v>1981</v>
      </c>
      <c r="N1">
        <v>1982</v>
      </c>
      <c r="O1">
        <v>1983</v>
      </c>
      <c r="P1">
        <v>1984</v>
      </c>
      <c r="Q1">
        <v>1985</v>
      </c>
      <c r="R1">
        <v>1986</v>
      </c>
      <c r="S1">
        <v>1987</v>
      </c>
      <c r="T1">
        <v>1988</v>
      </c>
      <c r="U1">
        <v>1989</v>
      </c>
      <c r="V1">
        <v>1990</v>
      </c>
      <c r="W1">
        <v>1991</v>
      </c>
      <c r="X1">
        <v>1992</v>
      </c>
      <c r="Y1">
        <v>1993</v>
      </c>
      <c r="Z1">
        <v>1994</v>
      </c>
      <c r="AA1">
        <v>1995</v>
      </c>
      <c r="AB1">
        <v>1996</v>
      </c>
      <c r="AC1">
        <v>1997</v>
      </c>
      <c r="AD1">
        <v>1998</v>
      </c>
      <c r="AE1">
        <v>1999</v>
      </c>
      <c r="AF1">
        <v>2000</v>
      </c>
      <c r="AG1">
        <v>2001</v>
      </c>
      <c r="AH1">
        <v>2002</v>
      </c>
      <c r="AI1">
        <v>2003</v>
      </c>
      <c r="AJ1">
        <v>2004</v>
      </c>
      <c r="AK1">
        <v>2005</v>
      </c>
      <c r="AL1">
        <v>2006</v>
      </c>
      <c r="AM1">
        <v>2007</v>
      </c>
      <c r="AN1">
        <v>2008</v>
      </c>
      <c r="AO1">
        <v>2009</v>
      </c>
      <c r="AP1">
        <v>2010</v>
      </c>
      <c r="AQ1">
        <v>2011</v>
      </c>
    </row>
    <row r="2" spans="1:46" x14ac:dyDescent="0.25">
      <c r="A2" t="s">
        <v>63</v>
      </c>
      <c r="B2">
        <v>1619.1999999999998</v>
      </c>
      <c r="C2">
        <v>1479.83</v>
      </c>
      <c r="D2">
        <v>1833.8100000000002</v>
      </c>
      <c r="E2">
        <v>1455.0300000000002</v>
      </c>
      <c r="F2">
        <v>1656.3</v>
      </c>
      <c r="G2">
        <v>1857.6399999999999</v>
      </c>
      <c r="H2">
        <v>1591.7199999999998</v>
      </c>
      <c r="I2">
        <v>1639.0700000000004</v>
      </c>
      <c r="J2">
        <v>1776.7999999999997</v>
      </c>
      <c r="K2">
        <v>1622.8799999999997</v>
      </c>
      <c r="L2">
        <v>1654.0000000000002</v>
      </c>
      <c r="M2">
        <v>1556.7299999999998</v>
      </c>
      <c r="N2">
        <v>1506.22</v>
      </c>
      <c r="O2">
        <v>1645.1000000000001</v>
      </c>
      <c r="P2">
        <v>1487.1999999999998</v>
      </c>
      <c r="Q2">
        <v>1454.04</v>
      </c>
      <c r="R2">
        <v>1459.3</v>
      </c>
      <c r="S2">
        <v>1633.1699999999998</v>
      </c>
      <c r="T2">
        <v>1494.93</v>
      </c>
      <c r="U2">
        <v>1343.34</v>
      </c>
      <c r="V2">
        <v>1483</v>
      </c>
      <c r="W2">
        <v>1392.96</v>
      </c>
      <c r="X2">
        <v>1518.51</v>
      </c>
      <c r="Y2">
        <v>1442</v>
      </c>
      <c r="Z2">
        <v>1758.25</v>
      </c>
      <c r="AA2">
        <v>1597.32</v>
      </c>
      <c r="AB2">
        <v>1574.4200000000003</v>
      </c>
      <c r="AC2">
        <v>1451.8499999999997</v>
      </c>
      <c r="AD2">
        <v>1701.76</v>
      </c>
      <c r="AE2">
        <v>1255.57</v>
      </c>
      <c r="AF2">
        <v>1446.44</v>
      </c>
      <c r="AG2">
        <v>1436.5600000000004</v>
      </c>
      <c r="AH2">
        <v>1296.05</v>
      </c>
      <c r="AI2">
        <v>1344.05</v>
      </c>
      <c r="AJ2">
        <v>1358.78</v>
      </c>
      <c r="AK2">
        <v>1560.5900000000001</v>
      </c>
      <c r="AL2">
        <v>1576.2799999999997</v>
      </c>
      <c r="AM2">
        <v>1546.3000000000002</v>
      </c>
      <c r="AN2">
        <v>1715.25</v>
      </c>
      <c r="AO2">
        <v>1835.5700000000002</v>
      </c>
      <c r="AP2">
        <v>2101.85</v>
      </c>
      <c r="AQ2">
        <v>2072.58</v>
      </c>
    </row>
    <row r="3" spans="1:46" x14ac:dyDescent="0.25">
      <c r="A3" t="s">
        <v>20</v>
      </c>
      <c r="B3">
        <v>172.45000000000002</v>
      </c>
      <c r="C3">
        <v>173.72</v>
      </c>
      <c r="D3">
        <v>241.7</v>
      </c>
      <c r="E3">
        <v>249.07</v>
      </c>
      <c r="F3">
        <v>331.95</v>
      </c>
      <c r="G3">
        <v>393.23000000000008</v>
      </c>
      <c r="H3">
        <v>349.44000000000005</v>
      </c>
      <c r="I3">
        <v>368.94</v>
      </c>
      <c r="J3">
        <v>466.3300000000001</v>
      </c>
      <c r="K3">
        <v>468.1</v>
      </c>
      <c r="L3">
        <v>545.80999999999995</v>
      </c>
      <c r="M3">
        <v>533.4</v>
      </c>
      <c r="N3">
        <v>499.46000000000004</v>
      </c>
      <c r="O3">
        <v>528.91999999999996</v>
      </c>
      <c r="P3">
        <v>479.51000000000005</v>
      </c>
      <c r="Q3">
        <v>418.32999999999993</v>
      </c>
      <c r="R3">
        <v>464.50999999999993</v>
      </c>
      <c r="S3">
        <v>639.66</v>
      </c>
      <c r="T3">
        <v>679.65</v>
      </c>
      <c r="U3">
        <v>624.19999999999993</v>
      </c>
      <c r="V3">
        <v>741.61999999999978</v>
      </c>
      <c r="W3">
        <v>715.51999999999987</v>
      </c>
      <c r="X3">
        <v>796.55000000000007</v>
      </c>
      <c r="Y3">
        <v>742.43000000000006</v>
      </c>
      <c r="Z3">
        <v>1013.4299999999998</v>
      </c>
      <c r="AA3">
        <v>959.34</v>
      </c>
      <c r="AB3">
        <v>975.00000000000023</v>
      </c>
      <c r="AC3">
        <v>843.83999999999992</v>
      </c>
      <c r="AD3">
        <v>890.18000000000006</v>
      </c>
      <c r="AE3">
        <v>705.04000000000008</v>
      </c>
      <c r="AF3">
        <v>760.25999999999988</v>
      </c>
      <c r="AG3">
        <v>727.26</v>
      </c>
      <c r="AH3">
        <v>656.56</v>
      </c>
      <c r="AI3">
        <v>755.33</v>
      </c>
      <c r="AJ3">
        <v>857.28000000000009</v>
      </c>
      <c r="AK3">
        <v>1072.5500000000002</v>
      </c>
      <c r="AL3">
        <v>1085.8399999999999</v>
      </c>
      <c r="AM3">
        <v>1178.8599999999999</v>
      </c>
      <c r="AN3">
        <v>1381.07</v>
      </c>
      <c r="AO3">
        <v>1432.54</v>
      </c>
      <c r="AP3">
        <v>1876.16</v>
      </c>
      <c r="AQ3">
        <v>2072.58</v>
      </c>
      <c r="AT3" s="2"/>
    </row>
    <row r="5" spans="1:46" x14ac:dyDescent="0.25">
      <c r="D5" t="s">
        <v>73</v>
      </c>
      <c r="G5" s="2">
        <f>(Y2-G2)/G2</f>
        <v>-0.22374625869382653</v>
      </c>
    </row>
    <row r="6" spans="1:46" x14ac:dyDescent="0.25">
      <c r="D6" t="s">
        <v>64</v>
      </c>
      <c r="G6" s="2">
        <f>(AH2-G2)/G2</f>
        <v>-0.3023136883357378</v>
      </c>
    </row>
    <row r="7" spans="1:46" x14ac:dyDescent="0.25">
      <c r="D7" t="s">
        <v>65</v>
      </c>
      <c r="G7" s="2">
        <f>(AQ2-AH2)/AH2</f>
        <v>0.59915126731221791</v>
      </c>
      <c r="AN7" t="s">
        <v>79</v>
      </c>
      <c r="AQ7">
        <f>AQ2-AH2</f>
        <v>776.53</v>
      </c>
    </row>
    <row r="8" spans="1:46" x14ac:dyDescent="0.25">
      <c r="D8" t="s">
        <v>67</v>
      </c>
      <c r="G8" s="2">
        <f>(AH40-G40)/G40</f>
        <v>0.76550395574337793</v>
      </c>
    </row>
    <row r="9" spans="1:46" x14ac:dyDescent="0.25">
      <c r="D9" t="s">
        <v>68</v>
      </c>
      <c r="G9" s="2">
        <f>(AQ40-AH40)/AH40</f>
        <v>0.45893788808980673</v>
      </c>
    </row>
    <row r="37" spans="1:43" x14ac:dyDescent="0.25">
      <c r="H37" t="s">
        <v>62</v>
      </c>
    </row>
    <row r="39" spans="1:43" x14ac:dyDescent="0.25">
      <c r="B39">
        <v>1970</v>
      </c>
      <c r="C39">
        <v>1971</v>
      </c>
      <c r="D39">
        <v>1972</v>
      </c>
      <c r="E39">
        <v>1973</v>
      </c>
      <c r="F39">
        <v>1974</v>
      </c>
      <c r="G39">
        <v>1975</v>
      </c>
      <c r="H39">
        <v>1976</v>
      </c>
      <c r="I39">
        <v>1977</v>
      </c>
      <c r="J39">
        <v>1978</v>
      </c>
      <c r="K39">
        <v>1979</v>
      </c>
      <c r="L39">
        <v>1980</v>
      </c>
      <c r="M39">
        <v>1981</v>
      </c>
      <c r="N39">
        <v>1982</v>
      </c>
      <c r="O39">
        <v>1983</v>
      </c>
      <c r="P39">
        <v>1984</v>
      </c>
      <c r="Q39">
        <v>1985</v>
      </c>
      <c r="R39">
        <v>1986</v>
      </c>
      <c r="S39">
        <v>1987</v>
      </c>
      <c r="T39">
        <v>1988</v>
      </c>
      <c r="U39">
        <v>1989</v>
      </c>
      <c r="V39">
        <v>1990</v>
      </c>
      <c r="W39">
        <v>1991</v>
      </c>
      <c r="X39">
        <v>1992</v>
      </c>
      <c r="Y39">
        <v>1993</v>
      </c>
      <c r="Z39">
        <v>1994</v>
      </c>
      <c r="AA39">
        <v>1995</v>
      </c>
      <c r="AB39">
        <v>1996</v>
      </c>
      <c r="AC39">
        <v>1997</v>
      </c>
      <c r="AD39">
        <v>1998</v>
      </c>
      <c r="AE39">
        <v>1999</v>
      </c>
      <c r="AF39">
        <v>2000</v>
      </c>
      <c r="AG39">
        <v>2001</v>
      </c>
      <c r="AH39">
        <v>2002</v>
      </c>
      <c r="AI39">
        <v>2003</v>
      </c>
      <c r="AJ39">
        <v>2004</v>
      </c>
      <c r="AK39">
        <v>2005</v>
      </c>
      <c r="AL39">
        <v>2006</v>
      </c>
      <c r="AM39">
        <v>2007</v>
      </c>
      <c r="AN39">
        <v>2008</v>
      </c>
      <c r="AO39">
        <v>2009</v>
      </c>
      <c r="AP39">
        <v>2010</v>
      </c>
      <c r="AQ39">
        <v>2011</v>
      </c>
    </row>
    <row r="40" spans="1:43" x14ac:dyDescent="0.25">
      <c r="A40" t="s">
        <v>66</v>
      </c>
      <c r="B40">
        <v>43386.37</v>
      </c>
      <c r="C40">
        <v>44431.38</v>
      </c>
      <c r="D40">
        <v>48269.5</v>
      </c>
      <c r="E40">
        <v>42923.81</v>
      </c>
      <c r="F40">
        <v>49532.160000000003</v>
      </c>
      <c r="G40">
        <v>51987.7</v>
      </c>
      <c r="H40">
        <v>49992.33</v>
      </c>
      <c r="I40">
        <v>52080.21</v>
      </c>
      <c r="J40">
        <v>58205</v>
      </c>
      <c r="K40">
        <v>59664.21</v>
      </c>
      <c r="L40">
        <v>65574.67</v>
      </c>
      <c r="M40">
        <v>63997.41</v>
      </c>
      <c r="N40">
        <v>71405.820000000007</v>
      </c>
      <c r="O40">
        <v>71131.199999999997</v>
      </c>
      <c r="P40">
        <v>76629.72</v>
      </c>
      <c r="Q40">
        <v>77556.88</v>
      </c>
      <c r="R40">
        <v>79681.960000000006</v>
      </c>
      <c r="S40">
        <v>78565.34</v>
      </c>
      <c r="T40">
        <v>84867.72</v>
      </c>
      <c r="U40">
        <v>83543.19</v>
      </c>
      <c r="V40">
        <v>88739.6</v>
      </c>
      <c r="W40">
        <v>92143.76</v>
      </c>
      <c r="X40">
        <v>93447.19</v>
      </c>
      <c r="Y40">
        <v>86548.11</v>
      </c>
      <c r="Z40">
        <v>86965.45</v>
      </c>
      <c r="AA40">
        <v>78759.8</v>
      </c>
      <c r="AB40">
        <v>77586.740000000005</v>
      </c>
      <c r="AC40">
        <v>73414.990000000005</v>
      </c>
      <c r="AD40">
        <v>80203.960000000006</v>
      </c>
      <c r="AE40">
        <v>80809.3</v>
      </c>
      <c r="AF40">
        <v>84222.56</v>
      </c>
      <c r="AG40">
        <v>85788.98</v>
      </c>
      <c r="AH40">
        <v>91784.49</v>
      </c>
      <c r="AI40">
        <v>95141.22</v>
      </c>
      <c r="AJ40">
        <v>99940.81</v>
      </c>
      <c r="AK40">
        <v>131226.82</v>
      </c>
      <c r="AL40">
        <v>124808.45</v>
      </c>
      <c r="AM40">
        <v>114910.16</v>
      </c>
      <c r="AN40">
        <v>127751.13</v>
      </c>
      <c r="AO40">
        <v>129249.82</v>
      </c>
      <c r="AP40">
        <v>136914.72</v>
      </c>
      <c r="AQ40">
        <v>133907.87</v>
      </c>
    </row>
    <row r="44" spans="1:43" x14ac:dyDescent="0.25">
      <c r="A44" t="s">
        <v>71</v>
      </c>
    </row>
    <row r="45" spans="1:43" x14ac:dyDescent="0.25">
      <c r="B45">
        <v>1970</v>
      </c>
      <c r="C45">
        <v>1971</v>
      </c>
      <c r="D45">
        <v>1972</v>
      </c>
      <c r="E45">
        <v>1973</v>
      </c>
      <c r="F45">
        <v>1974</v>
      </c>
      <c r="G45">
        <v>1975</v>
      </c>
      <c r="H45">
        <v>1976</v>
      </c>
      <c r="I45">
        <v>1977</v>
      </c>
      <c r="J45">
        <v>1978</v>
      </c>
      <c r="K45">
        <v>1979</v>
      </c>
      <c r="L45">
        <v>1980</v>
      </c>
      <c r="M45">
        <v>1981</v>
      </c>
      <c r="N45">
        <v>1982</v>
      </c>
      <c r="O45">
        <v>1983</v>
      </c>
      <c r="P45">
        <v>1984</v>
      </c>
      <c r="Q45">
        <v>1985</v>
      </c>
      <c r="R45">
        <v>1986</v>
      </c>
      <c r="S45">
        <v>1987</v>
      </c>
      <c r="T45">
        <v>1988</v>
      </c>
      <c r="U45">
        <v>1989</v>
      </c>
      <c r="V45">
        <v>1990</v>
      </c>
      <c r="W45">
        <v>1991</v>
      </c>
      <c r="X45">
        <v>1992</v>
      </c>
      <c r="Y45">
        <v>1993</v>
      </c>
      <c r="Z45">
        <v>1994</v>
      </c>
      <c r="AA45">
        <v>1995</v>
      </c>
      <c r="AB45">
        <v>1996</v>
      </c>
      <c r="AC45">
        <v>1997</v>
      </c>
      <c r="AD45">
        <v>1998</v>
      </c>
      <c r="AE45">
        <v>1999</v>
      </c>
      <c r="AF45">
        <v>2000</v>
      </c>
      <c r="AG45">
        <v>2001</v>
      </c>
      <c r="AH45">
        <v>2002</v>
      </c>
      <c r="AI45">
        <v>2003</v>
      </c>
      <c r="AJ45">
        <v>2004</v>
      </c>
      <c r="AK45">
        <v>2005</v>
      </c>
      <c r="AL45">
        <v>2006</v>
      </c>
      <c r="AM45">
        <v>2007</v>
      </c>
      <c r="AN45">
        <v>2008</v>
      </c>
      <c r="AO45">
        <v>2009</v>
      </c>
      <c r="AP45">
        <v>2010</v>
      </c>
      <c r="AQ45">
        <v>2011</v>
      </c>
    </row>
    <row r="46" spans="1:43" x14ac:dyDescent="0.25">
      <c r="A46" t="s">
        <v>0</v>
      </c>
      <c r="B46">
        <f t="shared" ref="B46:AQ46" si="0">SUM(B47:B61)</f>
        <v>172.45000000000002</v>
      </c>
      <c r="C46">
        <f t="shared" si="0"/>
        <v>173.72</v>
      </c>
      <c r="D46">
        <f t="shared" si="0"/>
        <v>241.7</v>
      </c>
      <c r="E46">
        <f t="shared" si="0"/>
        <v>249.07</v>
      </c>
      <c r="F46">
        <f t="shared" si="0"/>
        <v>331.95</v>
      </c>
      <c r="G46">
        <f t="shared" si="0"/>
        <v>393.23000000000008</v>
      </c>
      <c r="H46">
        <f t="shared" si="0"/>
        <v>349.44000000000005</v>
      </c>
      <c r="I46">
        <f t="shared" si="0"/>
        <v>368.94</v>
      </c>
      <c r="J46">
        <f t="shared" si="0"/>
        <v>466.3300000000001</v>
      </c>
      <c r="K46">
        <f t="shared" si="0"/>
        <v>468.1</v>
      </c>
      <c r="L46">
        <f t="shared" si="0"/>
        <v>545.80999999999995</v>
      </c>
      <c r="M46">
        <f t="shared" si="0"/>
        <v>533.4</v>
      </c>
      <c r="N46">
        <f t="shared" si="0"/>
        <v>499.46000000000004</v>
      </c>
      <c r="O46">
        <f t="shared" si="0"/>
        <v>528.91999999999996</v>
      </c>
      <c r="P46">
        <f t="shared" si="0"/>
        <v>479.51000000000005</v>
      </c>
      <c r="Q46">
        <f t="shared" si="0"/>
        <v>418.32999999999993</v>
      </c>
      <c r="R46">
        <f t="shared" si="0"/>
        <v>464.50999999999993</v>
      </c>
      <c r="S46">
        <f t="shared" si="0"/>
        <v>639.66</v>
      </c>
      <c r="T46">
        <f t="shared" si="0"/>
        <v>679.65</v>
      </c>
      <c r="U46">
        <f t="shared" si="0"/>
        <v>624.19999999999993</v>
      </c>
      <c r="V46">
        <f t="shared" si="0"/>
        <v>741.61999999999978</v>
      </c>
      <c r="W46">
        <f t="shared" si="0"/>
        <v>715.51999999999987</v>
      </c>
      <c r="X46">
        <f t="shared" si="0"/>
        <v>796.55000000000007</v>
      </c>
      <c r="Y46">
        <f t="shared" si="0"/>
        <v>742.43000000000006</v>
      </c>
      <c r="Z46">
        <f t="shared" si="0"/>
        <v>1013.4299999999998</v>
      </c>
      <c r="AA46">
        <f t="shared" si="0"/>
        <v>959.34</v>
      </c>
      <c r="AB46">
        <f t="shared" si="0"/>
        <v>975.00000000000023</v>
      </c>
      <c r="AC46">
        <f t="shared" si="0"/>
        <v>843.83999999999992</v>
      </c>
      <c r="AD46">
        <f t="shared" si="0"/>
        <v>890.18000000000006</v>
      </c>
      <c r="AE46">
        <f t="shared" si="0"/>
        <v>705.04000000000008</v>
      </c>
      <c r="AF46">
        <f t="shared" si="0"/>
        <v>760.25999999999988</v>
      </c>
      <c r="AG46">
        <f t="shared" si="0"/>
        <v>727.26</v>
      </c>
      <c r="AH46">
        <f t="shared" si="0"/>
        <v>656.56</v>
      </c>
      <c r="AI46">
        <f t="shared" si="0"/>
        <v>755.33</v>
      </c>
      <c r="AJ46">
        <f t="shared" si="0"/>
        <v>857.28000000000009</v>
      </c>
      <c r="AK46">
        <f t="shared" si="0"/>
        <v>1072.5500000000002</v>
      </c>
      <c r="AL46">
        <f t="shared" si="0"/>
        <v>1085.8399999999999</v>
      </c>
      <c r="AM46">
        <f t="shared" si="0"/>
        <v>1178.8599999999999</v>
      </c>
      <c r="AN46">
        <f t="shared" si="0"/>
        <v>1381.07</v>
      </c>
      <c r="AO46">
        <f t="shared" si="0"/>
        <v>1432.54</v>
      </c>
      <c r="AP46">
        <f t="shared" si="0"/>
        <v>1876.16</v>
      </c>
      <c r="AQ46">
        <f t="shared" si="0"/>
        <v>2072.58</v>
      </c>
    </row>
    <row r="47" spans="1:43" x14ac:dyDescent="0.25">
      <c r="A47" t="s">
        <v>2</v>
      </c>
      <c r="B47" t="s">
        <v>1</v>
      </c>
      <c r="C47" t="s">
        <v>1</v>
      </c>
      <c r="D47">
        <v>3.72</v>
      </c>
      <c r="E47">
        <v>4.25</v>
      </c>
      <c r="F47">
        <v>5.75</v>
      </c>
      <c r="G47">
        <v>5.62</v>
      </c>
      <c r="H47">
        <v>6.68</v>
      </c>
      <c r="I47">
        <v>7.49</v>
      </c>
      <c r="J47">
        <v>6.95</v>
      </c>
      <c r="K47">
        <v>7.75</v>
      </c>
      <c r="L47">
        <v>10.66</v>
      </c>
      <c r="M47">
        <v>10.45</v>
      </c>
      <c r="N47">
        <v>10.36</v>
      </c>
      <c r="O47">
        <v>9.2899999999999991</v>
      </c>
      <c r="P47">
        <v>8.0500000000000007</v>
      </c>
      <c r="Q47">
        <v>9.6999999999999993</v>
      </c>
      <c r="R47">
        <v>26.42</v>
      </c>
      <c r="S47">
        <v>11.05</v>
      </c>
      <c r="T47">
        <v>11.92</v>
      </c>
      <c r="U47">
        <v>12.52</v>
      </c>
      <c r="V47">
        <v>12.14</v>
      </c>
      <c r="W47">
        <v>13.28</v>
      </c>
      <c r="X47">
        <v>17.07</v>
      </c>
      <c r="Y47">
        <v>12.51</v>
      </c>
      <c r="Z47">
        <v>14.24</v>
      </c>
      <c r="AA47">
        <v>13.04</v>
      </c>
      <c r="AB47">
        <v>11.27</v>
      </c>
      <c r="AC47">
        <v>10.050000000000001</v>
      </c>
      <c r="AD47">
        <v>8.08</v>
      </c>
      <c r="AE47">
        <v>5.95</v>
      </c>
      <c r="AF47">
        <v>4.3099999999999996</v>
      </c>
      <c r="AG47">
        <v>4.8</v>
      </c>
      <c r="AH47">
        <v>3.77</v>
      </c>
      <c r="AI47">
        <v>5.99</v>
      </c>
      <c r="AJ47">
        <v>8.99</v>
      </c>
      <c r="AK47">
        <v>7.75</v>
      </c>
      <c r="AL47">
        <v>32.270000000000003</v>
      </c>
      <c r="AM47">
        <v>9.31</v>
      </c>
      <c r="AN47">
        <v>5.62</v>
      </c>
      <c r="AO47">
        <v>7.38</v>
      </c>
      <c r="AP47">
        <v>13.44</v>
      </c>
      <c r="AQ47">
        <v>25.35</v>
      </c>
    </row>
    <row r="48" spans="1:43" x14ac:dyDescent="0.25">
      <c r="A48" t="s">
        <v>3</v>
      </c>
      <c r="B48">
        <v>6.96</v>
      </c>
      <c r="C48">
        <v>10.64</v>
      </c>
      <c r="D48">
        <v>8.4600000000000009</v>
      </c>
      <c r="E48">
        <v>14.57</v>
      </c>
      <c r="F48">
        <v>14.85</v>
      </c>
      <c r="G48">
        <v>19.36</v>
      </c>
      <c r="H48">
        <v>23.16</v>
      </c>
      <c r="I48">
        <v>23.07</v>
      </c>
      <c r="J48">
        <v>26.32</v>
      </c>
      <c r="K48">
        <v>30.71</v>
      </c>
      <c r="L48">
        <v>35.869999999999997</v>
      </c>
      <c r="M48">
        <v>40.26</v>
      </c>
      <c r="N48">
        <v>35.03</v>
      </c>
      <c r="O48">
        <v>32.44</v>
      </c>
      <c r="P48">
        <v>31.02</v>
      </c>
      <c r="Q48">
        <v>31.51</v>
      </c>
      <c r="R48">
        <v>42.08</v>
      </c>
      <c r="S48">
        <v>35.49</v>
      </c>
      <c r="T48">
        <v>53.83</v>
      </c>
      <c r="U48">
        <v>42.69</v>
      </c>
      <c r="V48">
        <v>49.58</v>
      </c>
      <c r="W48">
        <v>44.81</v>
      </c>
      <c r="X48">
        <v>63.42</v>
      </c>
      <c r="Y48">
        <v>61.22</v>
      </c>
      <c r="Z48">
        <v>40.61</v>
      </c>
      <c r="AA48">
        <v>44.4</v>
      </c>
      <c r="AB48">
        <v>46.79</v>
      </c>
      <c r="AC48">
        <v>44.44</v>
      </c>
      <c r="AD48">
        <v>36.82</v>
      </c>
      <c r="AE48">
        <v>34.869999999999997</v>
      </c>
      <c r="AF48">
        <v>29.12</v>
      </c>
      <c r="AG48">
        <v>25.93</v>
      </c>
      <c r="AH48">
        <v>34.42</v>
      </c>
      <c r="AI48">
        <v>51.12</v>
      </c>
      <c r="AJ48">
        <v>65.56</v>
      </c>
      <c r="AK48">
        <v>66.14</v>
      </c>
      <c r="AL48">
        <v>55.65</v>
      </c>
      <c r="AM48">
        <v>50.81</v>
      </c>
      <c r="AN48">
        <v>45.25</v>
      </c>
      <c r="AO48">
        <v>70.989999999999995</v>
      </c>
      <c r="AP48">
        <v>76.400000000000006</v>
      </c>
      <c r="AQ48">
        <v>75.25</v>
      </c>
    </row>
    <row r="49" spans="1:43" x14ac:dyDescent="0.25">
      <c r="A49" t="s">
        <v>4</v>
      </c>
      <c r="B49">
        <v>2.1800000000000002</v>
      </c>
      <c r="C49">
        <v>2.54</v>
      </c>
      <c r="D49">
        <v>4.21</v>
      </c>
      <c r="E49">
        <v>5.97</v>
      </c>
      <c r="F49">
        <v>5.61</v>
      </c>
      <c r="G49">
        <v>5.66</v>
      </c>
      <c r="H49">
        <v>4.03</v>
      </c>
      <c r="I49">
        <v>6.17</v>
      </c>
      <c r="J49">
        <v>10.71</v>
      </c>
      <c r="K49">
        <v>9.06</v>
      </c>
      <c r="L49">
        <v>19.16</v>
      </c>
      <c r="M49">
        <v>15.33</v>
      </c>
      <c r="N49">
        <v>15.1</v>
      </c>
      <c r="O49">
        <v>16.8</v>
      </c>
      <c r="P49">
        <v>11.94</v>
      </c>
      <c r="Q49">
        <v>12.03</v>
      </c>
      <c r="R49">
        <v>13.38</v>
      </c>
      <c r="S49">
        <v>18.36</v>
      </c>
      <c r="T49">
        <v>16.16</v>
      </c>
      <c r="U49">
        <v>17.45</v>
      </c>
      <c r="V49">
        <v>20.22</v>
      </c>
      <c r="W49">
        <v>19.8</v>
      </c>
      <c r="X49">
        <v>26.54</v>
      </c>
      <c r="Y49">
        <v>15.73</v>
      </c>
      <c r="Z49">
        <v>15.28</v>
      </c>
      <c r="AA49">
        <v>15.34</v>
      </c>
      <c r="AB49">
        <v>12.8</v>
      </c>
      <c r="AC49">
        <v>15.68</v>
      </c>
      <c r="AD49">
        <v>17.309999999999999</v>
      </c>
      <c r="AE49">
        <v>20.86</v>
      </c>
      <c r="AF49">
        <v>17.87</v>
      </c>
      <c r="AG49">
        <v>12.43</v>
      </c>
      <c r="AH49">
        <v>20.88</v>
      </c>
      <c r="AI49">
        <v>18.97</v>
      </c>
      <c r="AJ49">
        <v>16.71</v>
      </c>
      <c r="AK49">
        <v>27.99</v>
      </c>
      <c r="AL49">
        <v>26.86</v>
      </c>
      <c r="AM49">
        <v>26.96</v>
      </c>
      <c r="AN49">
        <v>27.1</v>
      </c>
      <c r="AO49">
        <v>27.14</v>
      </c>
      <c r="AP49">
        <v>22.82</v>
      </c>
      <c r="AQ49">
        <v>63.61</v>
      </c>
    </row>
    <row r="50" spans="1:43" x14ac:dyDescent="0.25">
      <c r="A50" t="s">
        <v>5</v>
      </c>
      <c r="B50" t="s">
        <v>1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  <c r="I50" t="s">
        <v>1</v>
      </c>
      <c r="J50" t="s">
        <v>1</v>
      </c>
      <c r="K50" t="s">
        <v>1</v>
      </c>
      <c r="L50" t="s">
        <v>1</v>
      </c>
      <c r="M50" t="s">
        <v>1</v>
      </c>
      <c r="N50" t="s">
        <v>1</v>
      </c>
      <c r="O50" t="s">
        <v>1</v>
      </c>
      <c r="P50" t="s">
        <v>1</v>
      </c>
      <c r="Q50" t="s">
        <v>1</v>
      </c>
      <c r="R50" t="s">
        <v>1</v>
      </c>
      <c r="S50" t="s">
        <v>1</v>
      </c>
      <c r="T50" t="s">
        <v>1</v>
      </c>
      <c r="U50" t="s">
        <v>1</v>
      </c>
      <c r="V50" t="s">
        <v>1</v>
      </c>
      <c r="W50">
        <v>0.28000000000000003</v>
      </c>
      <c r="X50">
        <v>7.68</v>
      </c>
      <c r="Y50">
        <v>32.25</v>
      </c>
      <c r="Z50">
        <v>49.36</v>
      </c>
      <c r="AA50">
        <v>38.880000000000003</v>
      </c>
      <c r="AB50">
        <v>72.94</v>
      </c>
      <c r="AC50">
        <v>62.93</v>
      </c>
      <c r="AD50">
        <v>50.33</v>
      </c>
      <c r="AE50">
        <v>62.9</v>
      </c>
      <c r="AF50">
        <v>57.23</v>
      </c>
      <c r="AG50">
        <v>74.010000000000005</v>
      </c>
      <c r="AH50">
        <v>62.64</v>
      </c>
      <c r="AI50">
        <v>56.82</v>
      </c>
      <c r="AJ50">
        <v>51.09</v>
      </c>
      <c r="AK50">
        <v>56.79</v>
      </c>
      <c r="AL50">
        <v>55.04</v>
      </c>
      <c r="AM50">
        <v>52.12</v>
      </c>
      <c r="AN50">
        <v>53.22</v>
      </c>
      <c r="AO50">
        <v>58.7</v>
      </c>
      <c r="AP50">
        <v>90.63</v>
      </c>
      <c r="AQ50">
        <v>82.29</v>
      </c>
    </row>
    <row r="51" spans="1:43" x14ac:dyDescent="0.25">
      <c r="A51" t="s">
        <v>6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 t="s">
        <v>1</v>
      </c>
      <c r="I51" t="s">
        <v>1</v>
      </c>
      <c r="J51" t="s">
        <v>1</v>
      </c>
      <c r="K51" t="s">
        <v>1</v>
      </c>
      <c r="L51" t="s">
        <v>1</v>
      </c>
      <c r="M51" t="s">
        <v>1</v>
      </c>
      <c r="N51" t="s">
        <v>1</v>
      </c>
      <c r="O51" t="s">
        <v>1</v>
      </c>
      <c r="P51" t="s">
        <v>1</v>
      </c>
      <c r="Q51" t="s">
        <v>1</v>
      </c>
      <c r="R51" t="s">
        <v>1</v>
      </c>
      <c r="S51" t="s">
        <v>1</v>
      </c>
      <c r="T51" t="s">
        <v>1</v>
      </c>
      <c r="U51" t="s">
        <v>1</v>
      </c>
      <c r="V51" t="s">
        <v>1</v>
      </c>
      <c r="W51">
        <v>0.46</v>
      </c>
      <c r="X51">
        <v>13.6</v>
      </c>
      <c r="Y51">
        <v>63.83</v>
      </c>
      <c r="Z51">
        <v>103.94</v>
      </c>
      <c r="AA51">
        <v>77.16</v>
      </c>
      <c r="AB51">
        <v>112.8</v>
      </c>
      <c r="AC51">
        <v>95.75</v>
      </c>
      <c r="AD51">
        <v>79.89</v>
      </c>
      <c r="AE51">
        <v>107.81</v>
      </c>
      <c r="AF51">
        <v>101.54</v>
      </c>
      <c r="AG51">
        <v>137.56</v>
      </c>
      <c r="AH51">
        <v>111.85</v>
      </c>
      <c r="AI51">
        <v>114.94</v>
      </c>
      <c r="AJ51">
        <v>86.31</v>
      </c>
      <c r="AK51">
        <v>106.58</v>
      </c>
      <c r="AL51">
        <v>108.5</v>
      </c>
      <c r="AM51">
        <v>114.88</v>
      </c>
      <c r="AN51">
        <v>94.14</v>
      </c>
      <c r="AO51">
        <v>120.96</v>
      </c>
      <c r="AP51">
        <v>125.21</v>
      </c>
      <c r="AQ51">
        <v>133.88</v>
      </c>
    </row>
    <row r="52" spans="1:43" x14ac:dyDescent="0.25">
      <c r="A52" t="s">
        <v>7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>
        <v>0.01</v>
      </c>
      <c r="H52" t="s">
        <v>1</v>
      </c>
      <c r="I52">
        <v>0.01</v>
      </c>
      <c r="J52" t="s">
        <v>1</v>
      </c>
      <c r="K52">
        <v>0.02</v>
      </c>
      <c r="L52">
        <v>0.03</v>
      </c>
      <c r="M52">
        <v>0.03</v>
      </c>
      <c r="N52">
        <v>0.02</v>
      </c>
      <c r="O52">
        <v>0.03</v>
      </c>
      <c r="P52">
        <v>0.03</v>
      </c>
      <c r="Q52">
        <v>0.05</v>
      </c>
      <c r="R52">
        <v>0.04</v>
      </c>
      <c r="S52">
        <v>0.06</v>
      </c>
      <c r="T52">
        <v>0.18</v>
      </c>
      <c r="U52">
        <v>0.05</v>
      </c>
      <c r="V52">
        <v>0.16</v>
      </c>
      <c r="W52">
        <v>0.38</v>
      </c>
      <c r="X52">
        <v>0.41</v>
      </c>
      <c r="Y52">
        <v>0.42</v>
      </c>
      <c r="Z52">
        <v>11.12</v>
      </c>
      <c r="AA52">
        <v>2.5299999999999998</v>
      </c>
      <c r="AB52">
        <v>3.25</v>
      </c>
      <c r="AC52">
        <v>2.62</v>
      </c>
      <c r="AD52">
        <v>2.12</v>
      </c>
      <c r="AE52">
        <v>6.55</v>
      </c>
      <c r="AF52">
        <v>4</v>
      </c>
      <c r="AG52">
        <v>7.26</v>
      </c>
      <c r="AH52">
        <v>11.72</v>
      </c>
      <c r="AI52">
        <v>16.14</v>
      </c>
      <c r="AJ52">
        <v>13.9</v>
      </c>
      <c r="AK52">
        <v>9.26</v>
      </c>
      <c r="AL52">
        <v>17.399999999999999</v>
      </c>
      <c r="AM52">
        <v>25.56</v>
      </c>
      <c r="AN52">
        <v>31.24</v>
      </c>
      <c r="AO52">
        <v>24.01</v>
      </c>
      <c r="AP52">
        <v>27.78</v>
      </c>
      <c r="AQ52">
        <v>37.53</v>
      </c>
    </row>
    <row r="53" spans="1:43" x14ac:dyDescent="0.25">
      <c r="A53" t="s">
        <v>8</v>
      </c>
      <c r="B53" t="s">
        <v>1</v>
      </c>
      <c r="C53" t="s">
        <v>1</v>
      </c>
      <c r="D53">
        <v>1.34</v>
      </c>
      <c r="E53">
        <v>1.65</v>
      </c>
      <c r="F53">
        <v>2.9</v>
      </c>
      <c r="G53">
        <v>2.27</v>
      </c>
      <c r="H53">
        <v>2.78</v>
      </c>
      <c r="I53">
        <v>3.4</v>
      </c>
      <c r="J53">
        <v>4.2</v>
      </c>
      <c r="K53">
        <v>4.97</v>
      </c>
      <c r="L53">
        <v>3.69</v>
      </c>
      <c r="M53">
        <v>4.18</v>
      </c>
      <c r="N53">
        <v>4.3899999999999997</v>
      </c>
      <c r="O53">
        <v>5.56</v>
      </c>
      <c r="P53">
        <v>3.15</v>
      </c>
      <c r="Q53">
        <v>3.53</v>
      </c>
      <c r="R53">
        <v>4.16</v>
      </c>
      <c r="S53">
        <v>6.73</v>
      </c>
      <c r="T53">
        <v>5.25</v>
      </c>
      <c r="U53">
        <v>5.59</v>
      </c>
      <c r="V53">
        <v>7.16</v>
      </c>
      <c r="W53">
        <v>9.41</v>
      </c>
      <c r="X53">
        <v>4.71</v>
      </c>
      <c r="Y53">
        <v>4.6100000000000003</v>
      </c>
      <c r="Z53">
        <v>6.95</v>
      </c>
      <c r="AA53">
        <v>8.24</v>
      </c>
      <c r="AB53">
        <v>6.72</v>
      </c>
      <c r="AC53">
        <v>5.32</v>
      </c>
      <c r="AD53">
        <v>4.08</v>
      </c>
      <c r="AE53">
        <v>4.13</v>
      </c>
      <c r="AF53">
        <v>3.2</v>
      </c>
      <c r="AG53">
        <v>3.43</v>
      </c>
      <c r="AH53">
        <v>4.6900000000000004</v>
      </c>
      <c r="AI53">
        <v>9.15</v>
      </c>
      <c r="AJ53">
        <v>14.27</v>
      </c>
      <c r="AK53">
        <v>21.09</v>
      </c>
      <c r="AL53">
        <v>8.9600000000000009</v>
      </c>
      <c r="AM53">
        <v>14.77</v>
      </c>
      <c r="AN53">
        <v>18.04</v>
      </c>
      <c r="AO53">
        <v>8.9700000000000006</v>
      </c>
      <c r="AP53">
        <v>15.19</v>
      </c>
      <c r="AQ53">
        <v>20.85</v>
      </c>
    </row>
    <row r="54" spans="1:43" x14ac:dyDescent="0.25">
      <c r="A54" t="s">
        <v>10</v>
      </c>
      <c r="B54" t="s">
        <v>1</v>
      </c>
      <c r="C54" t="s">
        <v>1</v>
      </c>
      <c r="D54" t="s">
        <v>1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  <c r="R54" t="s">
        <v>1</v>
      </c>
      <c r="S54" t="s">
        <v>1</v>
      </c>
      <c r="T54" t="s">
        <v>1</v>
      </c>
      <c r="U54" t="s">
        <v>1</v>
      </c>
      <c r="V54" t="s">
        <v>1</v>
      </c>
      <c r="W54" t="s">
        <v>1</v>
      </c>
      <c r="X54">
        <v>0.01</v>
      </c>
      <c r="Y54">
        <v>0.01</v>
      </c>
      <c r="Z54">
        <v>201.89</v>
      </c>
      <c r="AA54">
        <v>142.32</v>
      </c>
      <c r="AB54">
        <v>63.02</v>
      </c>
      <c r="AC54">
        <v>38.380000000000003</v>
      </c>
      <c r="AD54">
        <v>89.12</v>
      </c>
      <c r="AE54">
        <v>28.84</v>
      </c>
      <c r="AF54">
        <v>39.130000000000003</v>
      </c>
      <c r="AG54">
        <v>34.49</v>
      </c>
      <c r="AH54">
        <v>31.58</v>
      </c>
      <c r="AI54">
        <v>25.85</v>
      </c>
      <c r="AJ54">
        <v>19.55</v>
      </c>
      <c r="AK54">
        <v>23.69</v>
      </c>
      <c r="AL54">
        <v>37.32</v>
      </c>
      <c r="AM54">
        <v>22.34</v>
      </c>
      <c r="AN54">
        <v>42.94</v>
      </c>
      <c r="AO54">
        <v>35.35</v>
      </c>
      <c r="AP54">
        <v>26.31</v>
      </c>
      <c r="AQ54">
        <v>27.61</v>
      </c>
    </row>
    <row r="55" spans="1:43" x14ac:dyDescent="0.25">
      <c r="A55" t="s">
        <v>11</v>
      </c>
      <c r="B55">
        <v>147.66</v>
      </c>
      <c r="C55">
        <v>144.56</v>
      </c>
      <c r="D55">
        <v>193.96</v>
      </c>
      <c r="E55">
        <v>196.33</v>
      </c>
      <c r="F55">
        <v>263.17</v>
      </c>
      <c r="G55">
        <v>305.01</v>
      </c>
      <c r="H55">
        <v>240.16</v>
      </c>
      <c r="I55">
        <v>254.89</v>
      </c>
      <c r="J55">
        <v>295.66000000000003</v>
      </c>
      <c r="K55">
        <v>283.92</v>
      </c>
      <c r="L55">
        <v>325.52999999999997</v>
      </c>
      <c r="M55">
        <v>335.4</v>
      </c>
      <c r="N55">
        <v>310.33</v>
      </c>
      <c r="O55">
        <v>332.52</v>
      </c>
      <c r="P55">
        <v>319.89</v>
      </c>
      <c r="Q55">
        <v>257.08999999999997</v>
      </c>
      <c r="R55">
        <v>258.8</v>
      </c>
      <c r="S55">
        <v>317.51</v>
      </c>
      <c r="T55">
        <v>374.1</v>
      </c>
      <c r="U55">
        <v>336.77</v>
      </c>
      <c r="V55">
        <v>412.4</v>
      </c>
      <c r="W55">
        <v>398.39</v>
      </c>
      <c r="X55">
        <v>445.17</v>
      </c>
      <c r="Y55">
        <v>306.01</v>
      </c>
      <c r="Z55">
        <v>322.94</v>
      </c>
      <c r="AA55">
        <v>370.26</v>
      </c>
      <c r="AB55">
        <v>381.3</v>
      </c>
      <c r="AC55">
        <v>346.35</v>
      </c>
      <c r="AD55">
        <v>361.51</v>
      </c>
      <c r="AE55">
        <v>215.97</v>
      </c>
      <c r="AF55">
        <v>275.14999999999998</v>
      </c>
      <c r="AG55">
        <v>202.85</v>
      </c>
      <c r="AH55">
        <v>205.87</v>
      </c>
      <c r="AI55">
        <v>220.22</v>
      </c>
      <c r="AJ55">
        <v>268.33999999999997</v>
      </c>
      <c r="AK55">
        <v>266.91000000000003</v>
      </c>
      <c r="AL55">
        <v>278.89</v>
      </c>
      <c r="AM55">
        <v>324.45</v>
      </c>
      <c r="AN55">
        <v>302.14</v>
      </c>
      <c r="AO55">
        <v>411.7</v>
      </c>
      <c r="AP55">
        <v>511.41</v>
      </c>
      <c r="AQ55">
        <v>610.74</v>
      </c>
    </row>
    <row r="56" spans="1:43" x14ac:dyDescent="0.25">
      <c r="A56" t="s">
        <v>12</v>
      </c>
      <c r="B56">
        <v>1.49</v>
      </c>
      <c r="C56">
        <v>1.95</v>
      </c>
      <c r="D56">
        <v>3.07</v>
      </c>
      <c r="E56">
        <v>3.42</v>
      </c>
      <c r="F56">
        <v>5.5</v>
      </c>
      <c r="G56">
        <v>12.98</v>
      </c>
      <c r="H56">
        <v>11.11</v>
      </c>
      <c r="I56">
        <v>20.04</v>
      </c>
      <c r="J56">
        <v>19.89</v>
      </c>
      <c r="K56">
        <v>29.65</v>
      </c>
      <c r="L56">
        <v>24.66</v>
      </c>
      <c r="M56">
        <v>24.86</v>
      </c>
      <c r="N56">
        <v>22.58</v>
      </c>
      <c r="O56">
        <v>26.57</v>
      </c>
      <c r="P56">
        <v>20.05</v>
      </c>
      <c r="Q56">
        <v>19.07</v>
      </c>
      <c r="R56">
        <v>22.78</v>
      </c>
      <c r="S56">
        <v>34.619999999999997</v>
      </c>
      <c r="T56">
        <v>29.97</v>
      </c>
      <c r="U56">
        <v>30.87</v>
      </c>
      <c r="V56">
        <v>47.55</v>
      </c>
      <c r="W56">
        <v>56.92</v>
      </c>
      <c r="X56">
        <v>49.12</v>
      </c>
      <c r="Y56">
        <v>52.41</v>
      </c>
      <c r="Z56">
        <v>48.27</v>
      </c>
      <c r="AA56">
        <v>43.2</v>
      </c>
      <c r="AB56">
        <v>32.35</v>
      </c>
      <c r="AC56">
        <v>27.41</v>
      </c>
      <c r="AD56">
        <v>35.89</v>
      </c>
      <c r="AE56">
        <v>23.02</v>
      </c>
      <c r="AF56">
        <v>27.14</v>
      </c>
      <c r="AG56">
        <v>42.83</v>
      </c>
      <c r="AH56">
        <v>37.869999999999997</v>
      </c>
      <c r="AI56">
        <v>32.97</v>
      </c>
      <c r="AJ56">
        <v>30.93</v>
      </c>
      <c r="AK56">
        <v>43.55</v>
      </c>
      <c r="AL56">
        <v>47.07</v>
      </c>
      <c r="AM56">
        <v>37.47</v>
      </c>
      <c r="AN56">
        <v>40.31</v>
      </c>
      <c r="AO56">
        <v>77.31</v>
      </c>
      <c r="AP56">
        <v>147.47999999999999</v>
      </c>
      <c r="AQ56">
        <v>99.74</v>
      </c>
    </row>
    <row r="57" spans="1:43" x14ac:dyDescent="0.25">
      <c r="A57" t="s">
        <v>13</v>
      </c>
      <c r="B57">
        <v>8.2200000000000006</v>
      </c>
      <c r="C57">
        <v>7.07</v>
      </c>
      <c r="D57">
        <v>12.56</v>
      </c>
      <c r="E57">
        <v>11.63</v>
      </c>
      <c r="F57">
        <v>12.02</v>
      </c>
      <c r="G57">
        <v>22.3</v>
      </c>
      <c r="H57">
        <v>19.86</v>
      </c>
      <c r="I57">
        <v>16.72</v>
      </c>
      <c r="J57">
        <v>26.56</v>
      </c>
      <c r="K57">
        <v>26.3</v>
      </c>
      <c r="L57">
        <v>44.53</v>
      </c>
      <c r="M57">
        <v>31.11</v>
      </c>
      <c r="N57">
        <v>28.41</v>
      </c>
      <c r="O57">
        <v>27.45</v>
      </c>
      <c r="P57">
        <v>19.350000000000001</v>
      </c>
      <c r="Q57">
        <v>20.84</v>
      </c>
      <c r="R57">
        <v>30.03</v>
      </c>
      <c r="S57">
        <v>56.82</v>
      </c>
      <c r="T57">
        <v>58.31</v>
      </c>
      <c r="U57">
        <v>49.41</v>
      </c>
      <c r="V57">
        <v>45.66</v>
      </c>
      <c r="W57">
        <v>36.61</v>
      </c>
      <c r="X57">
        <v>45.57</v>
      </c>
      <c r="Y57">
        <v>56.13</v>
      </c>
      <c r="Z57">
        <v>47.89</v>
      </c>
      <c r="AA57">
        <v>47.69</v>
      </c>
      <c r="AB57">
        <v>42.62</v>
      </c>
      <c r="AC57">
        <v>41.73</v>
      </c>
      <c r="AD57">
        <v>42.59</v>
      </c>
      <c r="AE57">
        <v>39.630000000000003</v>
      </c>
      <c r="AF57">
        <v>68.25</v>
      </c>
      <c r="AG57">
        <v>58.77</v>
      </c>
      <c r="AH57">
        <v>26.18</v>
      </c>
      <c r="AI57">
        <v>60.14</v>
      </c>
      <c r="AJ57">
        <v>121.32</v>
      </c>
      <c r="AK57">
        <v>198.47</v>
      </c>
      <c r="AL57">
        <v>204.51</v>
      </c>
      <c r="AM57">
        <v>246.05</v>
      </c>
      <c r="AN57">
        <v>224.31</v>
      </c>
      <c r="AO57">
        <v>205.85</v>
      </c>
      <c r="AP57">
        <v>340.49</v>
      </c>
      <c r="AQ57">
        <v>333.75</v>
      </c>
    </row>
    <row r="58" spans="1:43" x14ac:dyDescent="0.25">
      <c r="A58" t="s">
        <v>15</v>
      </c>
      <c r="B58">
        <v>1.35</v>
      </c>
      <c r="C58">
        <v>0.71</v>
      </c>
      <c r="D58">
        <v>1.17</v>
      </c>
      <c r="E58">
        <v>1.34</v>
      </c>
      <c r="F58">
        <v>3</v>
      </c>
      <c r="G58">
        <v>3.27</v>
      </c>
      <c r="H58">
        <v>4.43</v>
      </c>
      <c r="I58">
        <v>6.67</v>
      </c>
      <c r="J58">
        <v>9.4700000000000006</v>
      </c>
      <c r="K58">
        <v>23.79</v>
      </c>
      <c r="L58">
        <v>16.38</v>
      </c>
      <c r="M58">
        <v>18.03</v>
      </c>
      <c r="N58">
        <v>17.36</v>
      </c>
      <c r="O58">
        <v>17.91</v>
      </c>
      <c r="P58">
        <v>15.63</v>
      </c>
      <c r="Q58">
        <v>13.36</v>
      </c>
      <c r="R58">
        <v>14.9</v>
      </c>
      <c r="S58">
        <v>21.19</v>
      </c>
      <c r="T58">
        <v>18.670000000000002</v>
      </c>
      <c r="U58">
        <v>24.51</v>
      </c>
      <c r="V58">
        <v>29.75</v>
      </c>
      <c r="W58">
        <v>19.29</v>
      </c>
      <c r="X58">
        <v>23.7</v>
      </c>
      <c r="Y58">
        <v>31.23</v>
      </c>
      <c r="Z58">
        <v>35.159999999999997</v>
      </c>
      <c r="AA58">
        <v>38.840000000000003</v>
      </c>
      <c r="AB58">
        <v>32</v>
      </c>
      <c r="AC58">
        <v>27.52</v>
      </c>
      <c r="AD58">
        <v>24.68</v>
      </c>
      <c r="AE58">
        <v>21.19</v>
      </c>
      <c r="AF58">
        <v>18.82</v>
      </c>
      <c r="AG58">
        <v>20.27</v>
      </c>
      <c r="AH58">
        <v>22.59</v>
      </c>
      <c r="AI58">
        <v>27.85</v>
      </c>
      <c r="AJ58">
        <v>19.36</v>
      </c>
      <c r="AK58">
        <v>31.98</v>
      </c>
      <c r="AL58">
        <v>21.49</v>
      </c>
      <c r="AM58">
        <v>30.86</v>
      </c>
      <c r="AN58">
        <v>25.71</v>
      </c>
      <c r="AO58">
        <v>39.24</v>
      </c>
      <c r="AP58">
        <v>70.45</v>
      </c>
      <c r="AQ58">
        <v>93.66</v>
      </c>
    </row>
    <row r="59" spans="1:43" x14ac:dyDescent="0.25">
      <c r="A59" t="s">
        <v>16</v>
      </c>
      <c r="B59" t="s">
        <v>1</v>
      </c>
      <c r="C59" t="s">
        <v>1</v>
      </c>
      <c r="D59" t="s">
        <v>1</v>
      </c>
      <c r="E59" t="s">
        <v>1</v>
      </c>
      <c r="F59" t="s">
        <v>1</v>
      </c>
      <c r="G59">
        <v>0.05</v>
      </c>
      <c r="H59">
        <v>2.94</v>
      </c>
      <c r="I59">
        <v>2.38</v>
      </c>
      <c r="J59">
        <v>2.85</v>
      </c>
      <c r="K59">
        <v>4.0999999999999996</v>
      </c>
      <c r="L59">
        <v>4.91</v>
      </c>
      <c r="M59">
        <v>5.35</v>
      </c>
      <c r="N59">
        <v>6.23</v>
      </c>
      <c r="O59">
        <v>4.21</v>
      </c>
      <c r="P59">
        <v>5.47</v>
      </c>
      <c r="Q59">
        <v>3.33</v>
      </c>
      <c r="R59">
        <v>4.3</v>
      </c>
      <c r="S59">
        <v>25.68</v>
      </c>
      <c r="T59">
        <v>13.97</v>
      </c>
      <c r="U59">
        <v>6.92</v>
      </c>
      <c r="V59">
        <v>5.0599999999999996</v>
      </c>
      <c r="W59">
        <v>5.01</v>
      </c>
      <c r="X59">
        <v>8.06</v>
      </c>
      <c r="Y59">
        <v>4.25</v>
      </c>
      <c r="Z59">
        <v>7.37</v>
      </c>
      <c r="AA59">
        <v>7.85</v>
      </c>
      <c r="AB59">
        <v>10.34</v>
      </c>
      <c r="AC59">
        <v>10.130000000000001</v>
      </c>
      <c r="AD59">
        <v>5.19</v>
      </c>
      <c r="AE59">
        <v>6.78</v>
      </c>
      <c r="AF59">
        <v>4.03</v>
      </c>
      <c r="AG59">
        <v>9.51</v>
      </c>
      <c r="AH59">
        <v>11.71</v>
      </c>
      <c r="AI59">
        <v>6.24</v>
      </c>
      <c r="AJ59">
        <v>8</v>
      </c>
      <c r="AK59">
        <v>9.1999999999999993</v>
      </c>
      <c r="AL59">
        <v>15.34</v>
      </c>
      <c r="AM59">
        <v>11.74</v>
      </c>
      <c r="AN59">
        <v>16.12</v>
      </c>
      <c r="AO59">
        <v>17.47</v>
      </c>
      <c r="AP59">
        <v>13.33</v>
      </c>
      <c r="AQ59">
        <v>42.56</v>
      </c>
    </row>
    <row r="60" spans="1:43" x14ac:dyDescent="0.25">
      <c r="A60" t="s">
        <v>17</v>
      </c>
      <c r="B60">
        <v>3.23</v>
      </c>
      <c r="C60">
        <v>4.8</v>
      </c>
      <c r="D60">
        <v>6.16</v>
      </c>
      <c r="E60">
        <v>7.44</v>
      </c>
      <c r="F60">
        <v>16.13</v>
      </c>
      <c r="G60">
        <v>12.48</v>
      </c>
      <c r="H60">
        <v>30.93</v>
      </c>
      <c r="I60">
        <v>14.55</v>
      </c>
      <c r="J60">
        <v>18.78</v>
      </c>
      <c r="K60">
        <v>38.32</v>
      </c>
      <c r="L60">
        <v>43.98</v>
      </c>
      <c r="M60">
        <v>30.38</v>
      </c>
      <c r="N60">
        <v>25.87</v>
      </c>
      <c r="O60">
        <v>26.77</v>
      </c>
      <c r="P60">
        <v>24.27</v>
      </c>
      <c r="Q60">
        <v>21.63</v>
      </c>
      <c r="R60">
        <v>24.27</v>
      </c>
      <c r="S60">
        <v>50.89</v>
      </c>
      <c r="T60">
        <v>38.93</v>
      </c>
      <c r="U60">
        <v>39.51</v>
      </c>
      <c r="V60">
        <v>49.53</v>
      </c>
      <c r="W60">
        <v>52.24</v>
      </c>
      <c r="X60">
        <v>39.83</v>
      </c>
      <c r="Y60">
        <v>34.979999999999997</v>
      </c>
      <c r="Z60">
        <v>41.72</v>
      </c>
      <c r="AA60">
        <v>45.58</v>
      </c>
      <c r="AB60">
        <v>31.07</v>
      </c>
      <c r="AC60">
        <v>27.16</v>
      </c>
      <c r="AD60">
        <v>40.64</v>
      </c>
      <c r="AE60">
        <v>37.21</v>
      </c>
      <c r="AF60">
        <v>45.8</v>
      </c>
      <c r="AG60">
        <v>31.71</v>
      </c>
      <c r="AH60">
        <v>27.48</v>
      </c>
      <c r="AI60">
        <v>32.81</v>
      </c>
      <c r="AJ60">
        <v>38.74</v>
      </c>
      <c r="AK60">
        <v>39.479999999999997</v>
      </c>
      <c r="AL60">
        <v>48.79</v>
      </c>
      <c r="AM60">
        <v>56.69</v>
      </c>
      <c r="AN60">
        <v>92.27</v>
      </c>
      <c r="AO60">
        <v>103.19</v>
      </c>
      <c r="AP60">
        <v>108.31</v>
      </c>
      <c r="AQ60">
        <v>91.07</v>
      </c>
    </row>
    <row r="61" spans="1:43" x14ac:dyDescent="0.25">
      <c r="A61" t="s">
        <v>19</v>
      </c>
      <c r="B61">
        <v>1.36</v>
      </c>
      <c r="C61">
        <v>1.45</v>
      </c>
      <c r="D61">
        <v>7.05</v>
      </c>
      <c r="E61">
        <v>2.4700000000000002</v>
      </c>
      <c r="F61">
        <v>3.02</v>
      </c>
      <c r="G61">
        <v>4.22</v>
      </c>
      <c r="H61">
        <v>3.36</v>
      </c>
      <c r="I61">
        <v>13.55</v>
      </c>
      <c r="J61">
        <v>44.94</v>
      </c>
      <c r="K61">
        <v>9.51</v>
      </c>
      <c r="L61">
        <v>16.41</v>
      </c>
      <c r="M61">
        <v>18.02</v>
      </c>
      <c r="N61">
        <v>23.78</v>
      </c>
      <c r="O61">
        <v>29.37</v>
      </c>
      <c r="P61">
        <v>20.66</v>
      </c>
      <c r="Q61">
        <v>26.19</v>
      </c>
      <c r="R61">
        <v>23.35</v>
      </c>
      <c r="S61">
        <v>61.26</v>
      </c>
      <c r="T61">
        <v>58.36</v>
      </c>
      <c r="U61">
        <v>57.91</v>
      </c>
      <c r="V61">
        <v>62.41</v>
      </c>
      <c r="W61">
        <v>58.64</v>
      </c>
      <c r="X61">
        <v>51.66</v>
      </c>
      <c r="Y61">
        <v>66.84</v>
      </c>
      <c r="Z61">
        <v>66.69</v>
      </c>
      <c r="AA61">
        <v>64.010000000000005</v>
      </c>
      <c r="AB61">
        <v>115.73</v>
      </c>
      <c r="AC61">
        <v>88.37</v>
      </c>
      <c r="AD61">
        <v>91.93</v>
      </c>
      <c r="AE61">
        <v>89.33</v>
      </c>
      <c r="AF61">
        <v>64.67</v>
      </c>
      <c r="AG61">
        <v>61.41</v>
      </c>
      <c r="AH61">
        <v>43.31</v>
      </c>
      <c r="AI61">
        <v>76.12</v>
      </c>
      <c r="AJ61">
        <v>94.21</v>
      </c>
      <c r="AK61">
        <v>163.66999999999999</v>
      </c>
      <c r="AL61">
        <v>127.75</v>
      </c>
      <c r="AM61">
        <v>154.85</v>
      </c>
      <c r="AN61">
        <v>362.66</v>
      </c>
      <c r="AO61">
        <v>224.28</v>
      </c>
      <c r="AP61">
        <v>286.91000000000003</v>
      </c>
      <c r="AQ61">
        <v>334.69</v>
      </c>
    </row>
    <row r="63" spans="1:43" x14ac:dyDescent="0.25">
      <c r="A63" t="s">
        <v>72</v>
      </c>
    </row>
    <row r="64" spans="1:43" x14ac:dyDescent="0.25">
      <c r="B64">
        <v>1970</v>
      </c>
      <c r="C64">
        <v>1971</v>
      </c>
      <c r="D64">
        <v>1972</v>
      </c>
      <c r="E64">
        <v>1973</v>
      </c>
      <c r="F64">
        <v>1974</v>
      </c>
      <c r="G64">
        <v>1975</v>
      </c>
      <c r="H64">
        <v>1976</v>
      </c>
      <c r="I64">
        <v>1977</v>
      </c>
      <c r="J64">
        <v>1978</v>
      </c>
      <c r="K64">
        <v>1979</v>
      </c>
      <c r="L64">
        <v>1980</v>
      </c>
      <c r="M64">
        <v>1981</v>
      </c>
      <c r="N64">
        <v>1982</v>
      </c>
      <c r="O64">
        <v>1983</v>
      </c>
      <c r="P64">
        <v>1984</v>
      </c>
      <c r="Q64">
        <v>1985</v>
      </c>
      <c r="R64">
        <v>1986</v>
      </c>
      <c r="S64">
        <v>1987</v>
      </c>
      <c r="T64">
        <v>1988</v>
      </c>
      <c r="U64">
        <v>1989</v>
      </c>
      <c r="V64">
        <v>1990</v>
      </c>
      <c r="W64">
        <v>1991</v>
      </c>
      <c r="X64">
        <v>1992</v>
      </c>
      <c r="Y64">
        <v>1993</v>
      </c>
      <c r="Z64">
        <v>1994</v>
      </c>
      <c r="AA64">
        <v>1995</v>
      </c>
      <c r="AB64">
        <v>1996</v>
      </c>
      <c r="AC64">
        <v>1997</v>
      </c>
      <c r="AD64">
        <v>1998</v>
      </c>
      <c r="AE64">
        <v>1999</v>
      </c>
      <c r="AF64">
        <v>2000</v>
      </c>
      <c r="AG64">
        <v>2001</v>
      </c>
      <c r="AH64">
        <v>2002</v>
      </c>
      <c r="AI64">
        <v>2003</v>
      </c>
      <c r="AJ64">
        <v>2004</v>
      </c>
      <c r="AK64">
        <v>2005</v>
      </c>
      <c r="AL64">
        <v>2006</v>
      </c>
      <c r="AM64">
        <v>2007</v>
      </c>
      <c r="AN64">
        <v>2008</v>
      </c>
      <c r="AO64">
        <v>2009</v>
      </c>
      <c r="AP64">
        <v>2010</v>
      </c>
      <c r="AQ64">
        <v>2011</v>
      </c>
    </row>
    <row r="65" spans="1:43" x14ac:dyDescent="0.25">
      <c r="A65" t="s">
        <v>0</v>
      </c>
      <c r="B65">
        <f>SUM(B66:B80)</f>
        <v>1619.1999999999998</v>
      </c>
      <c r="C65">
        <f t="shared" ref="C65:AQ65" si="1">SUM(C66:C80)</f>
        <v>1479.83</v>
      </c>
      <c r="D65">
        <f t="shared" si="1"/>
        <v>1833.8100000000002</v>
      </c>
      <c r="E65">
        <f t="shared" si="1"/>
        <v>1455.0300000000002</v>
      </c>
      <c r="F65">
        <f t="shared" si="1"/>
        <v>1656.3</v>
      </c>
      <c r="G65">
        <f t="shared" si="1"/>
        <v>1857.6399999999999</v>
      </c>
      <c r="H65">
        <f t="shared" si="1"/>
        <v>1591.7199999999998</v>
      </c>
      <c r="I65">
        <f t="shared" si="1"/>
        <v>1639.0700000000004</v>
      </c>
      <c r="J65">
        <f t="shared" si="1"/>
        <v>1776.7999999999997</v>
      </c>
      <c r="K65">
        <f t="shared" si="1"/>
        <v>1622.8799999999997</v>
      </c>
      <c r="L65">
        <f t="shared" si="1"/>
        <v>1654.0000000000002</v>
      </c>
      <c r="M65">
        <f t="shared" si="1"/>
        <v>1556.7299999999998</v>
      </c>
      <c r="N65">
        <f t="shared" si="1"/>
        <v>1506.22</v>
      </c>
      <c r="O65">
        <f t="shared" si="1"/>
        <v>1645.1000000000001</v>
      </c>
      <c r="P65">
        <f t="shared" si="1"/>
        <v>1487.1999999999998</v>
      </c>
      <c r="Q65">
        <f t="shared" si="1"/>
        <v>1454.04</v>
      </c>
      <c r="R65">
        <f t="shared" si="1"/>
        <v>1459.3</v>
      </c>
      <c r="S65">
        <f t="shared" si="1"/>
        <v>1633.1699999999998</v>
      </c>
      <c r="T65">
        <f t="shared" si="1"/>
        <v>1494.93</v>
      </c>
      <c r="U65">
        <f t="shared" si="1"/>
        <v>1343.34</v>
      </c>
      <c r="V65">
        <f t="shared" si="1"/>
        <v>1483</v>
      </c>
      <c r="W65">
        <f t="shared" si="1"/>
        <v>1392.96</v>
      </c>
      <c r="X65">
        <f t="shared" si="1"/>
        <v>1518.51</v>
      </c>
      <c r="Y65">
        <f t="shared" si="1"/>
        <v>1442</v>
      </c>
      <c r="Z65">
        <f t="shared" si="1"/>
        <v>1758.25</v>
      </c>
      <c r="AA65">
        <f t="shared" si="1"/>
        <v>1597.32</v>
      </c>
      <c r="AB65">
        <f t="shared" si="1"/>
        <v>1574.4200000000003</v>
      </c>
      <c r="AC65">
        <f t="shared" si="1"/>
        <v>1451.8499999999997</v>
      </c>
      <c r="AD65">
        <f t="shared" si="1"/>
        <v>1701.76</v>
      </c>
      <c r="AE65">
        <f t="shared" si="1"/>
        <v>1255.57</v>
      </c>
      <c r="AF65">
        <f t="shared" si="1"/>
        <v>1446.44</v>
      </c>
      <c r="AG65">
        <f t="shared" si="1"/>
        <v>1436.5600000000004</v>
      </c>
      <c r="AH65">
        <f t="shared" si="1"/>
        <v>1296.05</v>
      </c>
      <c r="AI65">
        <f t="shared" si="1"/>
        <v>1344.05</v>
      </c>
      <c r="AJ65">
        <f t="shared" si="1"/>
        <v>1358.78</v>
      </c>
      <c r="AK65">
        <f t="shared" si="1"/>
        <v>1560.5900000000001</v>
      </c>
      <c r="AL65">
        <f t="shared" si="1"/>
        <v>1576.2799999999997</v>
      </c>
      <c r="AM65">
        <f t="shared" si="1"/>
        <v>1546.3000000000002</v>
      </c>
      <c r="AN65">
        <f t="shared" si="1"/>
        <v>1715.25</v>
      </c>
      <c r="AO65">
        <f t="shared" si="1"/>
        <v>1835.5700000000002</v>
      </c>
      <c r="AP65">
        <f t="shared" si="1"/>
        <v>2101.85</v>
      </c>
      <c r="AQ65">
        <f t="shared" si="1"/>
        <v>2072.58</v>
      </c>
    </row>
    <row r="66" spans="1:43" x14ac:dyDescent="0.25">
      <c r="A66" t="s">
        <v>2</v>
      </c>
      <c r="B66" t="s">
        <v>1</v>
      </c>
      <c r="C66" t="s">
        <v>1</v>
      </c>
      <c r="D66">
        <v>27.27</v>
      </c>
      <c r="E66">
        <v>24.69</v>
      </c>
      <c r="F66">
        <v>32.299999999999997</v>
      </c>
      <c r="G66">
        <v>32.15</v>
      </c>
      <c r="H66">
        <v>38.65</v>
      </c>
      <c r="I66">
        <v>37.97</v>
      </c>
      <c r="J66">
        <v>28.74</v>
      </c>
      <c r="K66">
        <v>27.93</v>
      </c>
      <c r="L66">
        <v>34.93</v>
      </c>
      <c r="M66">
        <v>32.659999999999997</v>
      </c>
      <c r="N66">
        <v>33.83</v>
      </c>
      <c r="O66">
        <v>30.97</v>
      </c>
      <c r="P66">
        <v>30.14</v>
      </c>
      <c r="Q66">
        <v>35.51</v>
      </c>
      <c r="R66">
        <v>80.260000000000005</v>
      </c>
      <c r="S66">
        <v>26.79</v>
      </c>
      <c r="T66">
        <v>25.2</v>
      </c>
      <c r="U66">
        <v>26.64</v>
      </c>
      <c r="V66">
        <v>24.64</v>
      </c>
      <c r="W66">
        <v>27.28</v>
      </c>
      <c r="X66">
        <v>33.520000000000003</v>
      </c>
      <c r="Y66">
        <v>25.39</v>
      </c>
      <c r="Z66">
        <v>26.41</v>
      </c>
      <c r="AA66">
        <v>21.94</v>
      </c>
      <c r="AB66">
        <v>17.84</v>
      </c>
      <c r="AC66">
        <v>17.05</v>
      </c>
      <c r="AD66">
        <v>15.97</v>
      </c>
      <c r="AE66">
        <v>11.41</v>
      </c>
      <c r="AF66">
        <v>9.42</v>
      </c>
      <c r="AG66">
        <v>11.42</v>
      </c>
      <c r="AH66">
        <v>8.42</v>
      </c>
      <c r="AI66">
        <v>10.26</v>
      </c>
      <c r="AJ66">
        <v>13.29</v>
      </c>
      <c r="AK66">
        <v>11.12</v>
      </c>
      <c r="AL66">
        <v>40.72</v>
      </c>
      <c r="AM66">
        <v>11.82</v>
      </c>
      <c r="AN66">
        <v>6.77</v>
      </c>
      <c r="AO66">
        <v>9.8699999999999992</v>
      </c>
      <c r="AP66">
        <v>15.32</v>
      </c>
      <c r="AQ66">
        <v>25.35</v>
      </c>
    </row>
    <row r="67" spans="1:43" x14ac:dyDescent="0.25">
      <c r="A67" t="s">
        <v>3</v>
      </c>
      <c r="B67">
        <v>53.49</v>
      </c>
      <c r="C67">
        <v>71.61</v>
      </c>
      <c r="D67">
        <v>51.66</v>
      </c>
      <c r="E67">
        <v>82.05</v>
      </c>
      <c r="F67">
        <v>75.13</v>
      </c>
      <c r="G67">
        <v>90.44</v>
      </c>
      <c r="H67">
        <v>113.5</v>
      </c>
      <c r="I67">
        <v>100.21</v>
      </c>
      <c r="J67">
        <v>97.29</v>
      </c>
      <c r="K67">
        <v>101.52</v>
      </c>
      <c r="L67">
        <v>100.71</v>
      </c>
      <c r="M67">
        <v>111.71</v>
      </c>
      <c r="N67">
        <v>102.82</v>
      </c>
      <c r="O67">
        <v>97.79</v>
      </c>
      <c r="P67">
        <v>95.82</v>
      </c>
      <c r="Q67">
        <v>102.57</v>
      </c>
      <c r="R67">
        <v>114.58</v>
      </c>
      <c r="S67">
        <v>83.01</v>
      </c>
      <c r="T67">
        <v>112.89</v>
      </c>
      <c r="U67">
        <v>88.99</v>
      </c>
      <c r="V67">
        <v>97.52</v>
      </c>
      <c r="W67">
        <v>86.33</v>
      </c>
      <c r="X67">
        <v>120.25</v>
      </c>
      <c r="Y67">
        <v>108.37</v>
      </c>
      <c r="Z67">
        <v>71.650000000000006</v>
      </c>
      <c r="AA67">
        <v>71.2</v>
      </c>
      <c r="AB67">
        <v>71.819999999999993</v>
      </c>
      <c r="AC67">
        <v>73.95</v>
      </c>
      <c r="AD67">
        <v>68.19</v>
      </c>
      <c r="AE67">
        <v>59.87</v>
      </c>
      <c r="AF67">
        <v>52.8</v>
      </c>
      <c r="AG67">
        <v>50.85</v>
      </c>
      <c r="AH67">
        <v>62.14</v>
      </c>
      <c r="AI67">
        <v>80.34</v>
      </c>
      <c r="AJ67">
        <v>92.13</v>
      </c>
      <c r="AK67">
        <v>92.34</v>
      </c>
      <c r="AL67">
        <v>79.05</v>
      </c>
      <c r="AM67">
        <v>63.67</v>
      </c>
      <c r="AN67">
        <v>54.95</v>
      </c>
      <c r="AO67">
        <v>85.37</v>
      </c>
      <c r="AP67">
        <v>85.27</v>
      </c>
      <c r="AQ67">
        <v>75.25</v>
      </c>
    </row>
    <row r="68" spans="1:43" x14ac:dyDescent="0.25">
      <c r="A68" t="s">
        <v>4</v>
      </c>
      <c r="B68">
        <v>16.34</v>
      </c>
      <c r="C68">
        <v>17.260000000000002</v>
      </c>
      <c r="D68">
        <v>25.85</v>
      </c>
      <c r="E68">
        <v>34.590000000000003</v>
      </c>
      <c r="F68">
        <v>29.46</v>
      </c>
      <c r="G68">
        <v>25.05</v>
      </c>
      <c r="H68">
        <v>18.79</v>
      </c>
      <c r="I68">
        <v>26.58</v>
      </c>
      <c r="J68">
        <v>37.869999999999997</v>
      </c>
      <c r="K68">
        <v>27.92</v>
      </c>
      <c r="L68">
        <v>45.91</v>
      </c>
      <c r="M68">
        <v>38.22</v>
      </c>
      <c r="N68">
        <v>39.46</v>
      </c>
      <c r="O68">
        <v>46.89</v>
      </c>
      <c r="P68">
        <v>35.119999999999997</v>
      </c>
      <c r="Q68">
        <v>36.909999999999997</v>
      </c>
      <c r="R68">
        <v>33.590000000000003</v>
      </c>
      <c r="S68">
        <v>38.549999999999997</v>
      </c>
      <c r="T68">
        <v>29.69</v>
      </c>
      <c r="U68">
        <v>34.270000000000003</v>
      </c>
      <c r="V68">
        <v>35.74</v>
      </c>
      <c r="W68">
        <v>33.590000000000003</v>
      </c>
      <c r="X68">
        <v>42.59</v>
      </c>
      <c r="Y68">
        <v>27.01</v>
      </c>
      <c r="Z68">
        <v>27.7</v>
      </c>
      <c r="AA68">
        <v>24.13</v>
      </c>
      <c r="AB68">
        <v>20.83</v>
      </c>
      <c r="AC68">
        <v>26.14</v>
      </c>
      <c r="AD68">
        <v>31.7</v>
      </c>
      <c r="AE68">
        <v>33.770000000000003</v>
      </c>
      <c r="AF68">
        <v>31.92</v>
      </c>
      <c r="AG68">
        <v>27.55</v>
      </c>
      <c r="AH68">
        <v>40.08</v>
      </c>
      <c r="AI68">
        <v>31.52</v>
      </c>
      <c r="AJ68">
        <v>24.61</v>
      </c>
      <c r="AK68">
        <v>38.520000000000003</v>
      </c>
      <c r="AL68">
        <v>37.270000000000003</v>
      </c>
      <c r="AM68">
        <v>35.51</v>
      </c>
      <c r="AN68">
        <v>32.81</v>
      </c>
      <c r="AO68">
        <v>34.71</v>
      </c>
      <c r="AP68">
        <v>26.06</v>
      </c>
      <c r="AQ68">
        <v>63.61</v>
      </c>
    </row>
    <row r="69" spans="1:43" x14ac:dyDescent="0.25">
      <c r="A69" t="s">
        <v>5</v>
      </c>
      <c r="B69" t="s">
        <v>1</v>
      </c>
      <c r="C69" t="s">
        <v>1</v>
      </c>
      <c r="D69" t="s">
        <v>1</v>
      </c>
      <c r="E69" t="s">
        <v>1</v>
      </c>
      <c r="F69" t="s">
        <v>1</v>
      </c>
      <c r="G69" t="s">
        <v>1</v>
      </c>
      <c r="H69" t="s">
        <v>1</v>
      </c>
      <c r="I69" t="s">
        <v>1</v>
      </c>
      <c r="J69" t="s">
        <v>1</v>
      </c>
      <c r="K69" t="s">
        <v>1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  <c r="R69" t="s">
        <v>1</v>
      </c>
      <c r="S69" t="s">
        <v>1</v>
      </c>
      <c r="T69" t="s">
        <v>1</v>
      </c>
      <c r="U69" t="s">
        <v>1</v>
      </c>
      <c r="V69" t="s">
        <v>1</v>
      </c>
      <c r="W69">
        <v>0.44</v>
      </c>
      <c r="X69">
        <v>10.62</v>
      </c>
      <c r="Y69">
        <v>45.88</v>
      </c>
      <c r="Z69">
        <v>69.64</v>
      </c>
      <c r="AA69">
        <v>51.67</v>
      </c>
      <c r="AB69">
        <v>97.03</v>
      </c>
      <c r="AC69">
        <v>86.38</v>
      </c>
      <c r="AD69">
        <v>69.3</v>
      </c>
      <c r="AE69">
        <v>82.63</v>
      </c>
      <c r="AF69">
        <v>76.52</v>
      </c>
      <c r="AG69">
        <v>96.37</v>
      </c>
      <c r="AH69">
        <v>81.430000000000007</v>
      </c>
      <c r="AI69">
        <v>70.39</v>
      </c>
      <c r="AJ69">
        <v>61.02</v>
      </c>
      <c r="AK69">
        <v>66.47</v>
      </c>
      <c r="AL69">
        <v>61.76</v>
      </c>
      <c r="AM69">
        <v>56.55</v>
      </c>
      <c r="AN69">
        <v>56.1</v>
      </c>
      <c r="AO69">
        <v>62.09</v>
      </c>
      <c r="AP69">
        <v>93.88</v>
      </c>
      <c r="AQ69">
        <v>82.29</v>
      </c>
    </row>
    <row r="70" spans="1:43" x14ac:dyDescent="0.25">
      <c r="A70" t="s">
        <v>6</v>
      </c>
      <c r="B70" t="s">
        <v>1</v>
      </c>
      <c r="C70" t="s">
        <v>1</v>
      </c>
      <c r="D70" t="s">
        <v>1</v>
      </c>
      <c r="E70" t="s">
        <v>1</v>
      </c>
      <c r="F70" t="s">
        <v>1</v>
      </c>
      <c r="G70" t="s">
        <v>1</v>
      </c>
      <c r="H70" t="s">
        <v>1</v>
      </c>
      <c r="I70" t="s">
        <v>1</v>
      </c>
      <c r="J70" t="s">
        <v>1</v>
      </c>
      <c r="K70" t="s">
        <v>1</v>
      </c>
      <c r="L70" t="s">
        <v>1</v>
      </c>
      <c r="M70" t="s">
        <v>1</v>
      </c>
      <c r="N70" t="s">
        <v>1</v>
      </c>
      <c r="O70" t="s">
        <v>1</v>
      </c>
      <c r="P70" t="s">
        <v>1</v>
      </c>
      <c r="Q70" t="s">
        <v>1</v>
      </c>
      <c r="R70" t="s">
        <v>1</v>
      </c>
      <c r="S70" t="s">
        <v>1</v>
      </c>
      <c r="T70" t="s">
        <v>1</v>
      </c>
      <c r="U70" t="s">
        <v>1</v>
      </c>
      <c r="V70" t="s">
        <v>1</v>
      </c>
      <c r="W70">
        <v>0.73</v>
      </c>
      <c r="X70">
        <v>18.47</v>
      </c>
      <c r="Y70">
        <v>89.39</v>
      </c>
      <c r="Z70">
        <v>142.81</v>
      </c>
      <c r="AA70">
        <v>101.03</v>
      </c>
      <c r="AB70">
        <v>152.86000000000001</v>
      </c>
      <c r="AC70">
        <v>130.26</v>
      </c>
      <c r="AD70">
        <v>108.79</v>
      </c>
      <c r="AE70">
        <v>142.21</v>
      </c>
      <c r="AF70">
        <v>131.32</v>
      </c>
      <c r="AG70">
        <v>175.1</v>
      </c>
      <c r="AH70">
        <v>141.63</v>
      </c>
      <c r="AI70">
        <v>141.24</v>
      </c>
      <c r="AJ70">
        <v>102.75</v>
      </c>
      <c r="AK70">
        <v>123.3</v>
      </c>
      <c r="AL70">
        <v>121.87</v>
      </c>
      <c r="AM70">
        <v>126.22</v>
      </c>
      <c r="AN70">
        <v>99.51</v>
      </c>
      <c r="AO70">
        <v>126.92</v>
      </c>
      <c r="AP70">
        <v>129.04</v>
      </c>
      <c r="AQ70">
        <v>133.88</v>
      </c>
    </row>
    <row r="71" spans="1:43" x14ac:dyDescent="0.25">
      <c r="A71" t="s">
        <v>7</v>
      </c>
      <c r="B71" t="s">
        <v>1</v>
      </c>
      <c r="C71" t="s">
        <v>1</v>
      </c>
      <c r="D71" t="s">
        <v>1</v>
      </c>
      <c r="E71" t="s">
        <v>1</v>
      </c>
      <c r="F71" t="s">
        <v>1</v>
      </c>
      <c r="G71">
        <v>0.05</v>
      </c>
      <c r="H71" t="s">
        <v>1</v>
      </c>
      <c r="I71">
        <v>0.05</v>
      </c>
      <c r="J71" t="s">
        <v>1</v>
      </c>
      <c r="K71">
        <v>7.0000000000000007E-2</v>
      </c>
      <c r="L71">
        <v>0.1</v>
      </c>
      <c r="M71">
        <v>0.08</v>
      </c>
      <c r="N71">
        <v>0.06</v>
      </c>
      <c r="O71">
        <v>0.09</v>
      </c>
      <c r="P71">
        <v>0.09</v>
      </c>
      <c r="Q71">
        <v>0.19</v>
      </c>
      <c r="R71">
        <v>0.15</v>
      </c>
      <c r="S71">
        <v>0.18</v>
      </c>
      <c r="T71">
        <v>0.44</v>
      </c>
      <c r="U71">
        <v>0.12</v>
      </c>
      <c r="V71">
        <v>0.36</v>
      </c>
      <c r="W71">
        <v>0.84</v>
      </c>
      <c r="X71">
        <v>0.79</v>
      </c>
      <c r="Y71">
        <v>0.83</v>
      </c>
      <c r="Z71">
        <v>18.559999999999999</v>
      </c>
      <c r="AA71">
        <v>5.09</v>
      </c>
      <c r="AB71">
        <v>6.2</v>
      </c>
      <c r="AC71">
        <v>5.43</v>
      </c>
      <c r="AD71">
        <v>5.22</v>
      </c>
      <c r="AE71">
        <v>10.66</v>
      </c>
      <c r="AF71">
        <v>7.24</v>
      </c>
      <c r="AG71">
        <v>20.95</v>
      </c>
      <c r="AH71">
        <v>31.27</v>
      </c>
      <c r="AI71">
        <v>35.39</v>
      </c>
      <c r="AJ71">
        <v>25.75</v>
      </c>
      <c r="AK71">
        <v>15.15</v>
      </c>
      <c r="AL71">
        <v>28.84</v>
      </c>
      <c r="AM71">
        <v>36.24</v>
      </c>
      <c r="AN71">
        <v>41.83</v>
      </c>
      <c r="AO71">
        <v>33.21</v>
      </c>
      <c r="AP71">
        <v>32.18</v>
      </c>
      <c r="AQ71">
        <v>37.53</v>
      </c>
    </row>
    <row r="72" spans="1:43" x14ac:dyDescent="0.25">
      <c r="A72" t="s">
        <v>8</v>
      </c>
      <c r="B72" t="s">
        <v>1</v>
      </c>
      <c r="C72" t="s">
        <v>1</v>
      </c>
      <c r="D72">
        <v>9.82</v>
      </c>
      <c r="E72">
        <v>9.58</v>
      </c>
      <c r="F72">
        <v>16.37</v>
      </c>
      <c r="G72">
        <v>13.14</v>
      </c>
      <c r="H72">
        <v>16.27</v>
      </c>
      <c r="I72">
        <v>17.32</v>
      </c>
      <c r="J72">
        <v>17.440000000000001</v>
      </c>
      <c r="K72">
        <v>18.14</v>
      </c>
      <c r="L72">
        <v>12.07</v>
      </c>
      <c r="M72">
        <v>13.18</v>
      </c>
      <c r="N72">
        <v>14.5</v>
      </c>
      <c r="O72">
        <v>19.28</v>
      </c>
      <c r="P72">
        <v>12.05</v>
      </c>
      <c r="Q72">
        <v>13.6</v>
      </c>
      <c r="R72">
        <v>13.06</v>
      </c>
      <c r="S72">
        <v>16.75</v>
      </c>
      <c r="T72">
        <v>10.99</v>
      </c>
      <c r="U72">
        <v>12.06</v>
      </c>
      <c r="V72">
        <v>15.03</v>
      </c>
      <c r="W72">
        <v>20.11</v>
      </c>
      <c r="X72">
        <v>10.61</v>
      </c>
      <c r="Y72">
        <v>10.31</v>
      </c>
      <c r="Z72">
        <v>13.98</v>
      </c>
      <c r="AA72">
        <v>14.72</v>
      </c>
      <c r="AB72">
        <v>11.19</v>
      </c>
      <c r="AC72">
        <v>9.34</v>
      </c>
      <c r="AD72">
        <v>8.57</v>
      </c>
      <c r="AE72">
        <v>8.65</v>
      </c>
      <c r="AF72">
        <v>7.52</v>
      </c>
      <c r="AG72">
        <v>8.3800000000000008</v>
      </c>
      <c r="AH72">
        <v>10.18</v>
      </c>
      <c r="AI72">
        <v>15.97</v>
      </c>
      <c r="AJ72">
        <v>22.41</v>
      </c>
      <c r="AK72">
        <v>28.65</v>
      </c>
      <c r="AL72">
        <v>12.81</v>
      </c>
      <c r="AM72">
        <v>17.79</v>
      </c>
      <c r="AN72">
        <v>21.85</v>
      </c>
      <c r="AO72">
        <v>11.66</v>
      </c>
      <c r="AP72">
        <v>17.14</v>
      </c>
      <c r="AQ72">
        <v>20.85</v>
      </c>
    </row>
    <row r="73" spans="1:43" x14ac:dyDescent="0.25">
      <c r="A73" t="s">
        <v>10</v>
      </c>
      <c r="B73" t="s">
        <v>1</v>
      </c>
      <c r="C73" t="s">
        <v>1</v>
      </c>
      <c r="D73" t="s">
        <v>1</v>
      </c>
      <c r="E73" t="s">
        <v>1</v>
      </c>
      <c r="F73" t="s">
        <v>1</v>
      </c>
      <c r="G73" t="s">
        <v>1</v>
      </c>
      <c r="H73" t="s">
        <v>1</v>
      </c>
      <c r="I73" t="s">
        <v>1</v>
      </c>
      <c r="J73" t="s">
        <v>1</v>
      </c>
      <c r="K73" t="s">
        <v>1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  <c r="R73" t="s">
        <v>1</v>
      </c>
      <c r="S73" t="s">
        <v>1</v>
      </c>
      <c r="T73" t="s">
        <v>1</v>
      </c>
      <c r="U73" t="s">
        <v>1</v>
      </c>
      <c r="V73" t="s">
        <v>1</v>
      </c>
      <c r="W73" t="s">
        <v>1</v>
      </c>
      <c r="X73">
        <v>0.01</v>
      </c>
      <c r="Y73">
        <v>0.01</v>
      </c>
      <c r="Z73">
        <v>285.32</v>
      </c>
      <c r="AA73">
        <v>194.17</v>
      </c>
      <c r="AB73">
        <v>85.3</v>
      </c>
      <c r="AC73">
        <v>50.78</v>
      </c>
      <c r="AD73">
        <v>118.94</v>
      </c>
      <c r="AE73">
        <v>36.86</v>
      </c>
      <c r="AF73">
        <v>47.62</v>
      </c>
      <c r="AG73">
        <v>45</v>
      </c>
      <c r="AH73">
        <v>42.14</v>
      </c>
      <c r="AI73">
        <v>32.840000000000003</v>
      </c>
      <c r="AJ73">
        <v>23.73</v>
      </c>
      <c r="AK73">
        <v>28.71</v>
      </c>
      <c r="AL73">
        <v>43.78</v>
      </c>
      <c r="AM73">
        <v>26.26</v>
      </c>
      <c r="AN73">
        <v>47.27</v>
      </c>
      <c r="AO73">
        <v>37.57</v>
      </c>
      <c r="AP73">
        <v>27.56</v>
      </c>
      <c r="AQ73">
        <v>27.61</v>
      </c>
    </row>
    <row r="74" spans="1:43" x14ac:dyDescent="0.25">
      <c r="A74" t="s">
        <v>11</v>
      </c>
      <c r="B74">
        <v>1432.44</v>
      </c>
      <c r="C74">
        <v>1282.3699999999999</v>
      </c>
      <c r="D74">
        <v>1534.7</v>
      </c>
      <c r="E74">
        <v>1154.8599999999999</v>
      </c>
      <c r="F74">
        <v>1301.27</v>
      </c>
      <c r="G74">
        <v>1445.27</v>
      </c>
      <c r="H74">
        <v>1081.5999999999999</v>
      </c>
      <c r="I74">
        <v>1146.9000000000001</v>
      </c>
      <c r="J74">
        <v>1180.07</v>
      </c>
      <c r="K74">
        <v>1059.6199999999999</v>
      </c>
      <c r="L74">
        <v>1066.5999999999999</v>
      </c>
      <c r="M74">
        <v>1012.65</v>
      </c>
      <c r="N74">
        <v>957.47</v>
      </c>
      <c r="O74">
        <v>1054.17</v>
      </c>
      <c r="P74">
        <v>988.28</v>
      </c>
      <c r="Q74">
        <v>932.61</v>
      </c>
      <c r="R74">
        <v>896.79</v>
      </c>
      <c r="S74">
        <v>907.81</v>
      </c>
      <c r="T74">
        <v>883.78</v>
      </c>
      <c r="U74">
        <v>767.7</v>
      </c>
      <c r="V74">
        <v>870.92</v>
      </c>
      <c r="W74">
        <v>824.97</v>
      </c>
      <c r="X74">
        <v>890.79</v>
      </c>
      <c r="Y74">
        <v>704.11</v>
      </c>
      <c r="Z74">
        <v>690.1</v>
      </c>
      <c r="AA74">
        <v>718.67</v>
      </c>
      <c r="AB74">
        <v>694.33</v>
      </c>
      <c r="AC74">
        <v>680.3</v>
      </c>
      <c r="AD74">
        <v>829.49</v>
      </c>
      <c r="AE74">
        <v>479.1</v>
      </c>
      <c r="AF74">
        <v>640.42999999999995</v>
      </c>
      <c r="AG74">
        <v>535.38</v>
      </c>
      <c r="AH74">
        <v>532.54</v>
      </c>
      <c r="AI74">
        <v>481.01</v>
      </c>
      <c r="AJ74">
        <v>490.28</v>
      </c>
      <c r="AK74">
        <v>447.93</v>
      </c>
      <c r="AL74">
        <v>450.98</v>
      </c>
      <c r="AM74">
        <v>452.29</v>
      </c>
      <c r="AN74">
        <v>408.43</v>
      </c>
      <c r="AO74">
        <v>558.75</v>
      </c>
      <c r="AP74">
        <v>587.33000000000004</v>
      </c>
      <c r="AQ74">
        <v>610.74</v>
      </c>
    </row>
    <row r="75" spans="1:43" x14ac:dyDescent="0.25">
      <c r="A75" t="s">
        <v>12</v>
      </c>
      <c r="B75">
        <v>10.6</v>
      </c>
      <c r="C75">
        <v>12.71</v>
      </c>
      <c r="D75">
        <v>19.190000000000001</v>
      </c>
      <c r="E75">
        <v>18.649999999999999</v>
      </c>
      <c r="F75">
        <v>26.95</v>
      </c>
      <c r="G75">
        <v>61.32</v>
      </c>
      <c r="H75">
        <v>49.03</v>
      </c>
      <c r="I75">
        <v>82.42</v>
      </c>
      <c r="J75">
        <v>68.510000000000005</v>
      </c>
      <c r="K75">
        <v>90.15</v>
      </c>
      <c r="L75">
        <v>68.89</v>
      </c>
      <c r="M75">
        <v>69.81</v>
      </c>
      <c r="N75">
        <v>67.099999999999994</v>
      </c>
      <c r="O75">
        <v>80.98</v>
      </c>
      <c r="P75">
        <v>62.86</v>
      </c>
      <c r="Q75">
        <v>62.4</v>
      </c>
      <c r="R75">
        <v>56.57</v>
      </c>
      <c r="S75">
        <v>75.900000000000006</v>
      </c>
      <c r="T75">
        <v>59.5</v>
      </c>
      <c r="U75">
        <v>61.08</v>
      </c>
      <c r="V75">
        <v>86.24</v>
      </c>
      <c r="W75">
        <v>98.15</v>
      </c>
      <c r="X75">
        <v>90.32</v>
      </c>
      <c r="Y75">
        <v>87.36</v>
      </c>
      <c r="Z75">
        <v>72.959999999999994</v>
      </c>
      <c r="AA75">
        <v>64.06</v>
      </c>
      <c r="AB75">
        <v>49.46</v>
      </c>
      <c r="AC75">
        <v>46.53</v>
      </c>
      <c r="AD75">
        <v>64.73</v>
      </c>
      <c r="AE75">
        <v>42.54</v>
      </c>
      <c r="AF75">
        <v>52.56</v>
      </c>
      <c r="AG75">
        <v>81.13</v>
      </c>
      <c r="AH75">
        <v>70.28</v>
      </c>
      <c r="AI75">
        <v>53.93</v>
      </c>
      <c r="AJ75">
        <v>47.75</v>
      </c>
      <c r="AK75">
        <v>60.46</v>
      </c>
      <c r="AL75">
        <v>66.89</v>
      </c>
      <c r="AM75">
        <v>48.72</v>
      </c>
      <c r="AN75">
        <v>48</v>
      </c>
      <c r="AO75">
        <v>93</v>
      </c>
      <c r="AP75">
        <v>163.03</v>
      </c>
      <c r="AQ75">
        <v>99.74</v>
      </c>
    </row>
    <row r="76" spans="1:43" x14ac:dyDescent="0.25">
      <c r="A76" t="s">
        <v>13</v>
      </c>
      <c r="B76">
        <v>61.42</v>
      </c>
      <c r="C76">
        <v>47.64</v>
      </c>
      <c r="D76">
        <v>76.77</v>
      </c>
      <c r="E76">
        <v>67.180000000000007</v>
      </c>
      <c r="F76">
        <v>63.27</v>
      </c>
      <c r="G76">
        <v>98.98</v>
      </c>
      <c r="H76">
        <v>92.74</v>
      </c>
      <c r="I76">
        <v>71.599999999999994</v>
      </c>
      <c r="J76">
        <v>93.94</v>
      </c>
      <c r="K76">
        <v>76.87</v>
      </c>
      <c r="L76">
        <v>110.88</v>
      </c>
      <c r="M76">
        <v>79.069999999999993</v>
      </c>
      <c r="N76">
        <v>78.180000000000007</v>
      </c>
      <c r="O76">
        <v>79.989999999999995</v>
      </c>
      <c r="P76">
        <v>58.08</v>
      </c>
      <c r="Q76">
        <v>63.31</v>
      </c>
      <c r="R76">
        <v>83.26</v>
      </c>
      <c r="S76">
        <v>124.39</v>
      </c>
      <c r="T76">
        <v>110.24</v>
      </c>
      <c r="U76">
        <v>94.52</v>
      </c>
      <c r="V76">
        <v>83.1</v>
      </c>
      <c r="W76">
        <v>63.9</v>
      </c>
      <c r="X76">
        <v>78.7</v>
      </c>
      <c r="Y76">
        <v>89.49</v>
      </c>
      <c r="Z76">
        <v>76.180000000000007</v>
      </c>
      <c r="AA76">
        <v>68.28</v>
      </c>
      <c r="AB76">
        <v>61.82</v>
      </c>
      <c r="AC76">
        <v>64.77</v>
      </c>
      <c r="AD76">
        <v>74.819999999999993</v>
      </c>
      <c r="AE76">
        <v>68.239999999999995</v>
      </c>
      <c r="AF76">
        <v>137</v>
      </c>
      <c r="AG76">
        <v>134.21</v>
      </c>
      <c r="AH76">
        <v>66.75</v>
      </c>
      <c r="AI76">
        <v>144.18</v>
      </c>
      <c r="AJ76">
        <v>218.52</v>
      </c>
      <c r="AK76">
        <v>318.38</v>
      </c>
      <c r="AL76">
        <v>320.62</v>
      </c>
      <c r="AM76">
        <v>347.1</v>
      </c>
      <c r="AN76">
        <v>301.61</v>
      </c>
      <c r="AO76">
        <v>292.61</v>
      </c>
      <c r="AP76">
        <v>391.25</v>
      </c>
      <c r="AQ76">
        <v>333.75</v>
      </c>
    </row>
    <row r="77" spans="1:43" x14ac:dyDescent="0.25">
      <c r="A77" t="s">
        <v>15</v>
      </c>
      <c r="B77">
        <v>10.36</v>
      </c>
      <c r="C77">
        <v>5.13</v>
      </c>
      <c r="D77">
        <v>7.65</v>
      </c>
      <c r="E77">
        <v>7.73</v>
      </c>
      <c r="F77">
        <v>14.17</v>
      </c>
      <c r="G77">
        <v>16.45</v>
      </c>
      <c r="H77">
        <v>21.42</v>
      </c>
      <c r="I77">
        <v>30.05</v>
      </c>
      <c r="J77">
        <v>35.1</v>
      </c>
      <c r="K77">
        <v>68.81</v>
      </c>
      <c r="L77">
        <v>46.73</v>
      </c>
      <c r="M77">
        <v>50.31</v>
      </c>
      <c r="N77">
        <v>51.32</v>
      </c>
      <c r="O77">
        <v>54.47</v>
      </c>
      <c r="P77">
        <v>48.55</v>
      </c>
      <c r="Q77">
        <v>45.54</v>
      </c>
      <c r="R77">
        <v>41.01</v>
      </c>
      <c r="S77">
        <v>49.75</v>
      </c>
      <c r="T77">
        <v>39.659999999999997</v>
      </c>
      <c r="U77">
        <v>50.46</v>
      </c>
      <c r="V77">
        <v>56.2</v>
      </c>
      <c r="W77">
        <v>37.299999999999997</v>
      </c>
      <c r="X77">
        <v>45.39</v>
      </c>
      <c r="Y77">
        <v>54.6</v>
      </c>
      <c r="Z77">
        <v>58.5</v>
      </c>
      <c r="AA77">
        <v>57.15</v>
      </c>
      <c r="AB77">
        <v>49.2</v>
      </c>
      <c r="AC77">
        <v>46.37</v>
      </c>
      <c r="AD77">
        <v>46.39</v>
      </c>
      <c r="AE77">
        <v>39.22</v>
      </c>
      <c r="AF77">
        <v>35.450000000000003</v>
      </c>
      <c r="AG77">
        <v>39.020000000000003</v>
      </c>
      <c r="AH77">
        <v>44.94</v>
      </c>
      <c r="AI77">
        <v>44.21</v>
      </c>
      <c r="AJ77">
        <v>29.95</v>
      </c>
      <c r="AK77">
        <v>44.75</v>
      </c>
      <c r="AL77">
        <v>31.33</v>
      </c>
      <c r="AM77">
        <v>40.18</v>
      </c>
      <c r="AN77">
        <v>32.5</v>
      </c>
      <c r="AO77">
        <v>50.11</v>
      </c>
      <c r="AP77">
        <v>78.239999999999995</v>
      </c>
      <c r="AQ77">
        <v>93.66</v>
      </c>
    </row>
    <row r="78" spans="1:43" x14ac:dyDescent="0.25">
      <c r="A78" t="s">
        <v>16</v>
      </c>
      <c r="B78" t="s">
        <v>1</v>
      </c>
      <c r="C78" t="s">
        <v>1</v>
      </c>
      <c r="D78" t="s">
        <v>1</v>
      </c>
      <c r="E78" t="s">
        <v>1</v>
      </c>
      <c r="F78" t="s">
        <v>1</v>
      </c>
      <c r="G78">
        <v>0.2</v>
      </c>
      <c r="H78">
        <v>13.8</v>
      </c>
      <c r="I78">
        <v>10.16</v>
      </c>
      <c r="J78">
        <v>10.11</v>
      </c>
      <c r="K78">
        <v>13.11</v>
      </c>
      <c r="L78">
        <v>12.53</v>
      </c>
      <c r="M78">
        <v>13.6</v>
      </c>
      <c r="N78">
        <v>16.71</v>
      </c>
      <c r="O78">
        <v>11.99</v>
      </c>
      <c r="P78">
        <v>16.32</v>
      </c>
      <c r="Q78">
        <v>10.48</v>
      </c>
      <c r="R78">
        <v>12.29</v>
      </c>
      <c r="S78">
        <v>62.36</v>
      </c>
      <c r="T78">
        <v>26.12</v>
      </c>
      <c r="U78">
        <v>12.81</v>
      </c>
      <c r="V78">
        <v>9.8800000000000008</v>
      </c>
      <c r="W78">
        <v>9.75</v>
      </c>
      <c r="X78">
        <v>14.56</v>
      </c>
      <c r="Y78">
        <v>9.14</v>
      </c>
      <c r="Z78">
        <v>12.73</v>
      </c>
      <c r="AA78">
        <v>13.98</v>
      </c>
      <c r="AB78">
        <v>15.96</v>
      </c>
      <c r="AC78">
        <v>14.58</v>
      </c>
      <c r="AD78">
        <v>10.85</v>
      </c>
      <c r="AE78">
        <v>12.37</v>
      </c>
      <c r="AF78">
        <v>8.92</v>
      </c>
      <c r="AG78">
        <v>16.91</v>
      </c>
      <c r="AH78">
        <v>19.98</v>
      </c>
      <c r="AI78">
        <v>10.42</v>
      </c>
      <c r="AJ78">
        <v>12.2</v>
      </c>
      <c r="AK78">
        <v>13.03</v>
      </c>
      <c r="AL78">
        <v>21.44</v>
      </c>
      <c r="AM78">
        <v>15.19</v>
      </c>
      <c r="AN78">
        <v>20.12</v>
      </c>
      <c r="AO78">
        <v>21.31</v>
      </c>
      <c r="AP78">
        <v>15.05</v>
      </c>
      <c r="AQ78">
        <v>42.56</v>
      </c>
    </row>
    <row r="79" spans="1:43" x14ac:dyDescent="0.25">
      <c r="A79" t="s">
        <v>17</v>
      </c>
      <c r="B79">
        <v>24.22</v>
      </c>
      <c r="C79">
        <v>32.799999999999997</v>
      </c>
      <c r="D79">
        <v>37.71</v>
      </c>
      <c r="E79">
        <v>42.77</v>
      </c>
      <c r="F79">
        <v>80.849999999999994</v>
      </c>
      <c r="G79">
        <v>52.73</v>
      </c>
      <c r="H79">
        <v>127.85</v>
      </c>
      <c r="I79">
        <v>60.67</v>
      </c>
      <c r="J79">
        <v>64.150000000000006</v>
      </c>
      <c r="K79">
        <v>104.86</v>
      </c>
      <c r="L79">
        <v>101.51</v>
      </c>
      <c r="M79">
        <v>80.45</v>
      </c>
      <c r="N79">
        <v>71.989999999999995</v>
      </c>
      <c r="O79">
        <v>77.900000000000006</v>
      </c>
      <c r="P79">
        <v>73.959999999999994</v>
      </c>
      <c r="Q79">
        <v>67.989999999999995</v>
      </c>
      <c r="R79">
        <v>64.05</v>
      </c>
      <c r="S79">
        <v>113.08</v>
      </c>
      <c r="T79">
        <v>78.5</v>
      </c>
      <c r="U79">
        <v>80.83</v>
      </c>
      <c r="V79">
        <v>90.52</v>
      </c>
      <c r="W79">
        <v>89.21</v>
      </c>
      <c r="X79">
        <v>70.540000000000006</v>
      </c>
      <c r="Y79">
        <v>66.98</v>
      </c>
      <c r="Z79">
        <v>68.099999999999994</v>
      </c>
      <c r="AA79">
        <v>69.150000000000006</v>
      </c>
      <c r="AB79">
        <v>52.39</v>
      </c>
      <c r="AC79">
        <v>47.74</v>
      </c>
      <c r="AD79">
        <v>74.260000000000005</v>
      </c>
      <c r="AE79">
        <v>68.22</v>
      </c>
      <c r="AF79">
        <v>86.27</v>
      </c>
      <c r="AG79">
        <v>68.87</v>
      </c>
      <c r="AH79">
        <v>57.16</v>
      </c>
      <c r="AI79">
        <v>59.75</v>
      </c>
      <c r="AJ79">
        <v>61.29</v>
      </c>
      <c r="AK79">
        <v>58.89</v>
      </c>
      <c r="AL79">
        <v>70.53</v>
      </c>
      <c r="AM79">
        <v>72.83</v>
      </c>
      <c r="AN79">
        <v>109.18</v>
      </c>
      <c r="AO79">
        <v>129.68</v>
      </c>
      <c r="AP79">
        <v>121.46</v>
      </c>
      <c r="AQ79">
        <v>91.07</v>
      </c>
    </row>
    <row r="80" spans="1:43" x14ac:dyDescent="0.25">
      <c r="A80" t="s">
        <v>19</v>
      </c>
      <c r="B80">
        <v>10.33</v>
      </c>
      <c r="C80">
        <v>10.31</v>
      </c>
      <c r="D80">
        <v>43.19</v>
      </c>
      <c r="E80">
        <v>12.93</v>
      </c>
      <c r="F80">
        <v>16.53</v>
      </c>
      <c r="G80">
        <v>21.86</v>
      </c>
      <c r="H80">
        <v>18.07</v>
      </c>
      <c r="I80">
        <v>55.14</v>
      </c>
      <c r="J80">
        <v>143.58000000000001</v>
      </c>
      <c r="K80">
        <v>33.880000000000003</v>
      </c>
      <c r="L80">
        <v>53.14</v>
      </c>
      <c r="M80">
        <v>54.99</v>
      </c>
      <c r="N80">
        <v>72.78</v>
      </c>
      <c r="O80">
        <v>90.58</v>
      </c>
      <c r="P80">
        <v>65.930000000000007</v>
      </c>
      <c r="Q80">
        <v>82.93</v>
      </c>
      <c r="R80">
        <v>63.69</v>
      </c>
      <c r="S80">
        <v>134.6</v>
      </c>
      <c r="T80">
        <v>117.92</v>
      </c>
      <c r="U80">
        <v>113.86</v>
      </c>
      <c r="V80">
        <v>112.85</v>
      </c>
      <c r="W80">
        <v>100.36</v>
      </c>
      <c r="X80">
        <v>91.35</v>
      </c>
      <c r="Y80">
        <v>123.13</v>
      </c>
      <c r="Z80">
        <v>123.61</v>
      </c>
      <c r="AA80">
        <v>122.08</v>
      </c>
      <c r="AB80">
        <v>188.19</v>
      </c>
      <c r="AC80">
        <v>152.22999999999999</v>
      </c>
      <c r="AD80">
        <v>174.54</v>
      </c>
      <c r="AE80">
        <v>159.82</v>
      </c>
      <c r="AF80">
        <v>121.45</v>
      </c>
      <c r="AG80">
        <v>125.42</v>
      </c>
      <c r="AH80">
        <v>87.11</v>
      </c>
      <c r="AI80">
        <v>132.6</v>
      </c>
      <c r="AJ80">
        <v>133.1</v>
      </c>
      <c r="AK80">
        <v>212.89</v>
      </c>
      <c r="AL80">
        <v>188.39</v>
      </c>
      <c r="AM80">
        <v>195.93</v>
      </c>
      <c r="AN80">
        <v>434.32</v>
      </c>
      <c r="AO80">
        <v>288.70999999999998</v>
      </c>
      <c r="AP80">
        <v>319.04000000000002</v>
      </c>
      <c r="AQ80">
        <v>334.69</v>
      </c>
    </row>
    <row r="82" spans="1:43" x14ac:dyDescent="0.25">
      <c r="A82" t="s">
        <v>125</v>
      </c>
      <c r="B82">
        <f>B65/B46</f>
        <v>9.3893882284720185</v>
      </c>
      <c r="C82">
        <f t="shared" ref="C82:AQ82" si="2">C65/C46</f>
        <v>8.5184780105917568</v>
      </c>
      <c r="D82">
        <f>D65/D46</f>
        <v>7.587132809267688</v>
      </c>
      <c r="E82">
        <f t="shared" si="2"/>
        <v>5.8418516882804044</v>
      </c>
      <c r="F82">
        <f t="shared" si="2"/>
        <v>4.9896068685042927</v>
      </c>
      <c r="G82">
        <f t="shared" si="2"/>
        <v>4.7240546245199999</v>
      </c>
      <c r="H82">
        <f t="shared" si="2"/>
        <v>4.5550595238095228</v>
      </c>
      <c r="I82">
        <f t="shared" si="2"/>
        <v>4.4426465007860365</v>
      </c>
      <c r="J82">
        <f t="shared" si="2"/>
        <v>3.8101773422254612</v>
      </c>
      <c r="K82">
        <f t="shared" si="2"/>
        <v>3.4669515060884417</v>
      </c>
      <c r="L82">
        <f t="shared" si="2"/>
        <v>3.0303585496784602</v>
      </c>
      <c r="M82">
        <f t="shared" si="2"/>
        <v>2.9185039370078738</v>
      </c>
      <c r="N82">
        <f t="shared" si="2"/>
        <v>3.0156969527089257</v>
      </c>
      <c r="O82">
        <f t="shared" si="2"/>
        <v>3.1103002344399915</v>
      </c>
      <c r="P82">
        <f t="shared" si="2"/>
        <v>3.1014994473525048</v>
      </c>
      <c r="Q82">
        <f t="shared" si="2"/>
        <v>3.4758205244663309</v>
      </c>
      <c r="R82">
        <f t="shared" si="2"/>
        <v>3.1415900626466602</v>
      </c>
      <c r="S82">
        <f t="shared" si="2"/>
        <v>2.5531845042678922</v>
      </c>
      <c r="T82">
        <f t="shared" si="2"/>
        <v>2.1995585963363498</v>
      </c>
      <c r="U82">
        <f t="shared" si="2"/>
        <v>2.1520986863184879</v>
      </c>
      <c r="V82">
        <f t="shared" si="2"/>
        <v>1.999676384132036</v>
      </c>
      <c r="W82">
        <f t="shared" si="2"/>
        <v>1.9467799642218251</v>
      </c>
      <c r="X82">
        <f t="shared" si="2"/>
        <v>1.9063586717720167</v>
      </c>
      <c r="Y82">
        <f t="shared" si="2"/>
        <v>1.9422706517786188</v>
      </c>
      <c r="Z82">
        <f t="shared" si="2"/>
        <v>1.7349496265158919</v>
      </c>
      <c r="AA82">
        <f t="shared" si="2"/>
        <v>1.6650197010444681</v>
      </c>
      <c r="AB82">
        <f t="shared" si="2"/>
        <v>1.6147897435897436</v>
      </c>
      <c r="AC82">
        <f t="shared" si="2"/>
        <v>1.720527588168373</v>
      </c>
      <c r="AD82">
        <f t="shared" si="2"/>
        <v>1.9117032510278817</v>
      </c>
      <c r="AE82">
        <f t="shared" si="2"/>
        <v>1.7808493135141266</v>
      </c>
      <c r="AF82">
        <f t="shared" si="2"/>
        <v>1.902559650645832</v>
      </c>
      <c r="AG82">
        <f t="shared" si="2"/>
        <v>1.9753045678299377</v>
      </c>
      <c r="AH82">
        <f t="shared" si="2"/>
        <v>1.9740008529304254</v>
      </c>
      <c r="AI82">
        <f t="shared" si="2"/>
        <v>1.7794209153614975</v>
      </c>
      <c r="AJ82">
        <f t="shared" si="2"/>
        <v>1.5849897349757369</v>
      </c>
      <c r="AK82">
        <f t="shared" si="2"/>
        <v>1.455027737634609</v>
      </c>
      <c r="AL82">
        <f t="shared" si="2"/>
        <v>1.4516687541442568</v>
      </c>
      <c r="AM82">
        <f t="shared" si="2"/>
        <v>1.3116909556690364</v>
      </c>
      <c r="AN82">
        <f t="shared" si="2"/>
        <v>1.2419718044704469</v>
      </c>
      <c r="AO82">
        <f t="shared" si="2"/>
        <v>1.2813394390383517</v>
      </c>
      <c r="AP82">
        <f t="shared" si="2"/>
        <v>1.1202935783728465</v>
      </c>
      <c r="AQ82">
        <f t="shared" si="2"/>
        <v>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C22" workbookViewId="0">
      <selection activeCell="B55" sqref="B55"/>
    </sheetView>
  </sheetViews>
  <sheetFormatPr defaultRowHeight="15" x14ac:dyDescent="0.25"/>
  <cols>
    <col min="1" max="1" width="25.85546875" style="10" bestFit="1" customWidth="1"/>
    <col min="2" max="2" width="17.42578125" bestFit="1" customWidth="1"/>
    <col min="3" max="5" width="12.140625" bestFit="1" customWidth="1"/>
  </cols>
  <sheetData>
    <row r="1" spans="1:5" x14ac:dyDescent="0.25">
      <c r="A1" s="10" t="s">
        <v>228</v>
      </c>
      <c r="B1" t="s">
        <v>227</v>
      </c>
      <c r="C1" t="s">
        <v>172</v>
      </c>
      <c r="D1" t="s">
        <v>171</v>
      </c>
      <c r="E1" t="s">
        <v>170</v>
      </c>
    </row>
    <row r="2" spans="1:5" x14ac:dyDescent="0.25">
      <c r="A2" s="10" t="s">
        <v>226</v>
      </c>
      <c r="B2">
        <f t="shared" ref="B2:B65" si="0">(SUM(C2:E2))/3</f>
        <v>77.267500943931068</v>
      </c>
      <c r="C2">
        <v>53.597765990338665</v>
      </c>
      <c r="D2">
        <v>127.48266348228674</v>
      </c>
      <c r="E2">
        <v>50.722073359167794</v>
      </c>
    </row>
    <row r="3" spans="1:5" x14ac:dyDescent="0.25">
      <c r="A3" s="10" t="s">
        <v>13</v>
      </c>
      <c r="B3">
        <f t="shared" si="0"/>
        <v>51.48727424500742</v>
      </c>
      <c r="C3">
        <v>49.56911210276467</v>
      </c>
      <c r="D3">
        <v>61.380654768281637</v>
      </c>
      <c r="E3">
        <v>43.512055863975952</v>
      </c>
    </row>
    <row r="4" spans="1:5" x14ac:dyDescent="0.25">
      <c r="A4" s="10" t="s">
        <v>16</v>
      </c>
      <c r="B4">
        <f t="shared" si="0"/>
        <v>46.154441845623957</v>
      </c>
      <c r="C4">
        <v>76.670700340357499</v>
      </c>
      <c r="D4">
        <v>25.927425687640334</v>
      </c>
      <c r="E4">
        <v>35.865199508874049</v>
      </c>
    </row>
    <row r="5" spans="1:5" x14ac:dyDescent="0.25">
      <c r="A5" s="10" t="s">
        <v>225</v>
      </c>
      <c r="B5">
        <f t="shared" si="0"/>
        <v>42.489491213515443</v>
      </c>
      <c r="C5">
        <v>37.212223077357656</v>
      </c>
      <c r="D5">
        <v>40.323441328362364</v>
      </c>
      <c r="E5">
        <v>49.932809234826308</v>
      </c>
    </row>
    <row r="6" spans="1:5" x14ac:dyDescent="0.25">
      <c r="A6" s="10" t="s">
        <v>224</v>
      </c>
      <c r="B6">
        <f t="shared" si="0"/>
        <v>40.812586966355148</v>
      </c>
      <c r="C6">
        <v>41.163985898585501</v>
      </c>
      <c r="D6">
        <v>40.692186339280248</v>
      </c>
      <c r="E6">
        <v>40.581588661199689</v>
      </c>
    </row>
    <row r="7" spans="1:5" x14ac:dyDescent="0.25">
      <c r="A7" s="10" t="s">
        <v>5</v>
      </c>
      <c r="B7">
        <f t="shared" si="0"/>
        <v>38.21211780561444</v>
      </c>
      <c r="C7">
        <v>38.221086855550396</v>
      </c>
      <c r="D7">
        <v>45.892704851637646</v>
      </c>
      <c r="E7">
        <v>30.522561709655278</v>
      </c>
    </row>
    <row r="8" spans="1:5" x14ac:dyDescent="0.25">
      <c r="A8" s="10" t="s">
        <v>223</v>
      </c>
      <c r="B8">
        <f t="shared" si="0"/>
        <v>36.525664153640029</v>
      </c>
      <c r="C8">
        <v>38.475634329561245</v>
      </c>
      <c r="D8">
        <v>29.047488169324577</v>
      </c>
      <c r="E8">
        <v>42.053869962034248</v>
      </c>
    </row>
    <row r="9" spans="1:5" x14ac:dyDescent="0.25">
      <c r="A9" s="10" t="s">
        <v>222</v>
      </c>
      <c r="B9">
        <f t="shared" si="0"/>
        <v>29.55088766282833</v>
      </c>
      <c r="C9">
        <v>24.779946605363374</v>
      </c>
      <c r="D9">
        <v>31.262076119396205</v>
      </c>
      <c r="E9">
        <v>32.610640263725408</v>
      </c>
    </row>
    <row r="10" spans="1:5" x14ac:dyDescent="0.25">
      <c r="A10" s="10" t="s">
        <v>221</v>
      </c>
      <c r="B10">
        <f t="shared" si="0"/>
        <v>28.830600922415602</v>
      </c>
      <c r="C10">
        <v>23.180908012781302</v>
      </c>
      <c r="D10">
        <v>46.040331243249469</v>
      </c>
      <c r="E10">
        <v>17.270563511216032</v>
      </c>
    </row>
    <row r="11" spans="1:5" x14ac:dyDescent="0.25">
      <c r="A11" s="10" t="s">
        <v>220</v>
      </c>
      <c r="B11">
        <f t="shared" si="0"/>
        <v>23.429717241060541</v>
      </c>
      <c r="C11">
        <v>30.170032045411272</v>
      </c>
      <c r="D11">
        <v>24.567839040901898</v>
      </c>
      <c r="E11">
        <v>15.551280636868443</v>
      </c>
    </row>
    <row r="12" spans="1:5" x14ac:dyDescent="0.25">
      <c r="A12" s="10" t="s">
        <v>12</v>
      </c>
      <c r="B12">
        <f t="shared" si="0"/>
        <v>19.785195626689084</v>
      </c>
      <c r="C12">
        <v>16.412004238748363</v>
      </c>
      <c r="D12">
        <v>26.619300853485068</v>
      </c>
      <c r="E12">
        <v>16.324281787833826</v>
      </c>
    </row>
    <row r="13" spans="1:5" x14ac:dyDescent="0.25">
      <c r="A13" s="10" t="s">
        <v>219</v>
      </c>
      <c r="B13">
        <f t="shared" si="0"/>
        <v>19.766153283991517</v>
      </c>
      <c r="C13">
        <v>16.728907322590903</v>
      </c>
      <c r="D13">
        <v>21.230014936208779</v>
      </c>
      <c r="E13">
        <v>21.339537593174875</v>
      </c>
    </row>
    <row r="14" spans="1:5" x14ac:dyDescent="0.25">
      <c r="A14" s="10" t="s">
        <v>218</v>
      </c>
      <c r="B14">
        <f t="shared" si="0"/>
        <v>18.80635333404356</v>
      </c>
      <c r="C14">
        <v>20.028181250096409</v>
      </c>
      <c r="D14">
        <v>18.491661322141457</v>
      </c>
      <c r="E14">
        <v>17.899217429892811</v>
      </c>
    </row>
    <row r="15" spans="1:5" x14ac:dyDescent="0.25">
      <c r="A15" s="10" t="s">
        <v>4</v>
      </c>
      <c r="B15">
        <f t="shared" si="0"/>
        <v>17.962514720608549</v>
      </c>
      <c r="C15">
        <v>27.000829684763573</v>
      </c>
      <c r="D15">
        <v>10.696507068413993</v>
      </c>
      <c r="E15">
        <v>16.190207408648078</v>
      </c>
    </row>
    <row r="16" spans="1:5" x14ac:dyDescent="0.25">
      <c r="A16" s="10" t="s">
        <v>15</v>
      </c>
      <c r="B16">
        <f t="shared" si="0"/>
        <v>17.441989834246048</v>
      </c>
      <c r="C16">
        <v>21.344424677521346</v>
      </c>
      <c r="D16">
        <v>18.903477029423048</v>
      </c>
      <c r="E16">
        <v>12.078067795793759</v>
      </c>
    </row>
    <row r="17" spans="1:5" x14ac:dyDescent="0.25">
      <c r="A17" s="10" t="s">
        <v>217</v>
      </c>
      <c r="B17">
        <f t="shared" si="0"/>
        <v>17.207246069284842</v>
      </c>
      <c r="C17">
        <v>14.610632633850592</v>
      </c>
      <c r="D17">
        <v>18.479172244517112</v>
      </c>
      <c r="E17">
        <v>18.531933329486826</v>
      </c>
    </row>
    <row r="18" spans="1:5" x14ac:dyDescent="0.25">
      <c r="A18" s="10" t="s">
        <v>216</v>
      </c>
      <c r="B18">
        <f t="shared" si="0"/>
        <v>16.791421412825727</v>
      </c>
      <c r="C18">
        <v>17.424442860541937</v>
      </c>
      <c r="D18">
        <v>15.167229270363251</v>
      </c>
      <c r="E18">
        <v>17.78259210757199</v>
      </c>
    </row>
    <row r="19" spans="1:5" x14ac:dyDescent="0.25">
      <c r="A19" s="10" t="s">
        <v>10</v>
      </c>
      <c r="B19">
        <f t="shared" si="0"/>
        <v>16.571073665556337</v>
      </c>
      <c r="C19">
        <v>14.508670520231215</v>
      </c>
      <c r="D19">
        <v>14.923425978445831</v>
      </c>
      <c r="E19">
        <v>20.281124497991968</v>
      </c>
    </row>
    <row r="20" spans="1:5" x14ac:dyDescent="0.25">
      <c r="A20" s="10" t="s">
        <v>215</v>
      </c>
      <c r="B20">
        <f t="shared" si="0"/>
        <v>16.532954074763975</v>
      </c>
      <c r="C20">
        <v>14.642720122177028</v>
      </c>
      <c r="D20">
        <v>19.400672435078391</v>
      </c>
      <c r="E20">
        <v>15.555469667036506</v>
      </c>
    </row>
    <row r="21" spans="1:5" x14ac:dyDescent="0.25">
      <c r="A21" s="10" t="s">
        <v>214</v>
      </c>
      <c r="B21">
        <f t="shared" si="0"/>
        <v>15.606360428629934</v>
      </c>
      <c r="C21">
        <v>13.584741121403818</v>
      </c>
      <c r="D21">
        <v>20.675475174364539</v>
      </c>
      <c r="E21">
        <v>12.558864990121441</v>
      </c>
    </row>
    <row r="22" spans="1:5" x14ac:dyDescent="0.25">
      <c r="A22" s="10" t="s">
        <v>213</v>
      </c>
      <c r="B22">
        <f t="shared" si="0"/>
        <v>15.598882620687823</v>
      </c>
      <c r="C22">
        <v>12.279095945362414</v>
      </c>
      <c r="D22">
        <v>16.696736767437308</v>
      </c>
      <c r="E22">
        <v>17.820815149263748</v>
      </c>
    </row>
    <row r="23" spans="1:5" x14ac:dyDescent="0.25">
      <c r="A23" s="10" t="s">
        <v>17</v>
      </c>
      <c r="B23">
        <f t="shared" si="0"/>
        <v>15.139633197232683</v>
      </c>
      <c r="C23">
        <v>11.885436050412812</v>
      </c>
      <c r="D23">
        <v>15.949232324843987</v>
      </c>
      <c r="E23">
        <v>17.58423121644125</v>
      </c>
    </row>
    <row r="24" spans="1:5" x14ac:dyDescent="0.25">
      <c r="A24" s="10" t="s">
        <v>212</v>
      </c>
      <c r="B24">
        <f t="shared" si="0"/>
        <v>14.389052620809949</v>
      </c>
      <c r="C24">
        <v>15.525565689319462</v>
      </c>
      <c r="D24">
        <v>13.0330593810738</v>
      </c>
      <c r="E24">
        <v>14.608532792036581</v>
      </c>
    </row>
    <row r="25" spans="1:5" x14ac:dyDescent="0.25">
      <c r="A25" s="10" t="s">
        <v>211</v>
      </c>
      <c r="B25">
        <f t="shared" si="0"/>
        <v>12.691499585086603</v>
      </c>
      <c r="C25">
        <v>12.557667572844075</v>
      </c>
      <c r="D25">
        <v>13.172228999450894</v>
      </c>
      <c r="E25">
        <v>12.344602182964845</v>
      </c>
    </row>
    <row r="26" spans="1:5" x14ac:dyDescent="0.25">
      <c r="A26" s="10" t="s">
        <v>210</v>
      </c>
      <c r="B26">
        <f t="shared" si="0"/>
        <v>12.435947535717446</v>
      </c>
      <c r="C26">
        <v>10.317364109160641</v>
      </c>
      <c r="D26">
        <v>13.084965278513616</v>
      </c>
      <c r="E26">
        <v>13.905513219478083</v>
      </c>
    </row>
    <row r="27" spans="1:5" x14ac:dyDescent="0.25">
      <c r="A27" s="10" t="s">
        <v>209</v>
      </c>
      <c r="B27">
        <f t="shared" si="0"/>
        <v>12.040259680403286</v>
      </c>
      <c r="C27">
        <v>12.458557360509847</v>
      </c>
      <c r="D27">
        <v>12.091377212761993</v>
      </c>
      <c r="E27">
        <v>11.570844467938013</v>
      </c>
    </row>
    <row r="28" spans="1:5" x14ac:dyDescent="0.25">
      <c r="A28" s="10" t="s">
        <v>208</v>
      </c>
      <c r="B28">
        <f t="shared" si="0"/>
        <v>11.651391064194746</v>
      </c>
      <c r="C28">
        <v>11.164577847097895</v>
      </c>
      <c r="D28">
        <v>11.910298155596386</v>
      </c>
      <c r="E28">
        <v>11.879297189889956</v>
      </c>
    </row>
    <row r="29" spans="1:5" x14ac:dyDescent="0.25">
      <c r="A29" s="10" t="s">
        <v>207</v>
      </c>
      <c r="B29">
        <f t="shared" si="0"/>
        <v>11.606053289083688</v>
      </c>
      <c r="C29">
        <v>9.9246362108281048</v>
      </c>
      <c r="D29">
        <v>10.850368753498724</v>
      </c>
      <c r="E29">
        <v>14.043154902924234</v>
      </c>
    </row>
    <row r="30" spans="1:5" x14ac:dyDescent="0.25">
      <c r="A30" s="10" t="s">
        <v>206</v>
      </c>
      <c r="B30">
        <f t="shared" si="0"/>
        <v>11.449586181058832</v>
      </c>
      <c r="C30">
        <v>10.097689700732731</v>
      </c>
      <c r="D30">
        <v>10.898864976824694</v>
      </c>
      <c r="E30">
        <v>13.352203865619069</v>
      </c>
    </row>
    <row r="31" spans="1:5" x14ac:dyDescent="0.25">
      <c r="A31" s="10" t="s">
        <v>205</v>
      </c>
      <c r="B31">
        <f t="shared" si="0"/>
        <v>11.368043414265225</v>
      </c>
      <c r="C31">
        <v>9.5812654782141777</v>
      </c>
      <c r="D31">
        <v>11.543595093071225</v>
      </c>
      <c r="E31">
        <v>12.979269671510274</v>
      </c>
    </row>
    <row r="33" spans="1:5" x14ac:dyDescent="0.25">
      <c r="A33" s="10" t="s">
        <v>228</v>
      </c>
      <c r="B33" t="s">
        <v>191</v>
      </c>
      <c r="C33" t="s">
        <v>161</v>
      </c>
      <c r="D33" t="s">
        <v>162</v>
      </c>
      <c r="E33" t="s">
        <v>163</v>
      </c>
    </row>
    <row r="34" spans="1:5" x14ac:dyDescent="0.25">
      <c r="A34" s="10" t="s">
        <v>203</v>
      </c>
      <c r="B34">
        <f>SUM(C34:E34)/3</f>
        <v>71.846740143548587</v>
      </c>
      <c r="C34">
        <v>71.556311881188122</v>
      </c>
      <c r="D34">
        <v>69.222816399286984</v>
      </c>
      <c r="E34">
        <v>74.761092150170654</v>
      </c>
    </row>
    <row r="35" spans="1:5" x14ac:dyDescent="0.25">
      <c r="A35" s="10" t="s">
        <v>224</v>
      </c>
      <c r="B35">
        <f>SUM(C35:E35)/3</f>
        <v>47.965790857743116</v>
      </c>
      <c r="C35">
        <v>42.390047859107405</v>
      </c>
      <c r="D35">
        <v>56.08401230527398</v>
      </c>
      <c r="E35">
        <v>45.423312408847977</v>
      </c>
    </row>
    <row r="36" spans="1:5" x14ac:dyDescent="0.25">
      <c r="A36" s="10" t="s">
        <v>220</v>
      </c>
      <c r="B36">
        <f>SUM(C36:E36)/3</f>
        <v>42.580880359458739</v>
      </c>
      <c r="C36">
        <v>47.334593944074129</v>
      </c>
      <c r="D36">
        <v>51.252457310448705</v>
      </c>
      <c r="E36">
        <v>29.155589823853383</v>
      </c>
    </row>
    <row r="37" spans="1:5" x14ac:dyDescent="0.25">
      <c r="A37" s="10" t="s">
        <v>5</v>
      </c>
      <c r="B37">
        <f>SUM(C37:E37)/3</f>
        <v>42.054008945446867</v>
      </c>
      <c r="C37">
        <v>38.878657931434518</v>
      </c>
      <c r="D37">
        <v>48.502235875544066</v>
      </c>
      <c r="E37">
        <v>38.781133029362032</v>
      </c>
    </row>
    <row r="38" spans="1:5" x14ac:dyDescent="0.25">
      <c r="A38" s="10" t="s">
        <v>16</v>
      </c>
      <c r="B38">
        <f>SUM(C38:E38)/2</f>
        <v>36.626056626840537</v>
      </c>
      <c r="D38">
        <v>38.101265486741951</v>
      </c>
      <c r="E38">
        <v>35.150847766939116</v>
      </c>
    </row>
    <row r="39" spans="1:5" x14ac:dyDescent="0.25">
      <c r="A39" s="10" t="s">
        <v>213</v>
      </c>
      <c r="B39">
        <f>SUM(C39:E39)/3</f>
        <v>34.632549451265021</v>
      </c>
      <c r="C39">
        <v>39.924838110570512</v>
      </c>
      <c r="D39">
        <v>33.163142568776763</v>
      </c>
      <c r="E39">
        <v>30.809667674447784</v>
      </c>
    </row>
    <row r="40" spans="1:5" x14ac:dyDescent="0.25">
      <c r="A40" s="10" t="s">
        <v>219</v>
      </c>
      <c r="B40">
        <f>SUM(C40:E40)/3</f>
        <v>34.269026751216508</v>
      </c>
      <c r="C40">
        <v>22.235915553426363</v>
      </c>
      <c r="D40">
        <v>25.479034199564882</v>
      </c>
      <c r="E40">
        <v>55.092130500658286</v>
      </c>
    </row>
    <row r="41" spans="1:5" x14ac:dyDescent="0.25">
      <c r="A41" s="10" t="s">
        <v>201</v>
      </c>
      <c r="B41">
        <f>SUM(C41:E41)/3</f>
        <v>31.363301787326453</v>
      </c>
      <c r="C41">
        <v>25.043627929843758</v>
      </c>
      <c r="D41">
        <v>37.82612017822818</v>
      </c>
      <c r="E41">
        <v>31.220157253907431</v>
      </c>
    </row>
    <row r="42" spans="1:5" x14ac:dyDescent="0.25">
      <c r="A42" s="10" t="s">
        <v>217</v>
      </c>
      <c r="B42">
        <f>SUM(C42:E42)/3</f>
        <v>30.942460724007745</v>
      </c>
      <c r="C42">
        <v>29.319968317963998</v>
      </c>
      <c r="D42">
        <v>31.817621460157358</v>
      </c>
      <c r="E42">
        <v>31.689792393901882</v>
      </c>
    </row>
    <row r="43" spans="1:5" x14ac:dyDescent="0.25">
      <c r="A43" s="10" t="s">
        <v>10</v>
      </c>
      <c r="B43">
        <f>SUM(C43:E43)/3</f>
        <v>24.829414694324708</v>
      </c>
      <c r="C43">
        <v>29.114583333333332</v>
      </c>
      <c r="D43">
        <v>23.802622498274673</v>
      </c>
      <c r="E43">
        <v>21.571038251366119</v>
      </c>
    </row>
    <row r="44" spans="1:5" x14ac:dyDescent="0.25">
      <c r="A44" s="10" t="s">
        <v>225</v>
      </c>
      <c r="B44">
        <f>SUM(D44:E44)/2</f>
        <v>24.197087652030934</v>
      </c>
      <c r="D44">
        <v>16.670009153375588</v>
      </c>
      <c r="E44">
        <v>31.72416615068628</v>
      </c>
    </row>
    <row r="45" spans="1:5" x14ac:dyDescent="0.25">
      <c r="A45" s="10" t="s">
        <v>198</v>
      </c>
      <c r="B45">
        <f>SUM(C45:E45)/3</f>
        <v>23.95082588641489</v>
      </c>
      <c r="C45">
        <v>14.310918868953229</v>
      </c>
      <c r="D45">
        <v>26.850630743195946</v>
      </c>
      <c r="E45">
        <v>30.690928047095493</v>
      </c>
    </row>
    <row r="46" spans="1:5" x14ac:dyDescent="0.25">
      <c r="A46" s="10" t="s">
        <v>215</v>
      </c>
      <c r="B46">
        <f>SUM(C46:E46)/3</f>
        <v>21.626581117485085</v>
      </c>
      <c r="C46">
        <v>26.131726762467146</v>
      </c>
      <c r="D46">
        <v>24.32220447884109</v>
      </c>
      <c r="E46">
        <v>14.425812111147007</v>
      </c>
    </row>
    <row r="47" spans="1:5" x14ac:dyDescent="0.25">
      <c r="A47" s="10" t="s">
        <v>202</v>
      </c>
      <c r="B47">
        <f>SUM(C47:E47)/3</f>
        <v>21.600671630084168</v>
      </c>
      <c r="C47">
        <v>25.655098326985424</v>
      </c>
      <c r="D47">
        <v>16.36171265915182</v>
      </c>
      <c r="E47">
        <v>22.78520390411526</v>
      </c>
    </row>
    <row r="48" spans="1:5" x14ac:dyDescent="0.25">
      <c r="A48" s="10" t="s">
        <v>204</v>
      </c>
      <c r="B48">
        <f>SUM(C48:E48)/3</f>
        <v>21.531210514730351</v>
      </c>
      <c r="C48">
        <v>17.135174622071965</v>
      </c>
      <c r="D48">
        <v>22.388776916269737</v>
      </c>
      <c r="E48">
        <v>25.069680005849342</v>
      </c>
    </row>
    <row r="49" spans="1:5" x14ac:dyDescent="0.25">
      <c r="A49" s="10" t="s">
        <v>218</v>
      </c>
      <c r="B49">
        <f>SUM(C49:E49)/3</f>
        <v>19.68062725399658</v>
      </c>
      <c r="C49">
        <v>18.697642374109098</v>
      </c>
      <c r="D49">
        <v>18.460456474201383</v>
      </c>
      <c r="E49">
        <v>21.883782913679262</v>
      </c>
    </row>
    <row r="50" spans="1:5" x14ac:dyDescent="0.25">
      <c r="A50" s="10" t="s">
        <v>199</v>
      </c>
      <c r="B50">
        <f>SUM(C50:E50)/3</f>
        <v>16.990579770279854</v>
      </c>
      <c r="C50">
        <v>19.171204284427652</v>
      </c>
      <c r="D50">
        <v>16.872972198930032</v>
      </c>
      <c r="E50">
        <v>14.927562827481871</v>
      </c>
    </row>
    <row r="51" spans="1:5" x14ac:dyDescent="0.25">
      <c r="A51" s="10" t="s">
        <v>200</v>
      </c>
      <c r="B51">
        <f>SUM(C51:E51)/3</f>
        <v>15.915907658892701</v>
      </c>
      <c r="C51">
        <v>16.901867063218909</v>
      </c>
      <c r="D51">
        <v>14.405523710279578</v>
      </c>
      <c r="E51">
        <v>16.440332203179619</v>
      </c>
    </row>
    <row r="52" spans="1:5" x14ac:dyDescent="0.25">
      <c r="A52" s="10" t="s">
        <v>214</v>
      </c>
      <c r="B52">
        <f>SUM(C52:E52)/3</f>
        <v>15.600216553040539</v>
      </c>
      <c r="C52">
        <v>17.843606157395179</v>
      </c>
      <c r="D52">
        <v>13.860865133792592</v>
      </c>
      <c r="E52">
        <v>15.096178367933847</v>
      </c>
    </row>
    <row r="53" spans="1:5" x14ac:dyDescent="0.25">
      <c r="A53" s="10" t="s">
        <v>222</v>
      </c>
      <c r="B53">
        <f>SUM(C53:E53)/3</f>
        <v>15.565923151267489</v>
      </c>
      <c r="C53">
        <v>10.551050269388075</v>
      </c>
      <c r="D53">
        <v>15.649316078573491</v>
      </c>
      <c r="E53">
        <v>20.497403105840899</v>
      </c>
    </row>
    <row r="54" spans="1:5" s="18" customFormat="1" x14ac:dyDescent="0.25">
      <c r="A54" s="17" t="s">
        <v>230</v>
      </c>
      <c r="B54" s="18">
        <f>SUM(C54:E54)/3</f>
        <v>15.105077880649228</v>
      </c>
      <c r="C54" s="18">
        <v>16.239802111691045</v>
      </c>
      <c r="D54" s="18">
        <v>11.316836791438622</v>
      </c>
      <c r="E54" s="18">
        <v>17.758594738818019</v>
      </c>
    </row>
    <row r="55" spans="1:5" s="18" customFormat="1" x14ac:dyDescent="0.25">
      <c r="A55" s="17" t="s">
        <v>231</v>
      </c>
      <c r="B55" s="18">
        <f>SUM(C55:E55)/3</f>
        <v>14.512946747320632</v>
      </c>
      <c r="C55" s="18">
        <v>11.321641728312038</v>
      </c>
      <c r="D55" s="18">
        <v>17.502744948598288</v>
      </c>
      <c r="E55" s="18">
        <v>14.714453565051569</v>
      </c>
    </row>
    <row r="56" spans="1:5" s="18" customFormat="1" x14ac:dyDescent="0.25">
      <c r="A56" s="17" t="s">
        <v>232</v>
      </c>
      <c r="B56" s="18">
        <f>SUM(C56:E56)/3</f>
        <v>13.704977247364033</v>
      </c>
      <c r="C56" s="18">
        <v>17.68239456246457</v>
      </c>
      <c r="D56" s="18">
        <v>12.487846810528811</v>
      </c>
      <c r="E56" s="18">
        <v>10.944690369098712</v>
      </c>
    </row>
    <row r="57" spans="1:5" s="18" customFormat="1" x14ac:dyDescent="0.25">
      <c r="A57" s="17" t="s">
        <v>233</v>
      </c>
      <c r="B57" s="18">
        <f>SUM(C57:E57)/3</f>
        <v>12.653791927187021</v>
      </c>
      <c r="C57" s="18">
        <v>15.671597988535563</v>
      </c>
      <c r="D57" s="18">
        <v>14.58440791503442</v>
      </c>
      <c r="E57" s="18">
        <v>7.705369877991072</v>
      </c>
    </row>
    <row r="58" spans="1:5" s="18" customFormat="1" x14ac:dyDescent="0.25">
      <c r="A58" s="17" t="s">
        <v>234</v>
      </c>
      <c r="B58" s="18">
        <f>SUM(C58:E58)/3</f>
        <v>11.379931563731617</v>
      </c>
      <c r="C58" s="18">
        <v>9.8511300755169664</v>
      </c>
      <c r="D58" s="18">
        <v>12.089587941304</v>
      </c>
      <c r="E58" s="18">
        <v>12.199076674373881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3"/>
  <sheetViews>
    <sheetView workbookViewId="0">
      <selection activeCell="N43" sqref="N43"/>
    </sheetView>
  </sheetViews>
  <sheetFormatPr defaultRowHeight="15" x14ac:dyDescent="0.25"/>
  <cols>
    <col min="2" max="3" width="10" bestFit="1" customWidth="1"/>
    <col min="9" max="9" width="12" bestFit="1" customWidth="1"/>
    <col min="11" max="12" width="11" bestFit="1" customWidth="1"/>
    <col min="14" max="14" width="11" bestFit="1" customWidth="1"/>
    <col min="15" max="16" width="10" bestFit="1" customWidth="1"/>
  </cols>
  <sheetData>
    <row r="2" spans="1:26" x14ac:dyDescent="0.25">
      <c r="B2">
        <v>2000</v>
      </c>
      <c r="C2">
        <v>2001</v>
      </c>
      <c r="D2">
        <v>2002</v>
      </c>
      <c r="E2">
        <v>2000</v>
      </c>
      <c r="F2">
        <v>2001</v>
      </c>
      <c r="G2">
        <v>2002</v>
      </c>
      <c r="H2">
        <v>2000</v>
      </c>
      <c r="I2">
        <v>2001</v>
      </c>
      <c r="J2">
        <v>2002</v>
      </c>
      <c r="K2">
        <v>2000</v>
      </c>
      <c r="L2">
        <v>2001</v>
      </c>
      <c r="M2">
        <v>2002</v>
      </c>
      <c r="O2">
        <v>2009</v>
      </c>
      <c r="P2">
        <v>2010</v>
      </c>
      <c r="Q2">
        <v>2011</v>
      </c>
      <c r="R2">
        <v>2009</v>
      </c>
      <c r="S2">
        <v>2010</v>
      </c>
      <c r="T2">
        <v>2011</v>
      </c>
      <c r="U2">
        <v>2009</v>
      </c>
      <c r="V2">
        <v>2010</v>
      </c>
      <c r="W2">
        <v>2011</v>
      </c>
      <c r="X2">
        <v>2009</v>
      </c>
      <c r="Y2">
        <v>2010</v>
      </c>
      <c r="Z2">
        <v>2011</v>
      </c>
    </row>
    <row r="3" spans="1:26" x14ac:dyDescent="0.25">
      <c r="B3" t="s">
        <v>174</v>
      </c>
      <c r="E3" t="s">
        <v>175</v>
      </c>
      <c r="H3" t="s">
        <v>177</v>
      </c>
      <c r="K3" t="s">
        <v>176</v>
      </c>
      <c r="O3" t="s">
        <v>174</v>
      </c>
      <c r="R3" t="s">
        <v>175</v>
      </c>
      <c r="U3" t="s">
        <v>177</v>
      </c>
      <c r="X3" t="s">
        <v>176</v>
      </c>
    </row>
    <row r="4" spans="1:26" x14ac:dyDescent="0.25">
      <c r="A4" t="s">
        <v>2</v>
      </c>
      <c r="B4">
        <v>9420000</v>
      </c>
      <c r="C4">
        <v>11420000</v>
      </c>
      <c r="D4">
        <v>8420000</v>
      </c>
      <c r="E4">
        <v>19524.302745919998</v>
      </c>
      <c r="F4">
        <v>19642.15568</v>
      </c>
      <c r="G4">
        <v>19760.72</v>
      </c>
      <c r="O4">
        <v>9870000</v>
      </c>
      <c r="P4">
        <v>15320000</v>
      </c>
      <c r="Q4">
        <v>25350000</v>
      </c>
      <c r="R4">
        <v>20607.243329755518</v>
      </c>
      <c r="S4">
        <v>20730.88678973405</v>
      </c>
      <c r="T4">
        <v>20855.272110472455</v>
      </c>
    </row>
    <row r="5" spans="1:26" x14ac:dyDescent="0.25">
      <c r="A5" t="s">
        <v>3</v>
      </c>
      <c r="B5">
        <v>52800000</v>
      </c>
      <c r="C5">
        <v>50850000</v>
      </c>
      <c r="D5">
        <v>62140000</v>
      </c>
      <c r="E5" s="9">
        <v>806927</v>
      </c>
      <c r="F5" s="9">
        <v>811718</v>
      </c>
      <c r="G5" s="9">
        <v>814780</v>
      </c>
      <c r="H5">
        <v>1.695614942132555</v>
      </c>
      <c r="I5">
        <v>1.5751637342372862</v>
      </c>
      <c r="J5">
        <v>1.8530213072678676</v>
      </c>
      <c r="K5">
        <f t="shared" ref="K5:M8" si="0">(B5/H5)*100</f>
        <v>3113914526.7022748</v>
      </c>
      <c r="L5">
        <f t="shared" si="0"/>
        <v>3228235826.837532</v>
      </c>
      <c r="M5">
        <f t="shared" si="0"/>
        <v>3353442281.3313723</v>
      </c>
      <c r="O5">
        <v>85370000</v>
      </c>
      <c r="P5">
        <v>85270000</v>
      </c>
      <c r="Q5">
        <v>75250000</v>
      </c>
      <c r="R5" s="9">
        <v>843651</v>
      </c>
      <c r="S5" s="9">
        <v>852323</v>
      </c>
      <c r="T5" s="9">
        <v>860623</v>
      </c>
      <c r="U5">
        <v>2.4730002057650613</v>
      </c>
      <c r="V5">
        <v>2.4869135862802603</v>
      </c>
      <c r="W5">
        <v>2.0343991775460046</v>
      </c>
      <c r="X5">
        <f t="shared" ref="X5:Z8" si="1">(O5/U5)*100</f>
        <v>3452082203.6725006</v>
      </c>
      <c r="Y5">
        <f t="shared" si="1"/>
        <v>3428748005.9787884</v>
      </c>
      <c r="Z5">
        <f t="shared" si="1"/>
        <v>3698880771.8045959</v>
      </c>
    </row>
    <row r="6" spans="1:26" x14ac:dyDescent="0.25">
      <c r="A6" t="s">
        <v>4</v>
      </c>
      <c r="B6">
        <v>31920000</v>
      </c>
      <c r="C6">
        <v>27550000</v>
      </c>
      <c r="D6">
        <v>40080000</v>
      </c>
      <c r="E6" s="9">
        <v>82524</v>
      </c>
      <c r="F6" s="9">
        <v>84010</v>
      </c>
      <c r="G6" s="9">
        <v>85550</v>
      </c>
      <c r="H6">
        <v>16.239802111691045</v>
      </c>
      <c r="I6">
        <v>11.3168367914386</v>
      </c>
      <c r="J6">
        <v>17.758594738818019</v>
      </c>
      <c r="K6">
        <f t="shared" si="0"/>
        <v>196554119.19718388</v>
      </c>
      <c r="L6">
        <f t="shared" si="0"/>
        <v>243442584.77635813</v>
      </c>
      <c r="M6">
        <f t="shared" si="0"/>
        <v>225693533.69154957</v>
      </c>
      <c r="O6">
        <v>34710000</v>
      </c>
      <c r="P6">
        <v>26060000</v>
      </c>
      <c r="Q6">
        <v>63610000</v>
      </c>
      <c r="R6" s="9">
        <v>96532</v>
      </c>
      <c r="S6" s="9">
        <v>98027</v>
      </c>
      <c r="T6" s="9">
        <v>99546</v>
      </c>
      <c r="U6">
        <v>16.190207408648078</v>
      </c>
      <c r="V6">
        <v>10.696507068413993</v>
      </c>
      <c r="W6">
        <v>27.000829684763573</v>
      </c>
      <c r="X6">
        <f t="shared" si="1"/>
        <v>214388853.23642913</v>
      </c>
      <c r="Y6">
        <f t="shared" si="1"/>
        <v>243630933.288057</v>
      </c>
      <c r="Z6">
        <f t="shared" si="1"/>
        <v>235585353.27488393</v>
      </c>
    </row>
    <row r="7" spans="1:26" x14ac:dyDescent="0.25">
      <c r="A7" t="s">
        <v>5</v>
      </c>
      <c r="B7">
        <v>76520000</v>
      </c>
      <c r="C7">
        <v>96370000</v>
      </c>
      <c r="D7">
        <v>81430000</v>
      </c>
      <c r="E7" s="9">
        <v>52080</v>
      </c>
      <c r="F7" s="9">
        <v>52145</v>
      </c>
      <c r="G7" s="9">
        <v>52131</v>
      </c>
      <c r="H7">
        <v>38.878657931434518</v>
      </c>
      <c r="I7">
        <v>48.502235875544066</v>
      </c>
      <c r="J7">
        <v>38.781133029362032</v>
      </c>
      <c r="K7">
        <f t="shared" si="0"/>
        <v>196817493.37888375</v>
      </c>
      <c r="L7">
        <f t="shared" si="0"/>
        <v>198691871.12792867</v>
      </c>
      <c r="M7">
        <f t="shared" si="0"/>
        <v>209973236.05359232</v>
      </c>
      <c r="O7">
        <v>62090000</v>
      </c>
      <c r="P7">
        <v>93880000</v>
      </c>
      <c r="Q7">
        <v>82290000</v>
      </c>
      <c r="R7" s="9">
        <v>52880</v>
      </c>
      <c r="S7" s="9">
        <v>53396</v>
      </c>
      <c r="T7" s="9">
        <v>54038</v>
      </c>
      <c r="U7">
        <v>30.522561709655278</v>
      </c>
      <c r="V7">
        <v>45.892704851637646</v>
      </c>
      <c r="W7">
        <v>38.221086855550396</v>
      </c>
      <c r="X7">
        <f t="shared" si="1"/>
        <v>203423292.54873425</v>
      </c>
      <c r="Y7">
        <f t="shared" si="1"/>
        <v>204564102.95164803</v>
      </c>
      <c r="Z7">
        <f t="shared" si="1"/>
        <v>215300000</v>
      </c>
    </row>
    <row r="8" spans="1:26" x14ac:dyDescent="0.25">
      <c r="A8" t="s">
        <v>6</v>
      </c>
      <c r="B8">
        <v>131320000</v>
      </c>
      <c r="C8">
        <v>175100000</v>
      </c>
      <c r="D8">
        <v>141630000</v>
      </c>
      <c r="E8" s="8">
        <v>107237</v>
      </c>
      <c r="F8" s="8">
        <v>107103</v>
      </c>
      <c r="G8" s="8">
        <v>107290</v>
      </c>
      <c r="H8">
        <v>42.390047859107405</v>
      </c>
      <c r="I8">
        <v>56.08401230527398</v>
      </c>
      <c r="J8">
        <v>45.423312408847977</v>
      </c>
      <c r="K8">
        <f t="shared" si="0"/>
        <v>309789695.06349874</v>
      </c>
      <c r="L8">
        <f t="shared" si="0"/>
        <v>312210187.54311574</v>
      </c>
      <c r="M8">
        <f t="shared" si="0"/>
        <v>311800246.36955357</v>
      </c>
      <c r="O8">
        <v>126920000</v>
      </c>
      <c r="P8">
        <v>129039999.99999999</v>
      </c>
      <c r="Q8">
        <v>133880000</v>
      </c>
      <c r="R8" s="8">
        <v>110367</v>
      </c>
      <c r="S8" s="8">
        <v>110676</v>
      </c>
      <c r="T8" s="8">
        <v>111064</v>
      </c>
      <c r="U8">
        <v>40.581588661199689</v>
      </c>
      <c r="V8">
        <v>40.692186339280248</v>
      </c>
      <c r="W8">
        <v>41.163985898585501</v>
      </c>
      <c r="X8">
        <f t="shared" si="1"/>
        <v>312752664.90823466</v>
      </c>
      <c r="Y8">
        <f t="shared" si="1"/>
        <v>317112476.88708586</v>
      </c>
      <c r="Z8">
        <f t="shared" si="1"/>
        <v>325235754.20960498</v>
      </c>
    </row>
    <row r="9" spans="1:26" x14ac:dyDescent="0.25">
      <c r="A9" t="s">
        <v>7</v>
      </c>
      <c r="B9">
        <v>7240000</v>
      </c>
      <c r="C9">
        <v>20950000</v>
      </c>
      <c r="D9">
        <v>31270000</v>
      </c>
      <c r="E9" s="8">
        <v>9940</v>
      </c>
      <c r="F9" s="8">
        <v>10000</v>
      </c>
      <c r="G9" s="8">
        <v>10060</v>
      </c>
      <c r="O9">
        <v>33210000</v>
      </c>
      <c r="P9">
        <v>32180000</v>
      </c>
      <c r="Q9">
        <v>37530000</v>
      </c>
      <c r="R9" s="8">
        <v>10490.201871567646</v>
      </c>
      <c r="S9" s="8">
        <v>10553.143082797053</v>
      </c>
      <c r="T9" s="8">
        <v>10616.461941293835</v>
      </c>
    </row>
    <row r="10" spans="1:26" x14ac:dyDescent="0.25">
      <c r="A10" t="s">
        <v>8</v>
      </c>
      <c r="B10">
        <v>7520000</v>
      </c>
      <c r="C10">
        <v>8380000.0000000009</v>
      </c>
      <c r="D10">
        <v>10180000</v>
      </c>
      <c r="E10" s="8">
        <v>1839.6000000000001</v>
      </c>
      <c r="F10" s="8">
        <v>1800</v>
      </c>
      <c r="G10" s="8">
        <v>1760.3999999999999</v>
      </c>
      <c r="O10">
        <v>11660000</v>
      </c>
      <c r="P10">
        <v>17140000</v>
      </c>
      <c r="Q10">
        <v>20850000</v>
      </c>
      <c r="R10" s="8">
        <v>1506.5492840484212</v>
      </c>
      <c r="S10" s="8">
        <v>1473.4051997993558</v>
      </c>
      <c r="T10" s="8">
        <v>1440.99028540377</v>
      </c>
    </row>
    <row r="11" spans="1:26" x14ac:dyDescent="0.25">
      <c r="A11" t="s">
        <v>10</v>
      </c>
      <c r="B11">
        <v>47620000</v>
      </c>
      <c r="C11">
        <v>45000000</v>
      </c>
      <c r="D11">
        <v>42140000</v>
      </c>
      <c r="E11" s="8">
        <v>18876</v>
      </c>
      <c r="F11" s="8">
        <v>19172</v>
      </c>
      <c r="G11" s="8">
        <v>19402</v>
      </c>
      <c r="H11">
        <v>29.114583333333332</v>
      </c>
      <c r="I11">
        <v>23.802622498274673</v>
      </c>
      <c r="J11">
        <v>21.571038251366119</v>
      </c>
      <c r="K11">
        <f t="shared" ref="K11:M15" si="2">(B11/H11)*100</f>
        <v>163560644.00715566</v>
      </c>
      <c r="L11">
        <f t="shared" si="2"/>
        <v>189054798.4923166</v>
      </c>
      <c r="M11">
        <f t="shared" si="2"/>
        <v>195354528.18239394</v>
      </c>
      <c r="O11">
        <v>37570000</v>
      </c>
      <c r="P11">
        <v>27560000</v>
      </c>
      <c r="Q11">
        <v>27610000</v>
      </c>
      <c r="R11" s="8">
        <v>20228</v>
      </c>
      <c r="S11" s="8">
        <v>20346</v>
      </c>
      <c r="T11" s="8">
        <v>20472</v>
      </c>
      <c r="U11">
        <v>20.281124497991968</v>
      </c>
      <c r="V11">
        <v>14.923425978445831</v>
      </c>
      <c r="W11">
        <v>14.508670520231215</v>
      </c>
      <c r="X11">
        <f t="shared" ref="X11:Z17" si="3">(O11/U11)*100</f>
        <v>185246138.61386138</v>
      </c>
      <c r="Y11">
        <f t="shared" si="3"/>
        <v>184676092.74040288</v>
      </c>
      <c r="Z11">
        <f t="shared" si="3"/>
        <v>190299999.99999997</v>
      </c>
    </row>
    <row r="12" spans="1:26" x14ac:dyDescent="0.25">
      <c r="A12" t="s">
        <v>11</v>
      </c>
      <c r="B12">
        <v>640430000</v>
      </c>
      <c r="C12">
        <v>535380000</v>
      </c>
      <c r="D12">
        <v>532539999.99999994</v>
      </c>
      <c r="E12" s="8">
        <v>5240560</v>
      </c>
      <c r="F12" s="8">
        <v>5378824</v>
      </c>
      <c r="G12" s="8">
        <v>5518586</v>
      </c>
      <c r="H12">
        <v>8.3308321287910214</v>
      </c>
      <c r="I12">
        <v>7.1638767680967224</v>
      </c>
      <c r="J12">
        <v>7.4222843989780518</v>
      </c>
      <c r="K12">
        <f t="shared" si="2"/>
        <v>7687467351.3909798</v>
      </c>
      <c r="L12">
        <f t="shared" si="2"/>
        <v>7473327882.8055296</v>
      </c>
      <c r="M12">
        <f t="shared" si="2"/>
        <v>7174880015.0169878</v>
      </c>
      <c r="O12">
        <v>558750000</v>
      </c>
      <c r="P12">
        <v>587330000</v>
      </c>
      <c r="Q12">
        <v>610740000</v>
      </c>
      <c r="R12" s="8">
        <v>6549268</v>
      </c>
      <c r="S12" s="8">
        <v>6703361</v>
      </c>
      <c r="T12" s="8">
        <v>6858266</v>
      </c>
      <c r="U12">
        <v>5.2414825448472868</v>
      </c>
      <c r="V12">
        <v>5.5213134831993784</v>
      </c>
      <c r="W12">
        <v>5.0882551199409916</v>
      </c>
      <c r="X12">
        <f t="shared" si="3"/>
        <v>10660151879.152723</v>
      </c>
      <c r="Y12">
        <f t="shared" si="3"/>
        <v>10637505039.102869</v>
      </c>
      <c r="Z12">
        <f t="shared" si="3"/>
        <v>12002935890.665064</v>
      </c>
    </row>
    <row r="13" spans="1:26" x14ac:dyDescent="0.25">
      <c r="A13" t="s">
        <v>12</v>
      </c>
      <c r="B13">
        <v>52560000</v>
      </c>
      <c r="C13">
        <v>81130000</v>
      </c>
      <c r="D13">
        <v>70280000</v>
      </c>
      <c r="E13" s="8">
        <v>175169</v>
      </c>
      <c r="F13" s="8">
        <v>176549</v>
      </c>
      <c r="G13" s="8">
        <v>177645</v>
      </c>
      <c r="H13">
        <v>11.321641728312038</v>
      </c>
      <c r="I13">
        <v>17.502744948598288</v>
      </c>
      <c r="J13">
        <v>14.714453565051569</v>
      </c>
      <c r="K13">
        <f t="shared" si="2"/>
        <v>464243625.27356052</v>
      </c>
      <c r="L13">
        <f t="shared" si="2"/>
        <v>463527293.7945503</v>
      </c>
      <c r="M13">
        <f t="shared" si="2"/>
        <v>477625619.52638638</v>
      </c>
      <c r="O13">
        <v>93000000</v>
      </c>
      <c r="P13">
        <v>163030000</v>
      </c>
      <c r="Q13">
        <v>99740000</v>
      </c>
      <c r="R13" s="8">
        <v>181809</v>
      </c>
      <c r="S13" s="8">
        <v>182401</v>
      </c>
      <c r="T13" s="8">
        <v>183081</v>
      </c>
      <c r="U13">
        <v>16.324281787833826</v>
      </c>
      <c r="V13">
        <v>26.619300853485068</v>
      </c>
      <c r="W13">
        <v>16.412004238748363</v>
      </c>
      <c r="X13">
        <f t="shared" si="3"/>
        <v>569703471.23823309</v>
      </c>
      <c r="Y13">
        <f t="shared" si="3"/>
        <v>612450345.32398582</v>
      </c>
      <c r="Z13">
        <f t="shared" si="3"/>
        <v>607725897.14860153</v>
      </c>
    </row>
    <row r="14" spans="1:26" x14ac:dyDescent="0.25">
      <c r="A14" t="s">
        <v>13</v>
      </c>
      <c r="B14">
        <v>137000000</v>
      </c>
      <c r="C14">
        <v>134210000.00000001</v>
      </c>
      <c r="D14">
        <v>66750000</v>
      </c>
      <c r="E14" s="8">
        <v>397627</v>
      </c>
      <c r="F14" s="8">
        <v>408732</v>
      </c>
      <c r="G14" s="8">
        <v>420232</v>
      </c>
      <c r="H14">
        <v>15.671597988535563</v>
      </c>
      <c r="I14">
        <v>14.58440791503442</v>
      </c>
      <c r="J14">
        <v>7.705369877991072</v>
      </c>
      <c r="K14">
        <f t="shared" si="2"/>
        <v>874192919.57477009</v>
      </c>
      <c r="L14">
        <f t="shared" si="2"/>
        <v>920229335.20426881</v>
      </c>
      <c r="M14">
        <f t="shared" si="2"/>
        <v>866278985.3950907</v>
      </c>
      <c r="O14">
        <v>292610000</v>
      </c>
      <c r="P14">
        <v>391250000</v>
      </c>
      <c r="Q14">
        <v>333750000</v>
      </c>
      <c r="R14" s="8">
        <v>510221</v>
      </c>
      <c r="S14" s="8">
        <v>524125</v>
      </c>
      <c r="T14" s="8">
        <v>538148</v>
      </c>
      <c r="U14">
        <v>43.512055863975952</v>
      </c>
      <c r="V14">
        <v>61.380654768281637</v>
      </c>
      <c r="W14">
        <v>49.56911210276467</v>
      </c>
      <c r="X14">
        <f t="shared" si="3"/>
        <v>672480291.2432704</v>
      </c>
      <c r="Y14">
        <f t="shared" si="3"/>
        <v>637415813.6256603</v>
      </c>
      <c r="Z14">
        <f t="shared" si="3"/>
        <v>673302356.73393357</v>
      </c>
    </row>
    <row r="15" spans="1:26" x14ac:dyDescent="0.25">
      <c r="A15" t="s">
        <v>15</v>
      </c>
      <c r="B15">
        <v>35450000</v>
      </c>
      <c r="C15">
        <v>39020000</v>
      </c>
      <c r="D15">
        <v>44940000</v>
      </c>
      <c r="E15" s="8">
        <v>97431</v>
      </c>
      <c r="F15" s="8">
        <v>97935</v>
      </c>
      <c r="G15" s="8">
        <v>98476</v>
      </c>
      <c r="H15">
        <v>9.8511300755169664</v>
      </c>
      <c r="I15">
        <v>12.089587941304</v>
      </c>
      <c r="J15">
        <v>12.199076674373881</v>
      </c>
      <c r="K15">
        <f t="shared" si="2"/>
        <v>359857191.28918982</v>
      </c>
      <c r="L15">
        <f t="shared" si="2"/>
        <v>322757071.53498936</v>
      </c>
      <c r="M15">
        <f t="shared" si="2"/>
        <v>368388536.27671421</v>
      </c>
      <c r="O15">
        <v>50110000</v>
      </c>
      <c r="P15">
        <v>78240000</v>
      </c>
      <c r="Q15">
        <v>93660000</v>
      </c>
      <c r="R15" s="8">
        <v>102910</v>
      </c>
      <c r="S15" s="8">
        <v>103519</v>
      </c>
      <c r="T15" s="8">
        <v>104058</v>
      </c>
      <c r="U15">
        <v>12.078067795793759</v>
      </c>
      <c r="V15">
        <v>18.903477029423048</v>
      </c>
      <c r="W15">
        <v>21.344424677521346</v>
      </c>
      <c r="X15">
        <f t="shared" si="3"/>
        <v>414884241.81102073</v>
      </c>
      <c r="Y15">
        <f t="shared" si="3"/>
        <v>413892110.31505114</v>
      </c>
      <c r="Z15">
        <f t="shared" si="3"/>
        <v>438803113.29560941</v>
      </c>
    </row>
    <row r="16" spans="1:26" x14ac:dyDescent="0.25">
      <c r="A16" t="s">
        <v>16</v>
      </c>
      <c r="B16">
        <v>8920000</v>
      </c>
      <c r="C16">
        <v>16910000</v>
      </c>
      <c r="D16">
        <v>19980000</v>
      </c>
      <c r="E16" s="8">
        <v>9374</v>
      </c>
      <c r="F16" s="8">
        <v>9419</v>
      </c>
      <c r="G16" s="8">
        <v>9471</v>
      </c>
      <c r="I16">
        <v>38.101265486741951</v>
      </c>
      <c r="J16">
        <v>35.150847766939116</v>
      </c>
      <c r="L16">
        <f>(C16/I16)*100</f>
        <v>44381727.966185667</v>
      </c>
      <c r="M16">
        <f>(D16/J16)*100</f>
        <v>56840734.347215518</v>
      </c>
      <c r="O16">
        <v>21310000</v>
      </c>
      <c r="P16">
        <v>15050000</v>
      </c>
      <c r="Q16">
        <v>42560000</v>
      </c>
      <c r="R16" s="8">
        <v>9786</v>
      </c>
      <c r="S16" s="8">
        <v>9806</v>
      </c>
      <c r="T16" s="8">
        <v>9827</v>
      </c>
      <c r="U16">
        <v>35.865199508874049</v>
      </c>
      <c r="V16">
        <v>25.927425687640334</v>
      </c>
      <c r="W16">
        <v>76.670700340357499</v>
      </c>
      <c r="X16">
        <f t="shared" si="3"/>
        <v>59416928.643397927</v>
      </c>
      <c r="Y16">
        <f t="shared" si="3"/>
        <v>58046642.120642051</v>
      </c>
      <c r="Z16">
        <f t="shared" si="3"/>
        <v>55510122.916664556</v>
      </c>
    </row>
    <row r="17" spans="1:26" x14ac:dyDescent="0.25">
      <c r="A17" t="s">
        <v>17</v>
      </c>
      <c r="B17">
        <v>86270000</v>
      </c>
      <c r="C17">
        <v>68870000</v>
      </c>
      <c r="D17">
        <v>57160000</v>
      </c>
      <c r="E17" s="8">
        <v>181239</v>
      </c>
      <c r="F17" s="8">
        <v>185074</v>
      </c>
      <c r="G17" s="8">
        <v>189544</v>
      </c>
      <c r="H17">
        <v>17.68239456246457</v>
      </c>
      <c r="I17">
        <v>12.487846810528811</v>
      </c>
      <c r="J17">
        <v>10.944690369098712</v>
      </c>
      <c r="K17">
        <f>(B17/H17)*100</f>
        <v>487886409.81425822</v>
      </c>
      <c r="L17">
        <f>(C17/I17)*100</f>
        <v>551496195.02005744</v>
      </c>
      <c r="M17">
        <f>(D17/J17)*100</f>
        <v>522262376.29696494</v>
      </c>
      <c r="O17">
        <v>129680000</v>
      </c>
      <c r="P17">
        <v>121460000</v>
      </c>
      <c r="Q17">
        <v>91070000</v>
      </c>
      <c r="R17" s="8">
        <v>228041</v>
      </c>
      <c r="S17" s="8">
        <v>233790</v>
      </c>
      <c r="T17" s="8">
        <v>239651</v>
      </c>
      <c r="U17">
        <v>17.58423121644125</v>
      </c>
      <c r="V17">
        <v>15.949232324843987</v>
      </c>
      <c r="W17">
        <v>11.885436050412812</v>
      </c>
      <c r="X17">
        <f t="shared" si="3"/>
        <v>737478928.72762752</v>
      </c>
      <c r="Y17">
        <f t="shared" si="3"/>
        <v>761541355.25885332</v>
      </c>
      <c r="Z17">
        <f t="shared" si="3"/>
        <v>766231879.19838166</v>
      </c>
    </row>
    <row r="18" spans="1:26" x14ac:dyDescent="0.25">
      <c r="E18" s="8"/>
      <c r="F18" s="8"/>
      <c r="G18" s="8"/>
      <c r="R18" s="8"/>
      <c r="S18" s="8"/>
      <c r="T18" s="8"/>
    </row>
    <row r="19" spans="1:26" x14ac:dyDescent="0.25">
      <c r="B19" t="s">
        <v>191</v>
      </c>
      <c r="D19" t="s">
        <v>190</v>
      </c>
    </row>
    <row r="20" spans="1:26" x14ac:dyDescent="0.25">
      <c r="B20" t="s">
        <v>177</v>
      </c>
      <c r="C20" t="s">
        <v>124</v>
      </c>
      <c r="D20" t="s">
        <v>177</v>
      </c>
      <c r="E20" t="s">
        <v>124</v>
      </c>
      <c r="H20" s="1" t="s">
        <v>124</v>
      </c>
      <c r="M20" t="s">
        <v>124</v>
      </c>
    </row>
    <row r="21" spans="1:26" x14ac:dyDescent="0.25">
      <c r="A21" t="s">
        <v>2</v>
      </c>
      <c r="C21">
        <f t="shared" ref="C21:C34" si="4">((B4/E4)+(C4/F4)+(D4/G4))/3</f>
        <v>496.65867711253867</v>
      </c>
      <c r="D21" t="e">
        <f t="shared" ref="D21:D34" si="5">((O4/X4)+(P4/Y4)+(Q4/Z4))/3</f>
        <v>#DIV/0!</v>
      </c>
      <c r="E21">
        <f t="shared" ref="E21:E34" si="6">((O4/R4)+(P4/S4)+(Q4/T4))/3</f>
        <v>811.15724681299469</v>
      </c>
      <c r="I21" t="s">
        <v>191</v>
      </c>
      <c r="J21" t="s">
        <v>190</v>
      </c>
      <c r="K21" t="s">
        <v>120</v>
      </c>
      <c r="N21">
        <v>2000</v>
      </c>
      <c r="O21">
        <v>2001</v>
      </c>
      <c r="P21">
        <v>2002</v>
      </c>
      <c r="Q21">
        <v>2009</v>
      </c>
      <c r="R21">
        <v>2010</v>
      </c>
      <c r="S21">
        <v>2011</v>
      </c>
    </row>
    <row r="22" spans="1:26" x14ac:dyDescent="0.25">
      <c r="A22" t="s">
        <v>3</v>
      </c>
      <c r="B22">
        <f>((B5/K5)+(C5/L5)+(D5/M5))/3</f>
        <v>1.7079333278792363E-2</v>
      </c>
      <c r="C22">
        <f t="shared" si="4"/>
        <v>68.114774304270199</v>
      </c>
      <c r="D22">
        <f t="shared" si="5"/>
        <v>2.3314376565304423E-2</v>
      </c>
      <c r="E22">
        <f t="shared" si="6"/>
        <v>96.224007888997463</v>
      </c>
      <c r="F22" s="1"/>
      <c r="H22" t="s">
        <v>178</v>
      </c>
      <c r="I22">
        <f>(SUM(N22:P22))/3</f>
        <v>174.25776045837162</v>
      </c>
      <c r="J22">
        <f>(SUM(Q22:S22))/3</f>
        <v>189.17264548808203</v>
      </c>
      <c r="K22" s="2">
        <f t="shared" ref="K22:K29" si="7">(J22-I22)/I22</f>
        <v>8.5590937186831445E-2</v>
      </c>
      <c r="M22" t="s">
        <v>178</v>
      </c>
      <c r="N22">
        <f>(SUM(B4:B17))/(SUM(E4:E17))</f>
        <v>184.01749719547615</v>
      </c>
      <c r="O22">
        <f>(SUM(C4:C17))/(SUM(F4:F17))</f>
        <v>178.09264695449082</v>
      </c>
      <c r="P22">
        <f>(SUM(D4:D17))/(SUM(G4:G17))</f>
        <v>160.66313722514786</v>
      </c>
      <c r="Q22">
        <f>(SUM(O4:O17))/(SUM(R4:R17))</f>
        <v>177.02076285301402</v>
      </c>
      <c r="R22">
        <f>(SUM(P4:P17))/(SUM(S4:S17))</f>
        <v>199.76519910665172</v>
      </c>
      <c r="S22">
        <f>(SUM(Q4:Q17))/(SUM(T4:T17))</f>
        <v>190.73197450458031</v>
      </c>
    </row>
    <row r="23" spans="1:26" x14ac:dyDescent="0.25">
      <c r="A23" t="s">
        <v>4</v>
      </c>
      <c r="B23">
        <f>((B6/K6)+(C6/L6)+(D6/M6))/3</f>
        <v>0.15105077880649223</v>
      </c>
      <c r="C23">
        <f t="shared" si="4"/>
        <v>394.41055767430595</v>
      </c>
      <c r="D23">
        <f t="shared" si="5"/>
        <v>0.17962514720608549</v>
      </c>
      <c r="E23">
        <f t="shared" si="6"/>
        <v>421.47202423292129</v>
      </c>
      <c r="H23" t="s">
        <v>189</v>
      </c>
      <c r="I23">
        <f>(SUM(N23:P23))/3</f>
        <v>713.16298628536663</v>
      </c>
      <c r="J23">
        <f>(SUM(Q23:S23))/3</f>
        <v>807.32228783851531</v>
      </c>
      <c r="K23" s="2">
        <f t="shared" si="7"/>
        <v>0.13203055032846525</v>
      </c>
      <c r="M23" t="s">
        <v>189</v>
      </c>
      <c r="N23">
        <f>(SUM(B4:B17)-B5-B12-B14)/(SUM(E4:E17)-E5-E12-E14)</f>
        <v>655.10830247572949</v>
      </c>
      <c r="O23">
        <f>(SUM(C4:C17)-C5-C12-C14)/(SUM(F4:F17)-F5-F12-F14)</f>
        <v>774.33395003688906</v>
      </c>
      <c r="P23">
        <f>(SUM(D4:D17)-D5-D12-D14)/(SUM(G4:G17)-G5-G12-G14)</f>
        <v>710.04670634348156</v>
      </c>
      <c r="Q23">
        <f>(SUM(O4:O17)-O5-O12-O14)/(SUM(R4:R17)-R5-R12-R14)</f>
        <v>730.55725334129079</v>
      </c>
      <c r="R23">
        <f>(SUM(P4:P17)-P5-P12-P14)/(SUM(S4:S17)-S5-S12-S14)</f>
        <v>851.12384215746113</v>
      </c>
      <c r="S23">
        <f>(SUM(Q4:Q17)-Q5-Q12-Q14)/(SUM(T4:T17)-T5-T12-T14)</f>
        <v>840.2857680167939</v>
      </c>
    </row>
    <row r="24" spans="1:26" x14ac:dyDescent="0.25">
      <c r="A24" t="s">
        <v>5</v>
      </c>
      <c r="B24">
        <f>((B7/K7)+(C7/L7)+(D7/M7))/3</f>
        <v>0.42054008945446869</v>
      </c>
      <c r="C24">
        <f t="shared" si="4"/>
        <v>1626.4734326861915</v>
      </c>
      <c r="D24">
        <f t="shared" si="5"/>
        <v>0.38212117805614437</v>
      </c>
      <c r="E24">
        <f t="shared" si="6"/>
        <v>1485.0564459189707</v>
      </c>
      <c r="H24" t="s">
        <v>3</v>
      </c>
      <c r="I24">
        <v>68.114774304270199</v>
      </c>
      <c r="J24">
        <v>96.224007888997463</v>
      </c>
      <c r="K24" s="2">
        <f t="shared" si="7"/>
        <v>0.41267454633502415</v>
      </c>
      <c r="M24" t="s">
        <v>186</v>
      </c>
      <c r="N24">
        <f>B17/E17</f>
        <v>476.00130214799242</v>
      </c>
      <c r="O24">
        <f>C17/F17</f>
        <v>372.12142170158961</v>
      </c>
      <c r="P24">
        <f>D17/G17</f>
        <v>301.56586333516231</v>
      </c>
      <c r="Q24">
        <f>O17/R17</f>
        <v>568.66966905074082</v>
      </c>
      <c r="R24">
        <f>P17/S17</f>
        <v>519.52607040506439</v>
      </c>
      <c r="S24">
        <f>Q17/T17</f>
        <v>380.01093256443744</v>
      </c>
    </row>
    <row r="25" spans="1:26" x14ac:dyDescent="0.25">
      <c r="A25" t="s">
        <v>6</v>
      </c>
      <c r="B25">
        <f>((B8/K8)+(C8/L8)+(D8/M8))/3</f>
        <v>0.47965790857743124</v>
      </c>
      <c r="C25">
        <f t="shared" si="4"/>
        <v>1393.1730953304641</v>
      </c>
      <c r="D25">
        <f t="shared" si="5"/>
        <v>0.40812586966355147</v>
      </c>
      <c r="E25">
        <f t="shared" si="6"/>
        <v>1173.7794312305921</v>
      </c>
      <c r="H25" t="s">
        <v>180</v>
      </c>
      <c r="I25">
        <v>106.08017683916204</v>
      </c>
      <c r="J25">
        <v>87.327927858964401</v>
      </c>
      <c r="K25" s="2">
        <f t="shared" si="7"/>
        <v>-0.17677429976978312</v>
      </c>
      <c r="M25" t="s">
        <v>193</v>
      </c>
      <c r="N25">
        <f>(B6+B7+B8+B9+B11)/(E6+E7+E8+E9+E11)</f>
        <v>1088.536413246286</v>
      </c>
      <c r="O25">
        <f>(C6+C7+C8+C9+C11)/(F6+F7+F8+F9+F11)</f>
        <v>1339.683588444738</v>
      </c>
      <c r="P25">
        <f>(D6+D7+D8+D9+D11)/(G6+G7+G8+G9+G11)</f>
        <v>1226.3466857119952</v>
      </c>
      <c r="Q25">
        <f>(O6+O7+O8+O9+O11)/(R6+R7+R8+R9+R11)</f>
        <v>1013.779128000696</v>
      </c>
      <c r="R25">
        <f>(P6+P7+P8+P9+P11)/(S6+S7+S8+S9+S11)</f>
        <v>1053.6585548010116</v>
      </c>
      <c r="S25">
        <f>(Q6+Q7+Q8+Q9+Q11)/(T6+T7+T8+T9+T11)</f>
        <v>1166.3086713618341</v>
      </c>
    </row>
    <row r="26" spans="1:26" x14ac:dyDescent="0.25">
      <c r="A26" t="s">
        <v>7</v>
      </c>
      <c r="C26">
        <f t="shared" si="4"/>
        <v>1977.2400406414629</v>
      </c>
      <c r="D26" t="e">
        <f t="shared" si="5"/>
        <v>#DIV/0!</v>
      </c>
      <c r="E26">
        <f t="shared" si="6"/>
        <v>3250.0719521688043</v>
      </c>
      <c r="H26" t="s">
        <v>188</v>
      </c>
      <c r="I26" s="13">
        <v>277.24726850141923</v>
      </c>
      <c r="J26" s="14">
        <v>646.72045571898059</v>
      </c>
      <c r="K26" s="2">
        <f t="shared" si="7"/>
        <v>1.3326486108037887</v>
      </c>
      <c r="M26" t="s">
        <v>192</v>
      </c>
      <c r="N26">
        <f>(B4+B10+B13+B15)/(E4+E10+E13+E15)</f>
        <v>357.01662353663465</v>
      </c>
      <c r="O26">
        <f>(C4+C10+C13+C15)/(F4+F10+F13+F15)</f>
        <v>472.92203583158448</v>
      </c>
      <c r="P26">
        <f>(D4+D10+D13+D15)/(G4+G10+G13+G15)</f>
        <v>449.60034554249245</v>
      </c>
      <c r="Q26">
        <f>(O4+O10+O13+O15)/(R4+R10+R13+R15)</f>
        <v>536.5788923585643</v>
      </c>
      <c r="R26">
        <f>(P4+P10+P13+P15)/(S4+S10+S13+S15)</f>
        <v>888.37526646324352</v>
      </c>
      <c r="S26">
        <f>(Q4+Q10+Q13+Q15)/(T4+T10+T13+T15)</f>
        <v>774.31381977877993</v>
      </c>
    </row>
    <row r="27" spans="1:26" x14ac:dyDescent="0.25">
      <c r="A27" t="s">
        <v>8</v>
      </c>
      <c r="C27">
        <f t="shared" si="4"/>
        <v>4842.0591269878323</v>
      </c>
      <c r="D27" t="e">
        <f t="shared" si="5"/>
        <v>#DIV/0!</v>
      </c>
      <c r="E27">
        <f t="shared" si="6"/>
        <v>11280.557991718348</v>
      </c>
      <c r="H27" t="s">
        <v>186</v>
      </c>
      <c r="I27">
        <f>(SUM(N24:P24))/3</f>
        <v>383.22952906158145</v>
      </c>
      <c r="J27">
        <f>(SUM(Q24:S24))/3</f>
        <v>489.40222400674764</v>
      </c>
      <c r="K27" s="2">
        <f t="shared" si="7"/>
        <v>0.27704727035297227</v>
      </c>
    </row>
    <row r="28" spans="1:26" x14ac:dyDescent="0.25">
      <c r="A28" t="s">
        <v>10</v>
      </c>
      <c r="B28">
        <f>((B11/K11)+(C11/L11)+(D11/M11))/3</f>
        <v>0.24829414694324703</v>
      </c>
      <c r="C28">
        <f t="shared" si="4"/>
        <v>2347.2980825423219</v>
      </c>
      <c r="D28">
        <f t="shared" si="5"/>
        <v>0.16571073665556338</v>
      </c>
      <c r="E28">
        <f t="shared" si="6"/>
        <v>1520.1879474026966</v>
      </c>
      <c r="H28" t="s">
        <v>193</v>
      </c>
      <c r="I28">
        <f>(SUM(N25:P25))/3</f>
        <v>1218.1888958010063</v>
      </c>
      <c r="J28">
        <f>(SUM(Q25:S25))/3</f>
        <v>1077.9154513878473</v>
      </c>
      <c r="K28" s="2">
        <f t="shared" si="7"/>
        <v>-0.11514917341363863</v>
      </c>
    </row>
    <row r="29" spans="1:26" x14ac:dyDescent="0.25">
      <c r="A29" t="s">
        <v>11</v>
      </c>
      <c r="B29">
        <f>((B12/K12)+(C12/L12)+(D12/M12))/3</f>
        <v>7.6389977652885993E-2</v>
      </c>
      <c r="C29">
        <f t="shared" si="4"/>
        <v>106.08017683916204</v>
      </c>
      <c r="D29">
        <f t="shared" si="5"/>
        <v>5.2836837159958849E-2</v>
      </c>
      <c r="E29">
        <f t="shared" si="6"/>
        <v>87.327927858964358</v>
      </c>
      <c r="H29" t="s">
        <v>192</v>
      </c>
      <c r="I29">
        <f>(SUM(N26:P26))/3</f>
        <v>426.51300163690388</v>
      </c>
      <c r="J29">
        <f>(SUM(Q26:S26))/3</f>
        <v>733.08932620019596</v>
      </c>
      <c r="K29" s="2">
        <f t="shared" si="7"/>
        <v>0.71879713721900684</v>
      </c>
    </row>
    <row r="30" spans="1:26" x14ac:dyDescent="0.25">
      <c r="A30" t="s">
        <v>12</v>
      </c>
      <c r="B30">
        <f>((B13/K13)+(C13/L13)+(D13/M13))/3</f>
        <v>0.14512946747320632</v>
      </c>
      <c r="C30">
        <f t="shared" si="4"/>
        <v>385.06868389956861</v>
      </c>
      <c r="D30">
        <f t="shared" si="5"/>
        <v>0.19785195626689087</v>
      </c>
      <c r="E30">
        <f t="shared" si="6"/>
        <v>650.0373146438393</v>
      </c>
      <c r="I30" s="2"/>
    </row>
    <row r="31" spans="1:26" x14ac:dyDescent="0.25">
      <c r="A31" t="s">
        <v>13</v>
      </c>
      <c r="B31">
        <f>((B14/K14)+(C14/L14)+(D14/M14))/3</f>
        <v>0.12653791927187019</v>
      </c>
      <c r="C31">
        <f t="shared" si="4"/>
        <v>277.24726850141923</v>
      </c>
      <c r="D31">
        <f t="shared" si="5"/>
        <v>0.51487274245007419</v>
      </c>
      <c r="E31">
        <f t="shared" si="6"/>
        <v>646.72045571898059</v>
      </c>
    </row>
    <row r="32" spans="1:26" x14ac:dyDescent="0.25">
      <c r="A32" t="s">
        <v>15</v>
      </c>
      <c r="B32">
        <f>((B15/K15)+(C15/L15)+(D15/M15))/3</f>
        <v>0.11379931563731616</v>
      </c>
      <c r="C32">
        <f t="shared" si="4"/>
        <v>406.20987060798029</v>
      </c>
      <c r="D32">
        <f t="shared" si="5"/>
        <v>0.17441989834246052</v>
      </c>
      <c r="E32">
        <f t="shared" si="6"/>
        <v>714.26952271873358</v>
      </c>
      <c r="H32" s="1" t="s">
        <v>177</v>
      </c>
      <c r="M32" t="s">
        <v>177</v>
      </c>
    </row>
    <row r="33" spans="1:19" x14ac:dyDescent="0.25">
      <c r="A33" t="s">
        <v>16</v>
      </c>
      <c r="B33">
        <f>((C16/L16)+(D16/M16))/3</f>
        <v>0.24417371084560355</v>
      </c>
      <c r="C33">
        <f t="shared" si="4"/>
        <v>1618.8244146979796</v>
      </c>
      <c r="D33">
        <f t="shared" si="5"/>
        <v>0.46154441845623961</v>
      </c>
      <c r="E33">
        <f t="shared" si="6"/>
        <v>2681.1000947728085</v>
      </c>
      <c r="I33" t="s">
        <v>191</v>
      </c>
      <c r="J33" t="s">
        <v>190</v>
      </c>
      <c r="K33" t="s">
        <v>120</v>
      </c>
      <c r="N33">
        <v>2000</v>
      </c>
      <c r="O33">
        <v>2001</v>
      </c>
      <c r="P33">
        <v>2002</v>
      </c>
      <c r="Q33">
        <v>2009</v>
      </c>
      <c r="R33">
        <v>2010</v>
      </c>
      <c r="S33">
        <v>2011</v>
      </c>
    </row>
    <row r="34" spans="1:19" x14ac:dyDescent="0.25">
      <c r="A34" t="s">
        <v>17</v>
      </c>
      <c r="B34">
        <f>((B17/K17)+(C17/L17)+(D17/M17))/3</f>
        <v>0.13704977247364034</v>
      </c>
      <c r="C34">
        <f t="shared" si="4"/>
        <v>383.22952906158145</v>
      </c>
      <c r="D34">
        <f t="shared" si="5"/>
        <v>0.15139633197232683</v>
      </c>
      <c r="E34">
        <f t="shared" si="6"/>
        <v>489.40222400674764</v>
      </c>
      <c r="H34" t="s">
        <v>178</v>
      </c>
      <c r="I34" s="2">
        <f>(SUM(N34:P34))/3</f>
        <v>9.2495572710830712E-2</v>
      </c>
      <c r="J34" s="2">
        <f>(SUM(Q34:S34))/3</f>
        <v>9.3609708717641696E-2</v>
      </c>
      <c r="K34" s="2">
        <f t="shared" ref="K34:K41" si="8">(J34-I34)/I34</f>
        <v>1.204529010587471E-2</v>
      </c>
      <c r="M34" t="s">
        <v>178</v>
      </c>
      <c r="N34">
        <f>(SUM(B4:B17))/(SUM(K4:K17))</f>
        <v>9.5637566136566945E-2</v>
      </c>
      <c r="O34">
        <f>(SUM(C4:C17))/(SUM(L4:L17))</f>
        <v>9.4006356125714383E-2</v>
      </c>
      <c r="P34">
        <f>(SUM(D4:D17))/(SUM(M4:M17))</f>
        <v>8.7842795870210821E-2</v>
      </c>
      <c r="Q34">
        <f>(SUM(O4:O17))/(SUM(X4:X17))</f>
        <v>8.8482966082287326E-2</v>
      </c>
      <c r="R34">
        <f>(SUM(P4:P17))/(SUM(Y4:Y17))</f>
        <v>0.10187728521276175</v>
      </c>
      <c r="S34">
        <f>(SUM(Q4:Q17))/(SUM(Z4:Z17))</f>
        <v>9.0468874857876011E-2</v>
      </c>
    </row>
    <row r="35" spans="1:19" x14ac:dyDescent="0.25">
      <c r="H35" t="s">
        <v>189</v>
      </c>
      <c r="I35" s="2">
        <f>(SUM(N35:P35))/3</f>
        <v>0.23743656931788404</v>
      </c>
      <c r="J35" s="2">
        <f>(SUM(Q35:S35))/3</f>
        <v>0.24556353906455045</v>
      </c>
      <c r="K35" s="2">
        <f t="shared" si="8"/>
        <v>3.4227961472042177E-2</v>
      </c>
      <c r="M35" t="s">
        <v>189</v>
      </c>
      <c r="N35">
        <f>(SUM(B4:B17)-B5-B12-B14)/(SUM(K4:K17)-K5-K12-K14)</f>
        <v>0.22708859217676206</v>
      </c>
      <c r="O35">
        <f>(SUM(C4:C17)-C5-C12-C14)/(SUM(L4:L17)-L5-L12-L14)</f>
        <v>0.25400314784811223</v>
      </c>
      <c r="P35">
        <f>(SUM(D4:D17)-D5-D12-D14)/(SUM(M4:M17)-M5-M12-M14)</f>
        <v>0.2312179679287778</v>
      </c>
      <c r="Q35">
        <f>(SUM(O4:O17)-O5-O12-O14)/(SUM(X4:X17)-X5-X12-X14)</f>
        <v>0.22620073393454651</v>
      </c>
      <c r="R35">
        <f>(SUM(P4:P17)-P5-P12-P14)/(SUM(Y4:Y17)-Y5-Y12-Y14)</f>
        <v>0.25714667363078098</v>
      </c>
      <c r="S35">
        <f>(SUM(Q4:Q17)-Q5-Q12-Q14)/(SUM(Z4:Z17)-Z5-Z12-Z14)</f>
        <v>0.25334320962832385</v>
      </c>
    </row>
    <row r="36" spans="1:19" x14ac:dyDescent="0.25">
      <c r="H36" t="s">
        <v>3</v>
      </c>
      <c r="I36" s="2">
        <v>1.7079333278792363E-2</v>
      </c>
      <c r="J36" s="2">
        <v>2.3314376565304423E-2</v>
      </c>
      <c r="K36" s="2">
        <f t="shared" si="8"/>
        <v>0.36506362307796852</v>
      </c>
      <c r="M36" t="s">
        <v>186</v>
      </c>
      <c r="N36">
        <f>B17/K17</f>
        <v>0.17682394562464571</v>
      </c>
      <c r="O36">
        <f>C17/L17</f>
        <v>0.12487846810528812</v>
      </c>
      <c r="P36">
        <f>D17/M17</f>
        <v>0.10944690369098713</v>
      </c>
      <c r="Q36">
        <f>O17/X17</f>
        <v>0.17584231216441251</v>
      </c>
      <c r="R36">
        <f>P17/Y17</f>
        <v>0.15949232324843984</v>
      </c>
      <c r="S36">
        <f>Q17/Z17</f>
        <v>0.11885436050412812</v>
      </c>
    </row>
    <row r="37" spans="1:19" x14ac:dyDescent="0.25">
      <c r="H37" t="s">
        <v>180</v>
      </c>
      <c r="I37" s="2">
        <v>7.6389977652885993E-2</v>
      </c>
      <c r="J37" s="2">
        <v>5.2836837159958849E-2</v>
      </c>
      <c r="K37" s="2">
        <f t="shared" si="8"/>
        <v>-0.30832762643225242</v>
      </c>
      <c r="M37" t="s">
        <v>185</v>
      </c>
      <c r="N37">
        <f>(B6+B7+B8+B11)/(K6+K7+K8+K11)</f>
        <v>0.33157115664832815</v>
      </c>
      <c r="O37">
        <f>(C6+C7+C8+C11)/(L6+L7+L8+L11)</f>
        <v>0.36465995707254406</v>
      </c>
      <c r="P37">
        <f>(D6+D7+D8+D11)/(M6+M7+M8+M11)</f>
        <v>0.32379404336543699</v>
      </c>
      <c r="Q37">
        <f>(O6+O7+O8+O11)/(X6+X7+X8+X11)</f>
        <v>0.28530997603560626</v>
      </c>
      <c r="R37">
        <f>(P6+P7+P8+P11)/(Y6+Y7+Y8+Y11)</f>
        <v>0.29109976034540103</v>
      </c>
      <c r="S37">
        <f>(Q6+Q7+Q8+Q11)/(Z6+Z7+Z8+Z11)</f>
        <v>0.31807045357288372</v>
      </c>
    </row>
    <row r="38" spans="1:19" x14ac:dyDescent="0.25">
      <c r="H38" t="s">
        <v>188</v>
      </c>
      <c r="I38" s="2">
        <v>0.12653791927187019</v>
      </c>
      <c r="J38" s="2">
        <v>0.51487274245007419</v>
      </c>
      <c r="K38" s="2">
        <f t="shared" si="8"/>
        <v>3.0689205687336774</v>
      </c>
      <c r="M38" t="s">
        <v>187</v>
      </c>
      <c r="N38">
        <f>(B13+B15+B16)/(K13+K15+K16)</f>
        <v>0.11761910442497342</v>
      </c>
      <c r="O38">
        <f>(C13+C15+C16)/(L13+L15+L16)</f>
        <v>0.16500011389197908</v>
      </c>
      <c r="P38">
        <f>(D13+D15+D16)/(M13+M15+M16)</f>
        <v>0.14974720907530398</v>
      </c>
      <c r="Q38">
        <f>(O13+O15+O16)/(X13+X15+X16)</f>
        <v>0.15748972124628177</v>
      </c>
      <c r="R38">
        <f>(P13+P15+P16)/(Y13+Y15+Y16)</f>
        <v>0.23637271946900867</v>
      </c>
      <c r="S38">
        <f>(Q13+Q15+Q16)/(Z13+Z15+Z16)</f>
        <v>0.21411217883016151</v>
      </c>
    </row>
    <row r="39" spans="1:19" x14ac:dyDescent="0.25">
      <c r="H39" t="s">
        <v>186</v>
      </c>
      <c r="I39" s="2">
        <f>(SUM(N36:P36))/3</f>
        <v>0.13704977247364034</v>
      </c>
      <c r="J39" s="2">
        <f>(SUM(Q36:S36))/3</f>
        <v>0.15139633197232683</v>
      </c>
      <c r="K39" s="2">
        <f t="shared" si="8"/>
        <v>0.10468138136782282</v>
      </c>
    </row>
    <row r="40" spans="1:19" x14ac:dyDescent="0.25">
      <c r="H40" t="s">
        <v>185</v>
      </c>
      <c r="I40" s="2">
        <f>(SUM(N37:P37))/3</f>
        <v>0.3400083856954364</v>
      </c>
      <c r="J40" s="2">
        <f>(SUM(Q37:S37))/3</f>
        <v>0.29816006331796369</v>
      </c>
      <c r="K40" s="2">
        <f t="shared" si="8"/>
        <v>-0.12308026548191808</v>
      </c>
    </row>
    <row r="41" spans="1:19" x14ac:dyDescent="0.25">
      <c r="B41" s="12"/>
      <c r="H41" t="s">
        <v>184</v>
      </c>
      <c r="I41" s="2">
        <f>(SUM(N38:P38))/3</f>
        <v>0.14412214246408547</v>
      </c>
      <c r="J41" s="2">
        <f>(SUM(Q38:S38))/3</f>
        <v>0.20265820651515065</v>
      </c>
      <c r="K41" s="2">
        <f t="shared" si="8"/>
        <v>0.40615593863831212</v>
      </c>
    </row>
    <row r="46" spans="1:19" x14ac:dyDescent="0.25">
      <c r="F46" s="1"/>
    </row>
    <row r="48" spans="1:19" x14ac:dyDescent="0.25">
      <c r="G48" s="2"/>
      <c r="H48" s="2"/>
      <c r="I48" s="2"/>
    </row>
    <row r="49" spans="2:9" x14ac:dyDescent="0.25">
      <c r="B49" s="12"/>
      <c r="G49" s="2"/>
      <c r="H49" s="2"/>
      <c r="I49" s="2"/>
    </row>
    <row r="50" spans="2:9" x14ac:dyDescent="0.25">
      <c r="G50" s="2"/>
      <c r="H50" s="2"/>
      <c r="I50" s="2"/>
    </row>
    <row r="51" spans="2:9" x14ac:dyDescent="0.25">
      <c r="G51" s="2"/>
      <c r="H51" s="2"/>
      <c r="I51" s="2"/>
    </row>
    <row r="52" spans="2:9" x14ac:dyDescent="0.25">
      <c r="G52" s="2"/>
      <c r="H52" s="2"/>
      <c r="I52" s="2"/>
    </row>
    <row r="53" spans="2:9" x14ac:dyDescent="0.25">
      <c r="G53" s="2"/>
      <c r="H53" s="2"/>
      <c r="I53" s="2"/>
    </row>
    <row r="54" spans="2:9" x14ac:dyDescent="0.25">
      <c r="G54" s="2"/>
      <c r="H54" s="2"/>
      <c r="I54" s="2"/>
    </row>
    <row r="57" spans="2:9" x14ac:dyDescent="0.25">
      <c r="B57" s="12"/>
    </row>
    <row r="65" spans="2:2" x14ac:dyDescent="0.25">
      <c r="B65" s="12"/>
    </row>
    <row r="73" spans="2:2" x14ac:dyDescent="0.25">
      <c r="B73" s="12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4" workbookViewId="0">
      <selection activeCell="B29" sqref="B29:M29"/>
    </sheetView>
  </sheetViews>
  <sheetFormatPr defaultRowHeight="15" x14ac:dyDescent="0.25"/>
  <cols>
    <col min="1" max="1" width="27" bestFit="1" customWidth="1"/>
  </cols>
  <sheetData>
    <row r="1" spans="1:13" x14ac:dyDescent="0.25">
      <c r="A1" t="s">
        <v>124</v>
      </c>
    </row>
    <row r="3" spans="1:13" x14ac:dyDescent="0.2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>
        <v>2010</v>
      </c>
      <c r="M3">
        <v>2011</v>
      </c>
    </row>
    <row r="4" spans="1:13" x14ac:dyDescent="0.25">
      <c r="A4" t="s">
        <v>3</v>
      </c>
      <c r="B4">
        <v>65.433428302684135</v>
      </c>
      <c r="C4">
        <v>62.644908699819396</v>
      </c>
      <c r="D4">
        <v>76.26598591030708</v>
      </c>
      <c r="E4">
        <v>98.415358381842765</v>
      </c>
      <c r="F4">
        <v>112.71944688801098</v>
      </c>
      <c r="G4">
        <v>112.73321271343495</v>
      </c>
      <c r="H4">
        <v>96.103229822272851</v>
      </c>
      <c r="I4">
        <v>76.227122584754341</v>
      </c>
      <c r="J4">
        <v>66.36104757465165</v>
      </c>
      <c r="K4">
        <v>101.19113235212191</v>
      </c>
      <c r="L4">
        <v>100.04423205756503</v>
      </c>
      <c r="M4">
        <v>87.436659257305465</v>
      </c>
    </row>
    <row r="5" spans="1:13" x14ac:dyDescent="0.25">
      <c r="A5" t="s">
        <v>4</v>
      </c>
      <c r="B5">
        <v>386.79656827104844</v>
      </c>
      <c r="C5">
        <v>327.93715033924531</v>
      </c>
      <c r="D5">
        <v>468.49795441262421</v>
      </c>
      <c r="E5">
        <v>361.68772304267503</v>
      </c>
      <c r="F5">
        <v>277.21456249436784</v>
      </c>
      <c r="G5">
        <v>426.11562202703601</v>
      </c>
      <c r="H5">
        <v>405.16154280993175</v>
      </c>
      <c r="I5">
        <v>373.62036131014383</v>
      </c>
      <c r="J5">
        <v>350.7815339876409</v>
      </c>
      <c r="K5">
        <v>359.56988356192767</v>
      </c>
      <c r="L5">
        <v>265.8451243024881</v>
      </c>
      <c r="M5">
        <v>639.00106483434797</v>
      </c>
    </row>
    <row r="6" spans="1:13" x14ac:dyDescent="0.25">
      <c r="A6" t="s">
        <v>5</v>
      </c>
      <c r="B6">
        <v>1469.2780337941629</v>
      </c>
      <c r="C6">
        <v>1848.1158308562663</v>
      </c>
      <c r="D6">
        <v>1562.0264334081448</v>
      </c>
      <c r="E6">
        <v>1351.9379249414205</v>
      </c>
      <c r="F6">
        <v>1173.6420987844283</v>
      </c>
      <c r="G6">
        <v>1279.0563423645319</v>
      </c>
      <c r="H6">
        <v>1186.8478198205123</v>
      </c>
      <c r="I6">
        <v>1077.4096442928726</v>
      </c>
      <c r="J6">
        <v>1074.5067994637043</v>
      </c>
      <c r="K6">
        <v>1174.1679273827533</v>
      </c>
      <c r="L6">
        <v>1758.1841336429695</v>
      </c>
      <c r="M6">
        <v>1522.8172767311892</v>
      </c>
    </row>
    <row r="7" spans="1:13" x14ac:dyDescent="0.25">
      <c r="A7" t="s">
        <v>6</v>
      </c>
      <c r="B7">
        <v>1224.5773380456371</v>
      </c>
      <c r="C7">
        <v>1634.8748401071866</v>
      </c>
      <c r="D7">
        <v>1320.0671078385683</v>
      </c>
      <c r="E7">
        <v>1311.0797564235854</v>
      </c>
      <c r="F7">
        <v>948.53450265405036</v>
      </c>
      <c r="G7">
        <v>1131.9611479352955</v>
      </c>
      <c r="H7">
        <v>1113.7919374148914</v>
      </c>
      <c r="I7">
        <v>1146.4956581767976</v>
      </c>
      <c r="J7">
        <v>906.37495559664444</v>
      </c>
      <c r="K7">
        <v>1149.9814256072921</v>
      </c>
      <c r="L7">
        <v>1165.9257652969025</v>
      </c>
      <c r="M7">
        <v>1205.4311027875819</v>
      </c>
    </row>
    <row r="8" spans="1:13" x14ac:dyDescent="0.25">
      <c r="A8" t="s">
        <v>10</v>
      </c>
      <c r="B8">
        <v>2522.7802500529774</v>
      </c>
      <c r="C8">
        <v>2347.1729605674941</v>
      </c>
      <c r="D8">
        <v>2171.9410370064943</v>
      </c>
      <c r="E8">
        <v>1677.8214887855722</v>
      </c>
      <c r="F8">
        <v>1204.6908315565031</v>
      </c>
      <c r="G8">
        <v>1449.78033631268</v>
      </c>
      <c r="H8">
        <v>2199.3368833517534</v>
      </c>
      <c r="I8">
        <v>1305.2987374490506</v>
      </c>
      <c r="J8">
        <v>2362.2007895657389</v>
      </c>
      <c r="K8">
        <v>1857.3264781491002</v>
      </c>
      <c r="L8">
        <v>1354.5660080605523</v>
      </c>
      <c r="M8">
        <v>1348.6713559984369</v>
      </c>
    </row>
    <row r="9" spans="1:13" x14ac:dyDescent="0.25">
      <c r="A9" t="s">
        <v>11</v>
      </c>
      <c r="B9">
        <v>122.20640542232128</v>
      </c>
      <c r="C9">
        <v>99.534768194683451</v>
      </c>
      <c r="D9">
        <v>96.499356900481374</v>
      </c>
      <c r="E9">
        <v>84.984909750022354</v>
      </c>
      <c r="F9">
        <v>84.48691192134315</v>
      </c>
      <c r="G9">
        <v>75.305957245422306</v>
      </c>
      <c r="H9">
        <v>73.986491862683508</v>
      </c>
      <c r="I9">
        <v>70.71111502309067</v>
      </c>
      <c r="J9">
        <v>65.402000603370809</v>
      </c>
      <c r="K9">
        <v>85.314877937503852</v>
      </c>
      <c r="L9">
        <v>87.617241559868248</v>
      </c>
      <c r="M9">
        <v>89.051664079520975</v>
      </c>
    </row>
    <row r="10" spans="1:13" x14ac:dyDescent="0.25">
      <c r="A10" t="s">
        <v>12</v>
      </c>
      <c r="B10">
        <v>300.05309158583998</v>
      </c>
      <c r="C10">
        <v>459.532481067579</v>
      </c>
      <c r="D10">
        <v>395.62047904528697</v>
      </c>
      <c r="E10">
        <v>302.1491640894626</v>
      </c>
      <c r="F10">
        <v>266.5498127173567</v>
      </c>
      <c r="G10">
        <v>336.45151058158365</v>
      </c>
      <c r="H10">
        <v>371.12246653017974</v>
      </c>
      <c r="I10">
        <v>268.75996403294408</v>
      </c>
      <c r="J10">
        <v>265.53666065521173</v>
      </c>
      <c r="K10">
        <v>511.52583205451873</v>
      </c>
      <c r="L10">
        <v>893.79992434252006</v>
      </c>
      <c r="M10">
        <v>544.78618753447927</v>
      </c>
    </row>
    <row r="11" spans="1:13" x14ac:dyDescent="0.25">
      <c r="A11" t="s">
        <v>13</v>
      </c>
      <c r="B11">
        <v>344.54400732344635</v>
      </c>
      <c r="C11">
        <v>328.35696740162263</v>
      </c>
      <c r="D11">
        <v>158.84083077918865</v>
      </c>
      <c r="E11">
        <v>333.66735553925304</v>
      </c>
      <c r="F11">
        <v>491.78114253821366</v>
      </c>
      <c r="G11">
        <v>696.79746300766658</v>
      </c>
      <c r="H11">
        <v>682.45335830823421</v>
      </c>
      <c r="I11">
        <v>699.10773630888843</v>
      </c>
      <c r="J11">
        <v>624.45134575569364</v>
      </c>
      <c r="K11">
        <v>573.49658285331259</v>
      </c>
      <c r="L11">
        <v>746.48223229191512</v>
      </c>
      <c r="M11">
        <v>620.18255201171428</v>
      </c>
    </row>
    <row r="12" spans="1:13" x14ac:dyDescent="0.25">
      <c r="A12" t="s">
        <v>15</v>
      </c>
      <c r="B12">
        <v>363.84723547946754</v>
      </c>
      <c r="C12">
        <v>398.4275284627559</v>
      </c>
      <c r="D12">
        <v>456.35484788171738</v>
      </c>
      <c r="E12">
        <v>446.32671398140388</v>
      </c>
      <c r="F12">
        <v>300.52478953230514</v>
      </c>
      <c r="G12">
        <v>446.22379993219391</v>
      </c>
      <c r="H12">
        <v>310.42546023819432</v>
      </c>
      <c r="I12">
        <v>392.94306335204493</v>
      </c>
      <c r="J12">
        <v>319.93227279886594</v>
      </c>
      <c r="K12">
        <v>486.93032747060539</v>
      </c>
      <c r="L12">
        <v>755.80328248920489</v>
      </c>
      <c r="M12">
        <v>900.07495819639053</v>
      </c>
    </row>
    <row r="13" spans="1:13" x14ac:dyDescent="0.25">
      <c r="A13" t="s">
        <v>16</v>
      </c>
      <c r="B13">
        <v>951.56816727117564</v>
      </c>
      <c r="C13">
        <v>1795.3073574689458</v>
      </c>
      <c r="D13">
        <v>2109.597719353817</v>
      </c>
      <c r="E13">
        <v>1093.3892969569779</v>
      </c>
      <c r="F13">
        <v>1272.1584984358708</v>
      </c>
      <c r="G13">
        <v>1350.8189923284262</v>
      </c>
      <c r="H13">
        <v>2211.6773261811431</v>
      </c>
      <c r="I13">
        <v>1556.0335996721983</v>
      </c>
      <c r="J13">
        <v>2067.4064940402795</v>
      </c>
      <c r="K13">
        <v>2177.6006539955038</v>
      </c>
      <c r="L13">
        <v>1534.7746277789108</v>
      </c>
      <c r="M13">
        <v>4330.9250025440115</v>
      </c>
    </row>
    <row r="14" spans="1:13" x14ac:dyDescent="0.25">
      <c r="A14" t="s">
        <v>17</v>
      </c>
      <c r="B14">
        <v>476.00130214799242</v>
      </c>
      <c r="C14">
        <v>372.12142170158961</v>
      </c>
      <c r="D14">
        <v>301.56586333516231</v>
      </c>
      <c r="E14">
        <v>307.11109968903395</v>
      </c>
      <c r="F14">
        <v>306.49903984637541</v>
      </c>
      <c r="G14">
        <v>286.48430392924729</v>
      </c>
      <c r="H14">
        <v>333.99630629350759</v>
      </c>
      <c r="I14">
        <v>327.506891450105</v>
      </c>
      <c r="J14">
        <v>503.69071784462079</v>
      </c>
      <c r="K14">
        <v>568.66966905074082</v>
      </c>
      <c r="L14">
        <v>519.52607040506439</v>
      </c>
      <c r="M14">
        <v>380.01093256443744</v>
      </c>
    </row>
    <row r="15" spans="1:13" x14ac:dyDescent="0.25">
      <c r="A15" t="s">
        <v>183</v>
      </c>
      <c r="B15">
        <v>16.867240533430877</v>
      </c>
      <c r="C15">
        <v>17.035846500779655</v>
      </c>
      <c r="D15">
        <v>11.576559534536562</v>
      </c>
      <c r="E15">
        <v>17.247095530815866</v>
      </c>
      <c r="F15">
        <v>16.947370215285577</v>
      </c>
      <c r="G15">
        <v>26.536774808165546</v>
      </c>
      <c r="H15">
        <v>22.987490691219786</v>
      </c>
      <c r="I15">
        <v>22.905671600098913</v>
      </c>
      <c r="J15">
        <v>51.872728192811913</v>
      </c>
      <c r="K15">
        <v>33.039618610148089</v>
      </c>
      <c r="L15">
        <v>35.748671548278374</v>
      </c>
      <c r="M15">
        <v>36.731947676169369</v>
      </c>
    </row>
    <row r="17" spans="1:13" x14ac:dyDescent="0.25">
      <c r="A17" t="s">
        <v>182</v>
      </c>
    </row>
    <row r="19" spans="1:13" x14ac:dyDescent="0.25">
      <c r="B19" t="s">
        <v>161</v>
      </c>
      <c r="C19" t="s">
        <v>162</v>
      </c>
      <c r="D19" t="s">
        <v>163</v>
      </c>
      <c r="E19" t="s">
        <v>164</v>
      </c>
      <c r="F19" t="s">
        <v>165</v>
      </c>
      <c r="G19" t="s">
        <v>166</v>
      </c>
      <c r="H19" t="s">
        <v>167</v>
      </c>
      <c r="I19" t="s">
        <v>168</v>
      </c>
      <c r="J19" t="s">
        <v>169</v>
      </c>
      <c r="K19" t="s">
        <v>170</v>
      </c>
      <c r="L19" t="s">
        <v>171</v>
      </c>
      <c r="M19" t="s">
        <v>172</v>
      </c>
    </row>
    <row r="20" spans="1:13" x14ac:dyDescent="0.25">
      <c r="A20" t="s">
        <v>3</v>
      </c>
      <c r="B20">
        <v>1.695614942132555</v>
      </c>
      <c r="C20">
        <v>1.5751637342372862</v>
      </c>
      <c r="D20">
        <v>1.8530213072678676</v>
      </c>
      <c r="E20">
        <v>2.2063603213786562</v>
      </c>
      <c r="F20">
        <v>2.4034057711956374</v>
      </c>
      <c r="G20">
        <v>2.1684732957039534</v>
      </c>
      <c r="H20">
        <v>1.8660800524431025</v>
      </c>
      <c r="I20">
        <v>1.526058763059942</v>
      </c>
      <c r="J20">
        <v>1.2915873896131258</v>
      </c>
      <c r="K20">
        <v>2.4730002057650613</v>
      </c>
      <c r="L20">
        <v>2.4869135862802603</v>
      </c>
      <c r="M20">
        <v>2.0343991775460046</v>
      </c>
    </row>
    <row r="21" spans="1:13" x14ac:dyDescent="0.25">
      <c r="A21" t="s">
        <v>4</v>
      </c>
      <c r="B21">
        <v>16.239802111691045</v>
      </c>
      <c r="C21">
        <v>11.316836791438622</v>
      </c>
      <c r="D21">
        <v>17.758594738818019</v>
      </c>
      <c r="E21">
        <v>13.58781261809888</v>
      </c>
      <c r="F21">
        <v>10.779299001765976</v>
      </c>
      <c r="G21">
        <v>17.452102180744696</v>
      </c>
      <c r="H21">
        <v>16.911182120743767</v>
      </c>
      <c r="I21">
        <v>14.80360340739924</v>
      </c>
      <c r="J21">
        <v>13.820509639693206</v>
      </c>
      <c r="K21">
        <v>16.190207408648078</v>
      </c>
      <c r="L21">
        <v>10.696507068413993</v>
      </c>
      <c r="M21">
        <v>27.000829684763573</v>
      </c>
    </row>
    <row r="22" spans="1:13" x14ac:dyDescent="0.25">
      <c r="A22" t="s">
        <v>5</v>
      </c>
      <c r="B22">
        <v>38.878657931434518</v>
      </c>
      <c r="C22">
        <v>48.502235875544066</v>
      </c>
      <c r="D22">
        <v>38.781133029362032</v>
      </c>
      <c r="E22">
        <v>34.927746296227134</v>
      </c>
      <c r="F22">
        <v>30.458112723155022</v>
      </c>
      <c r="G22">
        <v>31.856361730557559</v>
      </c>
      <c r="H22">
        <v>29.884065194987336</v>
      </c>
      <c r="I22">
        <v>27.024845677319409</v>
      </c>
      <c r="J22">
        <v>27.188227971390194</v>
      </c>
      <c r="K22">
        <v>30.522561709655278</v>
      </c>
      <c r="L22">
        <v>45.892704851637646</v>
      </c>
      <c r="M22">
        <v>38.221086855550396</v>
      </c>
    </row>
    <row r="23" spans="1:13" x14ac:dyDescent="0.25">
      <c r="A23" t="s">
        <v>6</v>
      </c>
      <c r="B23">
        <v>42.390047859107405</v>
      </c>
      <c r="C23">
        <v>56.08401230527398</v>
      </c>
      <c r="D23">
        <v>45.423312408847977</v>
      </c>
      <c r="E23">
        <v>46.117563074628869</v>
      </c>
      <c r="F23">
        <v>34.941781832655465</v>
      </c>
      <c r="G23">
        <v>40.667950789260331</v>
      </c>
      <c r="H23">
        <v>40.439669363456574</v>
      </c>
      <c r="I23">
        <v>42.017688375797441</v>
      </c>
      <c r="J23">
        <v>34.399042715700375</v>
      </c>
      <c r="K23">
        <v>40.581588661199689</v>
      </c>
      <c r="L23">
        <v>40.692186339280248</v>
      </c>
      <c r="M23">
        <v>41.163985898585501</v>
      </c>
    </row>
    <row r="24" spans="1:13" x14ac:dyDescent="0.25">
      <c r="A24" t="s">
        <v>10</v>
      </c>
      <c r="B24">
        <v>29.114583333333332</v>
      </c>
      <c r="C24">
        <v>23.802622498274673</v>
      </c>
      <c r="D24">
        <v>21.571038251366119</v>
      </c>
      <c r="E24">
        <v>17.407407407407408</v>
      </c>
      <c r="F24">
        <v>11.791314837153196</v>
      </c>
      <c r="G24">
        <v>13.630609896432681</v>
      </c>
      <c r="H24">
        <v>21.013513513513512</v>
      </c>
      <c r="I24">
        <v>12.397336293007768</v>
      </c>
      <c r="J24">
        <v>23.45166575641726</v>
      </c>
      <c r="K24">
        <v>20.281124497991968</v>
      </c>
      <c r="L24">
        <v>14.923425978445831</v>
      </c>
      <c r="M24">
        <v>14.508670520231215</v>
      </c>
    </row>
    <row r="25" spans="1:13" x14ac:dyDescent="0.25">
      <c r="A25" t="s">
        <v>11</v>
      </c>
      <c r="B25">
        <v>8.3308321287910214</v>
      </c>
      <c r="C25">
        <v>7.1638767680967224</v>
      </c>
      <c r="D25">
        <v>7.4222843989780518</v>
      </c>
      <c r="E25">
        <v>7.0362930956563101</v>
      </c>
      <c r="F25">
        <v>7.5399145345891414</v>
      </c>
      <c r="G25">
        <v>5.8913713650263837</v>
      </c>
      <c r="H25">
        <v>5.6556954287679027</v>
      </c>
      <c r="I25">
        <v>5.18194770108345</v>
      </c>
      <c r="J25">
        <v>3.8095676748948466</v>
      </c>
      <c r="K25">
        <v>5.2414825448472868</v>
      </c>
      <c r="L25">
        <v>5.5213134831993784</v>
      </c>
      <c r="M25">
        <v>5.0882551199409916</v>
      </c>
    </row>
    <row r="26" spans="1:13" x14ac:dyDescent="0.25">
      <c r="A26" t="s">
        <v>12</v>
      </c>
      <c r="B26">
        <v>11.321641728312038</v>
      </c>
      <c r="C26">
        <v>17.502744948598288</v>
      </c>
      <c r="D26">
        <v>14.714453565051569</v>
      </c>
      <c r="E26">
        <v>11.372584620176603</v>
      </c>
      <c r="F26">
        <v>8.4097185115931623</v>
      </c>
      <c r="G26">
        <v>11.218186673972031</v>
      </c>
      <c r="H26">
        <v>11.242550443041662</v>
      </c>
      <c r="I26">
        <v>8.2739710033230303</v>
      </c>
      <c r="J26">
        <v>7.3891740021157251</v>
      </c>
      <c r="K26">
        <v>16.324281787833826</v>
      </c>
      <c r="L26">
        <v>26.619300853485068</v>
      </c>
      <c r="M26">
        <v>16.412004238748363</v>
      </c>
    </row>
    <row r="27" spans="1:13" x14ac:dyDescent="0.25">
      <c r="A27" t="s">
        <v>13</v>
      </c>
      <c r="B27">
        <v>15.671597988535563</v>
      </c>
      <c r="C27">
        <v>14.58440791503442</v>
      </c>
      <c r="D27">
        <v>7.705369877991072</v>
      </c>
      <c r="E27">
        <v>18.123393617535601</v>
      </c>
      <c r="F27">
        <v>32.026635472418853</v>
      </c>
      <c r="G27">
        <v>47.765410618709367</v>
      </c>
      <c r="H27">
        <v>44.368469007325324</v>
      </c>
      <c r="I27">
        <v>44.76298522423189</v>
      </c>
      <c r="J27">
        <v>40.675000223340582</v>
      </c>
      <c r="K27">
        <v>43.512055863975952</v>
      </c>
      <c r="L27">
        <v>61.380654768281637</v>
      </c>
      <c r="M27">
        <v>49.56911210276467</v>
      </c>
    </row>
    <row r="28" spans="1:13" x14ac:dyDescent="0.25">
      <c r="A28" t="s">
        <v>15</v>
      </c>
      <c r="B28">
        <v>9.8511300755169664</v>
      </c>
      <c r="C28">
        <v>12.089587941304</v>
      </c>
      <c r="D28">
        <v>12.199076674373881</v>
      </c>
      <c r="E28">
        <v>13.262196699979317</v>
      </c>
      <c r="F28">
        <v>7.9377725367432577</v>
      </c>
      <c r="G28">
        <v>12.080449628052579</v>
      </c>
      <c r="H28">
        <v>7.1353907249890822</v>
      </c>
      <c r="I28">
        <v>10.01158310022293</v>
      </c>
      <c r="J28">
        <v>7.2551455519302603</v>
      </c>
      <c r="K28">
        <v>12.078067795793759</v>
      </c>
      <c r="L28">
        <v>18.903477029423048</v>
      </c>
      <c r="M28">
        <v>21.344424677521346</v>
      </c>
    </row>
    <row r="29" spans="1:13" x14ac:dyDescent="0.25">
      <c r="A29" t="s">
        <v>16</v>
      </c>
      <c r="C29">
        <v>38.101265486741951</v>
      </c>
      <c r="D29">
        <v>35.150847766939116</v>
      </c>
      <c r="E29">
        <v>22.198457949239394</v>
      </c>
      <c r="F29">
        <v>21.86355940194014</v>
      </c>
      <c r="G29">
        <v>24.597860379178318</v>
      </c>
      <c r="H29">
        <v>40.301753766920484</v>
      </c>
      <c r="I29">
        <v>24.272359313319221</v>
      </c>
      <c r="J29">
        <v>31.553861387205146</v>
      </c>
      <c r="K29">
        <v>35.865199508874049</v>
      </c>
      <c r="L29">
        <v>25.927425687640334</v>
      </c>
      <c r="M29">
        <v>76.670700340357499</v>
      </c>
    </row>
    <row r="30" spans="1:13" x14ac:dyDescent="0.25">
      <c r="A30" t="s">
        <v>17</v>
      </c>
      <c r="B30">
        <v>17.68239456246457</v>
      </c>
      <c r="C30">
        <v>12.487846810528811</v>
      </c>
      <c r="D30">
        <v>10.944690369098712</v>
      </c>
      <c r="E30">
        <v>10.962613213016136</v>
      </c>
      <c r="F30">
        <v>11.185640932923523</v>
      </c>
      <c r="G30">
        <v>10.698045897410459</v>
      </c>
      <c r="H30">
        <v>11.701856557553802</v>
      </c>
      <c r="I30">
        <v>11.366183003209898</v>
      </c>
      <c r="J30">
        <v>15.295813729018748</v>
      </c>
      <c r="K30">
        <v>17.58423121644125</v>
      </c>
      <c r="L30">
        <v>15.949232324843987</v>
      </c>
      <c r="M30">
        <v>11.885436050412812</v>
      </c>
    </row>
    <row r="33" spans="1:25" x14ac:dyDescent="0.25">
      <c r="B33" s="16" t="s">
        <v>161</v>
      </c>
      <c r="C33" s="16"/>
      <c r="D33" s="16">
        <v>2001</v>
      </c>
      <c r="E33" s="16"/>
      <c r="F33" s="16" t="s">
        <v>163</v>
      </c>
      <c r="G33" s="16"/>
      <c r="H33" s="16" t="s">
        <v>164</v>
      </c>
      <c r="I33" s="16"/>
      <c r="J33" s="16" t="s">
        <v>165</v>
      </c>
      <c r="K33" s="16"/>
      <c r="L33" s="16" t="s">
        <v>166</v>
      </c>
      <c r="M33" s="16"/>
      <c r="N33" s="16" t="s">
        <v>167</v>
      </c>
      <c r="O33" s="16"/>
      <c r="P33" s="16" t="s">
        <v>168</v>
      </c>
      <c r="Q33" s="16"/>
      <c r="R33" s="16" t="s">
        <v>169</v>
      </c>
      <c r="S33" s="16"/>
      <c r="T33" s="16" t="s">
        <v>170</v>
      </c>
      <c r="U33" s="16"/>
      <c r="V33" s="16" t="s">
        <v>171</v>
      </c>
      <c r="W33" s="16"/>
      <c r="X33" s="16" t="s">
        <v>172</v>
      </c>
      <c r="Y33" s="16"/>
    </row>
    <row r="34" spans="1:25" x14ac:dyDescent="0.25">
      <c r="B34" s="15" t="s">
        <v>177</v>
      </c>
      <c r="C34" s="15" t="s">
        <v>124</v>
      </c>
      <c r="D34" s="15" t="s">
        <v>177</v>
      </c>
      <c r="E34" s="15" t="s">
        <v>124</v>
      </c>
      <c r="F34" s="15" t="s">
        <v>177</v>
      </c>
      <c r="G34" s="15" t="s">
        <v>124</v>
      </c>
      <c r="H34" s="15" t="s">
        <v>177</v>
      </c>
      <c r="I34" s="15" t="s">
        <v>124</v>
      </c>
      <c r="J34" s="15" t="s">
        <v>177</v>
      </c>
      <c r="K34" s="15" t="s">
        <v>124</v>
      </c>
      <c r="L34" s="15" t="s">
        <v>177</v>
      </c>
      <c r="M34" s="15" t="s">
        <v>124</v>
      </c>
      <c r="N34" s="15" t="s">
        <v>177</v>
      </c>
      <c r="O34" s="15" t="s">
        <v>124</v>
      </c>
      <c r="P34" s="15" t="s">
        <v>177</v>
      </c>
      <c r="Q34" s="15" t="s">
        <v>124</v>
      </c>
      <c r="R34" s="15" t="s">
        <v>177</v>
      </c>
      <c r="S34" s="15" t="s">
        <v>124</v>
      </c>
      <c r="T34" s="15" t="s">
        <v>177</v>
      </c>
      <c r="U34" s="15" t="s">
        <v>124</v>
      </c>
      <c r="V34" s="15" t="s">
        <v>177</v>
      </c>
      <c r="W34" s="15" t="s">
        <v>124</v>
      </c>
      <c r="X34" s="15" t="s">
        <v>177</v>
      </c>
      <c r="Y34" s="15" t="s">
        <v>124</v>
      </c>
    </row>
    <row r="35" spans="1:25" x14ac:dyDescent="0.25">
      <c r="A35" t="s">
        <v>3</v>
      </c>
      <c r="B35">
        <v>1.695614942132555</v>
      </c>
      <c r="C35">
        <v>65.433428302684135</v>
      </c>
      <c r="D35">
        <v>1.5751637342372862</v>
      </c>
      <c r="E35">
        <v>62.644908699819396</v>
      </c>
      <c r="F35">
        <v>1.8530213072678676</v>
      </c>
      <c r="G35">
        <v>76.26598591030708</v>
      </c>
      <c r="H35">
        <v>2.2063603213786562</v>
      </c>
      <c r="I35">
        <v>98.415358381842765</v>
      </c>
      <c r="J35">
        <v>2.4034057711956374</v>
      </c>
      <c r="K35">
        <v>112.71944688801098</v>
      </c>
      <c r="L35">
        <v>2.1684732957039534</v>
      </c>
      <c r="M35">
        <v>112.73321271343495</v>
      </c>
      <c r="N35">
        <v>1.8660800524431025</v>
      </c>
      <c r="O35">
        <v>96.103229822272851</v>
      </c>
      <c r="P35">
        <v>1.526058763059942</v>
      </c>
      <c r="Q35">
        <v>76.227122584754341</v>
      </c>
      <c r="R35">
        <v>1.2915873896131258</v>
      </c>
      <c r="S35">
        <v>66.36104757465165</v>
      </c>
      <c r="T35">
        <v>2.4730002057650613</v>
      </c>
      <c r="U35">
        <v>101.19113235212191</v>
      </c>
      <c r="V35">
        <v>2.4869135862802603</v>
      </c>
      <c r="W35">
        <v>100.04423205756503</v>
      </c>
      <c r="X35">
        <v>2.0343991775460046</v>
      </c>
      <c r="Y35">
        <v>87.436659257305465</v>
      </c>
    </row>
    <row r="36" spans="1:25" x14ac:dyDescent="0.25">
      <c r="A36" t="s">
        <v>4</v>
      </c>
      <c r="B36">
        <v>16.239802111691045</v>
      </c>
      <c r="C36">
        <v>386.79656827104844</v>
      </c>
      <c r="D36">
        <v>11.316836791438622</v>
      </c>
      <c r="E36">
        <v>327.93715033924531</v>
      </c>
      <c r="F36">
        <v>17.758594738818019</v>
      </c>
      <c r="G36">
        <v>468.49795441262421</v>
      </c>
      <c r="H36">
        <v>13.58781261809888</v>
      </c>
      <c r="I36">
        <v>361.68772304267503</v>
      </c>
      <c r="J36">
        <v>10.779299001765976</v>
      </c>
      <c r="K36">
        <v>277.21456249436784</v>
      </c>
      <c r="L36">
        <v>17.452102180744696</v>
      </c>
      <c r="M36">
        <v>426.11562202703601</v>
      </c>
      <c r="N36">
        <v>16.911182120743767</v>
      </c>
      <c r="O36">
        <v>405.16154280993175</v>
      </c>
      <c r="P36">
        <v>14.80360340739924</v>
      </c>
      <c r="Q36">
        <v>373.62036131014383</v>
      </c>
      <c r="R36">
        <v>13.820509639693206</v>
      </c>
      <c r="S36">
        <v>350.7815339876409</v>
      </c>
      <c r="T36">
        <v>16.190207408648078</v>
      </c>
      <c r="U36">
        <v>359.56988356192767</v>
      </c>
      <c r="V36">
        <v>10.696507068413993</v>
      </c>
      <c r="W36">
        <v>265.8451243024881</v>
      </c>
      <c r="X36">
        <v>27.000829684763573</v>
      </c>
      <c r="Y36">
        <v>639.00106483434797</v>
      </c>
    </row>
    <row r="37" spans="1:25" x14ac:dyDescent="0.25">
      <c r="A37" t="s">
        <v>5</v>
      </c>
      <c r="B37">
        <v>38.878657931434518</v>
      </c>
      <c r="C37">
        <v>1469.2780337941629</v>
      </c>
      <c r="D37">
        <v>48.502235875544066</v>
      </c>
      <c r="E37">
        <v>1848.1158308562663</v>
      </c>
      <c r="F37">
        <v>38.781133029362032</v>
      </c>
      <c r="G37">
        <v>1562.0264334081448</v>
      </c>
      <c r="H37">
        <v>34.927746296227134</v>
      </c>
      <c r="I37">
        <v>1351.9379249414205</v>
      </c>
      <c r="J37">
        <v>30.458112723155022</v>
      </c>
      <c r="K37">
        <v>1173.6420987844283</v>
      </c>
      <c r="L37">
        <v>31.856361730557559</v>
      </c>
      <c r="M37">
        <v>1279.0563423645319</v>
      </c>
      <c r="N37">
        <v>29.884065194987336</v>
      </c>
      <c r="O37">
        <v>1186.8478198205123</v>
      </c>
      <c r="P37">
        <v>27.024845677319409</v>
      </c>
      <c r="Q37">
        <v>1077.4096442928726</v>
      </c>
      <c r="R37">
        <v>27.188227971390194</v>
      </c>
      <c r="S37">
        <v>1074.5067994637043</v>
      </c>
      <c r="T37">
        <v>30.522561709655278</v>
      </c>
      <c r="U37">
        <v>1174.1679273827533</v>
      </c>
      <c r="V37">
        <v>45.892704851637646</v>
      </c>
      <c r="W37">
        <v>1758.1841336429695</v>
      </c>
      <c r="X37">
        <v>38.221086855550396</v>
      </c>
      <c r="Y37">
        <v>1522.8172767311892</v>
      </c>
    </row>
    <row r="38" spans="1:25" x14ac:dyDescent="0.25">
      <c r="A38" t="s">
        <v>6</v>
      </c>
      <c r="B38">
        <v>42.390047859107405</v>
      </c>
      <c r="C38">
        <v>1224.5773380456371</v>
      </c>
      <c r="D38">
        <v>56.08401230527398</v>
      </c>
      <c r="E38">
        <v>1634.8748401071866</v>
      </c>
      <c r="F38">
        <v>45.423312408847977</v>
      </c>
      <c r="G38">
        <v>1320.0671078385683</v>
      </c>
      <c r="H38">
        <v>46.117563074628869</v>
      </c>
      <c r="I38">
        <v>1311.0797564235854</v>
      </c>
      <c r="J38">
        <v>34.941781832655465</v>
      </c>
      <c r="K38">
        <v>948.53450265405036</v>
      </c>
      <c r="L38">
        <v>40.667950789260331</v>
      </c>
      <c r="M38">
        <v>1131.9611479352955</v>
      </c>
      <c r="N38">
        <v>40.439669363456574</v>
      </c>
      <c r="O38">
        <v>1113.7919374148914</v>
      </c>
      <c r="P38">
        <v>42.017688375797441</v>
      </c>
      <c r="Q38">
        <v>1146.4956581767976</v>
      </c>
      <c r="R38">
        <v>34.399042715700375</v>
      </c>
      <c r="S38">
        <v>906.37495559664444</v>
      </c>
      <c r="T38">
        <v>40.581588661199689</v>
      </c>
      <c r="U38">
        <v>1149.9814256072921</v>
      </c>
      <c r="V38">
        <v>40.692186339280248</v>
      </c>
      <c r="W38">
        <v>1165.9257652969025</v>
      </c>
      <c r="X38">
        <v>41.163985898585501</v>
      </c>
      <c r="Y38">
        <v>1205.4311027875819</v>
      </c>
    </row>
    <row r="39" spans="1:25" x14ac:dyDescent="0.25">
      <c r="A39" t="s">
        <v>10</v>
      </c>
      <c r="B39">
        <v>29.114583333333332</v>
      </c>
      <c r="C39">
        <v>2522.7802500529774</v>
      </c>
      <c r="D39">
        <v>23.802622498274673</v>
      </c>
      <c r="E39">
        <v>2347.1729605674941</v>
      </c>
      <c r="F39">
        <v>21.571038251366119</v>
      </c>
      <c r="G39">
        <v>2171.9410370064943</v>
      </c>
      <c r="H39">
        <v>17.407407407407408</v>
      </c>
      <c r="I39">
        <v>1677.8214887855722</v>
      </c>
      <c r="J39">
        <v>11.791314837153196</v>
      </c>
      <c r="K39">
        <v>1204.6908315565031</v>
      </c>
      <c r="L39">
        <v>13.630609896432681</v>
      </c>
      <c r="M39">
        <v>1449.78033631268</v>
      </c>
      <c r="N39">
        <v>21.013513513513512</v>
      </c>
      <c r="O39">
        <v>2199.3368833517534</v>
      </c>
      <c r="P39">
        <v>12.397336293007768</v>
      </c>
      <c r="Q39">
        <v>1305.2987374490506</v>
      </c>
      <c r="R39">
        <v>23.45166575641726</v>
      </c>
      <c r="S39">
        <v>2362.2007895657389</v>
      </c>
      <c r="T39">
        <v>20.281124497991968</v>
      </c>
      <c r="U39">
        <v>1857.3264781491002</v>
      </c>
      <c r="V39">
        <v>14.923425978445831</v>
      </c>
      <c r="W39">
        <v>1354.5660080605523</v>
      </c>
      <c r="X39">
        <v>14.508670520231215</v>
      </c>
      <c r="Y39">
        <v>1348.6713559984369</v>
      </c>
    </row>
    <row r="40" spans="1:25" x14ac:dyDescent="0.25">
      <c r="A40" t="s">
        <v>11</v>
      </c>
      <c r="B40">
        <v>8.3308321287910214</v>
      </c>
      <c r="C40">
        <v>122.20640542232128</v>
      </c>
      <c r="D40">
        <v>7.1638767680967224</v>
      </c>
      <c r="E40">
        <v>99.534768194683451</v>
      </c>
      <c r="F40">
        <v>7.4222843989780518</v>
      </c>
      <c r="G40">
        <v>96.499356900481374</v>
      </c>
      <c r="H40">
        <v>7.0362930956563101</v>
      </c>
      <c r="I40">
        <v>84.984909750022354</v>
      </c>
      <c r="J40">
        <v>7.5399145345891414</v>
      </c>
      <c r="K40">
        <v>84.48691192134315</v>
      </c>
      <c r="L40">
        <v>5.8913713650263837</v>
      </c>
      <c r="M40">
        <v>75.305957245422306</v>
      </c>
      <c r="N40">
        <v>5.6556954287679027</v>
      </c>
      <c r="O40">
        <v>73.986491862683508</v>
      </c>
      <c r="P40">
        <v>5.18194770108345</v>
      </c>
      <c r="Q40">
        <v>70.71111502309067</v>
      </c>
      <c r="R40">
        <v>3.8095676748948466</v>
      </c>
      <c r="S40">
        <v>65.402000603370809</v>
      </c>
      <c r="T40">
        <v>5.2414825448472868</v>
      </c>
      <c r="U40">
        <v>85.314877937503852</v>
      </c>
      <c r="V40">
        <v>5.5213134831993784</v>
      </c>
      <c r="W40">
        <v>87.617241559868248</v>
      </c>
      <c r="X40">
        <v>5.0882551199409916</v>
      </c>
      <c r="Y40">
        <v>89.051664079520975</v>
      </c>
    </row>
    <row r="41" spans="1:25" x14ac:dyDescent="0.25">
      <c r="A41" t="s">
        <v>12</v>
      </c>
      <c r="B41">
        <v>11.321641728312038</v>
      </c>
      <c r="C41">
        <v>300.05309158583998</v>
      </c>
      <c r="D41">
        <v>17.502744948598288</v>
      </c>
      <c r="E41">
        <v>459.532481067579</v>
      </c>
      <c r="F41">
        <v>14.714453565051569</v>
      </c>
      <c r="G41">
        <v>395.62047904528697</v>
      </c>
      <c r="H41">
        <v>11.372584620176603</v>
      </c>
      <c r="I41">
        <v>302.1491640894626</v>
      </c>
      <c r="J41">
        <v>8.4097185115931623</v>
      </c>
      <c r="K41">
        <v>266.5498127173567</v>
      </c>
      <c r="L41">
        <v>11.218186673972031</v>
      </c>
      <c r="M41">
        <v>336.45151058158365</v>
      </c>
      <c r="N41">
        <v>11.242550443041662</v>
      </c>
      <c r="O41">
        <v>371.12246653017974</v>
      </c>
      <c r="P41">
        <v>8.2739710033230303</v>
      </c>
      <c r="Q41">
        <v>268.75996403294408</v>
      </c>
      <c r="R41">
        <v>7.3891740021157251</v>
      </c>
      <c r="S41">
        <v>265.53666065521173</v>
      </c>
      <c r="T41">
        <v>16.324281787833826</v>
      </c>
      <c r="U41">
        <v>511.52583205451873</v>
      </c>
      <c r="V41">
        <v>26.619300853485068</v>
      </c>
      <c r="W41">
        <v>893.79992434252006</v>
      </c>
      <c r="X41">
        <v>16.412004238748363</v>
      </c>
      <c r="Y41">
        <v>544.78618753447927</v>
      </c>
    </row>
    <row r="42" spans="1:25" x14ac:dyDescent="0.25">
      <c r="A42" t="s">
        <v>13</v>
      </c>
      <c r="B42">
        <v>15.671597988535563</v>
      </c>
      <c r="C42">
        <v>344.54400732344635</v>
      </c>
      <c r="D42">
        <v>14.58440791503442</v>
      </c>
      <c r="E42">
        <v>328.35696740162263</v>
      </c>
      <c r="F42">
        <v>7.705369877991072</v>
      </c>
      <c r="G42">
        <v>158.84083077918865</v>
      </c>
      <c r="H42">
        <v>18.123393617535601</v>
      </c>
      <c r="I42">
        <v>333.66735553925304</v>
      </c>
      <c r="J42">
        <v>32.026635472418853</v>
      </c>
      <c r="K42">
        <v>491.78114253821366</v>
      </c>
      <c r="L42">
        <v>47.765410618709367</v>
      </c>
      <c r="M42">
        <v>696.79746300766658</v>
      </c>
      <c r="N42">
        <v>44.368469007325324</v>
      </c>
      <c r="O42">
        <v>682.45335830823421</v>
      </c>
      <c r="P42">
        <v>44.76298522423189</v>
      </c>
      <c r="Q42">
        <v>699.10773630888843</v>
      </c>
      <c r="R42">
        <v>40.675000223340582</v>
      </c>
      <c r="S42">
        <v>624.45134575569364</v>
      </c>
      <c r="T42">
        <v>43.512055863975952</v>
      </c>
      <c r="U42">
        <v>573.49658285331259</v>
      </c>
      <c r="V42">
        <v>61.380654768281637</v>
      </c>
      <c r="W42">
        <v>746.48223229191512</v>
      </c>
      <c r="X42">
        <v>49.56911210276467</v>
      </c>
      <c r="Y42">
        <v>620.18255201171428</v>
      </c>
    </row>
    <row r="43" spans="1:25" x14ac:dyDescent="0.25">
      <c r="A43" t="s">
        <v>15</v>
      </c>
      <c r="B43">
        <v>9.8511300755169664</v>
      </c>
      <c r="C43">
        <v>363.84723547946754</v>
      </c>
      <c r="D43">
        <v>12.089587941304</v>
      </c>
      <c r="E43">
        <v>398.4275284627559</v>
      </c>
      <c r="F43">
        <v>12.199076674373881</v>
      </c>
      <c r="G43">
        <v>456.35484788171738</v>
      </c>
      <c r="H43">
        <v>13.262196699979317</v>
      </c>
      <c r="I43">
        <v>446.32671398140388</v>
      </c>
      <c r="J43">
        <v>7.9377725367432577</v>
      </c>
      <c r="K43">
        <v>300.52478953230514</v>
      </c>
      <c r="L43">
        <v>12.080449628052579</v>
      </c>
      <c r="M43">
        <v>446.22379993219391</v>
      </c>
      <c r="N43">
        <v>7.1353907249890822</v>
      </c>
      <c r="O43">
        <v>310.42546023819432</v>
      </c>
      <c r="P43">
        <v>10.01158310022293</v>
      </c>
      <c r="Q43">
        <v>392.94306335204493</v>
      </c>
      <c r="R43">
        <v>7.2551455519302603</v>
      </c>
      <c r="S43">
        <v>319.93227279886594</v>
      </c>
      <c r="T43">
        <v>12.078067795793759</v>
      </c>
      <c r="U43">
        <v>486.93032747060539</v>
      </c>
      <c r="V43">
        <v>18.903477029423048</v>
      </c>
      <c r="W43">
        <v>755.80328248920489</v>
      </c>
      <c r="X43">
        <v>21.344424677521346</v>
      </c>
      <c r="Y43">
        <v>900.07495819639053</v>
      </c>
    </row>
    <row r="44" spans="1:25" x14ac:dyDescent="0.25">
      <c r="A44" t="s">
        <v>16</v>
      </c>
      <c r="C44">
        <v>951.56816727117564</v>
      </c>
      <c r="D44">
        <v>38.101265486741951</v>
      </c>
      <c r="E44">
        <v>1795.3073574689458</v>
      </c>
      <c r="F44">
        <v>35.150847766939116</v>
      </c>
      <c r="G44">
        <v>2109.597719353817</v>
      </c>
      <c r="H44">
        <v>22.198457949239394</v>
      </c>
      <c r="I44">
        <v>1093.3892969569779</v>
      </c>
      <c r="J44">
        <v>21.86355940194014</v>
      </c>
      <c r="K44">
        <v>1272.1584984358708</v>
      </c>
      <c r="L44">
        <v>24.597860379178318</v>
      </c>
      <c r="M44">
        <v>1350.8189923284262</v>
      </c>
      <c r="N44">
        <v>40.301753766920484</v>
      </c>
      <c r="O44">
        <v>2211.6773261811431</v>
      </c>
      <c r="P44">
        <v>24.272359313319221</v>
      </c>
      <c r="Q44">
        <v>1556.0335996721983</v>
      </c>
      <c r="R44">
        <v>31.553861387205146</v>
      </c>
      <c r="S44">
        <v>2067.4064940402795</v>
      </c>
      <c r="T44">
        <v>35.865199508874049</v>
      </c>
      <c r="U44">
        <v>2177.6006539955038</v>
      </c>
      <c r="V44">
        <v>25.927425687640334</v>
      </c>
      <c r="W44">
        <v>1534.7746277789108</v>
      </c>
      <c r="X44">
        <v>76.670700340357499</v>
      </c>
      <c r="Y44">
        <v>4330.9250025440115</v>
      </c>
    </row>
    <row r="45" spans="1:25" x14ac:dyDescent="0.25">
      <c r="A45" t="s">
        <v>17</v>
      </c>
      <c r="B45">
        <v>17.68239456246457</v>
      </c>
      <c r="C45">
        <v>476.00130214799242</v>
      </c>
      <c r="D45">
        <v>12.487846810528811</v>
      </c>
      <c r="E45">
        <v>372.12142170158961</v>
      </c>
      <c r="F45">
        <v>10.944690369098712</v>
      </c>
      <c r="G45">
        <v>301.56586333516231</v>
      </c>
      <c r="H45">
        <v>10.962613213016136</v>
      </c>
      <c r="I45">
        <v>307.11109968903395</v>
      </c>
      <c r="J45">
        <v>11.185640932923523</v>
      </c>
      <c r="K45">
        <v>306.49903984637541</v>
      </c>
      <c r="L45">
        <v>10.698045897410459</v>
      </c>
      <c r="M45">
        <v>286.48430392924729</v>
      </c>
      <c r="N45">
        <v>11.701856557553802</v>
      </c>
      <c r="O45">
        <v>333.99630629350759</v>
      </c>
      <c r="P45">
        <v>11.366183003209898</v>
      </c>
      <c r="Q45">
        <v>327.506891450105</v>
      </c>
      <c r="R45">
        <v>15.295813729018748</v>
      </c>
      <c r="S45">
        <v>503.69071784462079</v>
      </c>
      <c r="T45">
        <v>17.58423121644125</v>
      </c>
      <c r="U45">
        <v>568.66966905074082</v>
      </c>
      <c r="V45">
        <v>15.949232324843987</v>
      </c>
      <c r="W45">
        <v>519.52607040506439</v>
      </c>
      <c r="X45">
        <v>11.885436050412812</v>
      </c>
      <c r="Y45">
        <v>380.01093256443744</v>
      </c>
    </row>
  </sheetData>
  <mergeCells count="12">
    <mergeCell ref="X33:Y33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workbookViewId="0">
      <selection sqref="A1:D133"/>
    </sheetView>
  </sheetViews>
  <sheetFormatPr defaultRowHeight="15" x14ac:dyDescent="0.25"/>
  <sheetData>
    <row r="1" spans="1:4" x14ac:dyDescent="0.25">
      <c r="A1" t="s">
        <v>194</v>
      </c>
      <c r="B1" t="s">
        <v>195</v>
      </c>
      <c r="C1" t="s">
        <v>196</v>
      </c>
      <c r="D1" t="s">
        <v>124</v>
      </c>
    </row>
    <row r="2" spans="1:4" x14ac:dyDescent="0.25">
      <c r="A2" t="s">
        <v>3</v>
      </c>
      <c r="B2" t="s">
        <v>161</v>
      </c>
      <c r="C2">
        <v>1.695614942132555</v>
      </c>
      <c r="D2">
        <v>65.433428302684135</v>
      </c>
    </row>
    <row r="3" spans="1:4" x14ac:dyDescent="0.25">
      <c r="A3" t="s">
        <v>3</v>
      </c>
      <c r="B3" t="s">
        <v>162</v>
      </c>
      <c r="C3">
        <v>1.5751637342372862</v>
      </c>
      <c r="D3">
        <v>62.644908699819396</v>
      </c>
    </row>
    <row r="4" spans="1:4" x14ac:dyDescent="0.25">
      <c r="A4" t="s">
        <v>3</v>
      </c>
      <c r="B4" t="s">
        <v>163</v>
      </c>
      <c r="C4">
        <v>1.8530213072678676</v>
      </c>
      <c r="D4">
        <v>76.26598591030708</v>
      </c>
    </row>
    <row r="5" spans="1:4" x14ac:dyDescent="0.25">
      <c r="A5" t="s">
        <v>3</v>
      </c>
      <c r="B5" t="s">
        <v>164</v>
      </c>
      <c r="C5">
        <v>2.2063603213786562</v>
      </c>
      <c r="D5">
        <v>98.415358381842765</v>
      </c>
    </row>
    <row r="6" spans="1:4" x14ac:dyDescent="0.25">
      <c r="A6" t="s">
        <v>3</v>
      </c>
      <c r="B6" t="s">
        <v>165</v>
      </c>
      <c r="C6">
        <v>2.4034057711956374</v>
      </c>
      <c r="D6">
        <v>112.71944688801098</v>
      </c>
    </row>
    <row r="7" spans="1:4" x14ac:dyDescent="0.25">
      <c r="A7" t="s">
        <v>3</v>
      </c>
      <c r="B7" t="s">
        <v>166</v>
      </c>
      <c r="C7">
        <v>2.1684732957039534</v>
      </c>
      <c r="D7">
        <v>112.73321271343495</v>
      </c>
    </row>
    <row r="8" spans="1:4" x14ac:dyDescent="0.25">
      <c r="A8" t="s">
        <v>3</v>
      </c>
      <c r="B8" t="s">
        <v>167</v>
      </c>
      <c r="C8">
        <v>1.8660800524431025</v>
      </c>
      <c r="D8">
        <v>96.103229822272851</v>
      </c>
    </row>
    <row r="9" spans="1:4" x14ac:dyDescent="0.25">
      <c r="A9" t="s">
        <v>3</v>
      </c>
      <c r="B9" t="s">
        <v>168</v>
      </c>
      <c r="C9">
        <v>1.526058763059942</v>
      </c>
      <c r="D9">
        <v>76.227122584754341</v>
      </c>
    </row>
    <row r="10" spans="1:4" x14ac:dyDescent="0.25">
      <c r="A10" t="s">
        <v>3</v>
      </c>
      <c r="B10" t="s">
        <v>169</v>
      </c>
      <c r="C10">
        <v>1.2915873896131258</v>
      </c>
      <c r="D10">
        <v>66.36104757465165</v>
      </c>
    </row>
    <row r="11" spans="1:4" x14ac:dyDescent="0.25">
      <c r="A11" t="s">
        <v>3</v>
      </c>
      <c r="B11" t="s">
        <v>170</v>
      </c>
      <c r="C11">
        <v>2.4730002057650613</v>
      </c>
      <c r="D11">
        <v>101.19113235212191</v>
      </c>
    </row>
    <row r="12" spans="1:4" x14ac:dyDescent="0.25">
      <c r="A12" t="s">
        <v>3</v>
      </c>
      <c r="B12" t="s">
        <v>171</v>
      </c>
      <c r="C12">
        <v>2.4869135862802603</v>
      </c>
      <c r="D12">
        <v>100.04423205756503</v>
      </c>
    </row>
    <row r="13" spans="1:4" x14ac:dyDescent="0.25">
      <c r="A13" t="s">
        <v>3</v>
      </c>
      <c r="B13" t="s">
        <v>172</v>
      </c>
      <c r="C13">
        <v>2.0343991775460046</v>
      </c>
      <c r="D13">
        <v>87.436659257305465</v>
      </c>
    </row>
    <row r="14" spans="1:4" x14ac:dyDescent="0.25">
      <c r="A14" t="s">
        <v>4</v>
      </c>
      <c r="B14" t="s">
        <v>161</v>
      </c>
      <c r="C14">
        <v>1.695614942132555</v>
      </c>
      <c r="D14">
        <v>386.79656827104844</v>
      </c>
    </row>
    <row r="15" spans="1:4" x14ac:dyDescent="0.25">
      <c r="A15" t="s">
        <v>4</v>
      </c>
      <c r="B15" t="s">
        <v>162</v>
      </c>
      <c r="C15">
        <v>1.5751637342372862</v>
      </c>
      <c r="D15">
        <v>327.93715033924531</v>
      </c>
    </row>
    <row r="16" spans="1:4" x14ac:dyDescent="0.25">
      <c r="A16" t="s">
        <v>4</v>
      </c>
      <c r="B16" t="s">
        <v>163</v>
      </c>
      <c r="C16">
        <v>1.8530213072678676</v>
      </c>
      <c r="D16">
        <v>468.49795441262421</v>
      </c>
    </row>
    <row r="17" spans="1:4" x14ac:dyDescent="0.25">
      <c r="A17" t="s">
        <v>4</v>
      </c>
      <c r="B17" t="s">
        <v>164</v>
      </c>
      <c r="C17">
        <v>2.2063603213786562</v>
      </c>
      <c r="D17">
        <v>361.68772304267503</v>
      </c>
    </row>
    <row r="18" spans="1:4" x14ac:dyDescent="0.25">
      <c r="A18" t="s">
        <v>4</v>
      </c>
      <c r="B18" t="s">
        <v>165</v>
      </c>
      <c r="C18">
        <v>2.4034057711956374</v>
      </c>
      <c r="D18">
        <v>277.21456249436784</v>
      </c>
    </row>
    <row r="19" spans="1:4" x14ac:dyDescent="0.25">
      <c r="A19" t="s">
        <v>4</v>
      </c>
      <c r="B19" t="s">
        <v>166</v>
      </c>
      <c r="C19">
        <v>2.1684732957039534</v>
      </c>
      <c r="D19">
        <v>426.11562202703601</v>
      </c>
    </row>
    <row r="20" spans="1:4" x14ac:dyDescent="0.25">
      <c r="A20" t="s">
        <v>4</v>
      </c>
      <c r="B20" t="s">
        <v>167</v>
      </c>
      <c r="C20">
        <v>1.8660800524431025</v>
      </c>
      <c r="D20">
        <v>405.16154280993175</v>
      </c>
    </row>
    <row r="21" spans="1:4" x14ac:dyDescent="0.25">
      <c r="A21" t="s">
        <v>4</v>
      </c>
      <c r="B21" t="s">
        <v>168</v>
      </c>
      <c r="C21">
        <v>1.526058763059942</v>
      </c>
      <c r="D21">
        <v>373.62036131014383</v>
      </c>
    </row>
    <row r="22" spans="1:4" x14ac:dyDescent="0.25">
      <c r="A22" t="s">
        <v>4</v>
      </c>
      <c r="B22" t="s">
        <v>169</v>
      </c>
      <c r="C22">
        <v>1.2915873896131258</v>
      </c>
      <c r="D22">
        <v>350.7815339876409</v>
      </c>
    </row>
    <row r="23" spans="1:4" x14ac:dyDescent="0.25">
      <c r="A23" t="s">
        <v>4</v>
      </c>
      <c r="B23" t="s">
        <v>170</v>
      </c>
      <c r="C23">
        <v>2.4730002057650613</v>
      </c>
      <c r="D23">
        <v>359.56988356192767</v>
      </c>
    </row>
    <row r="24" spans="1:4" x14ac:dyDescent="0.25">
      <c r="A24" t="s">
        <v>4</v>
      </c>
      <c r="B24" t="s">
        <v>171</v>
      </c>
      <c r="C24">
        <v>2.4869135862802603</v>
      </c>
      <c r="D24">
        <v>265.8451243024881</v>
      </c>
    </row>
    <row r="25" spans="1:4" x14ac:dyDescent="0.25">
      <c r="A25" t="s">
        <v>4</v>
      </c>
      <c r="B25" t="s">
        <v>172</v>
      </c>
      <c r="C25">
        <v>2.0343991775460046</v>
      </c>
      <c r="D25">
        <v>639.00106483434797</v>
      </c>
    </row>
    <row r="26" spans="1:4" x14ac:dyDescent="0.25">
      <c r="A26" t="s">
        <v>5</v>
      </c>
      <c r="B26" t="s">
        <v>161</v>
      </c>
      <c r="C26">
        <v>38.878657931434518</v>
      </c>
      <c r="D26">
        <v>1469.2780337941629</v>
      </c>
    </row>
    <row r="27" spans="1:4" x14ac:dyDescent="0.25">
      <c r="A27" t="s">
        <v>5</v>
      </c>
      <c r="B27" t="s">
        <v>162</v>
      </c>
      <c r="C27">
        <v>48.502235875544066</v>
      </c>
      <c r="D27">
        <v>1848.1158308562663</v>
      </c>
    </row>
    <row r="28" spans="1:4" x14ac:dyDescent="0.25">
      <c r="A28" t="s">
        <v>5</v>
      </c>
      <c r="B28" t="s">
        <v>163</v>
      </c>
      <c r="C28">
        <v>38.781133029362032</v>
      </c>
      <c r="D28">
        <v>1562.0264334081448</v>
      </c>
    </row>
    <row r="29" spans="1:4" x14ac:dyDescent="0.25">
      <c r="A29" t="s">
        <v>5</v>
      </c>
      <c r="B29" t="s">
        <v>164</v>
      </c>
      <c r="C29">
        <v>34.927746296227134</v>
      </c>
      <c r="D29">
        <v>1351.9379249414205</v>
      </c>
    </row>
    <row r="30" spans="1:4" x14ac:dyDescent="0.25">
      <c r="A30" t="s">
        <v>5</v>
      </c>
      <c r="B30" t="s">
        <v>165</v>
      </c>
      <c r="C30">
        <v>30.458112723155022</v>
      </c>
      <c r="D30">
        <v>1173.6420987844283</v>
      </c>
    </row>
    <row r="31" spans="1:4" x14ac:dyDescent="0.25">
      <c r="A31" t="s">
        <v>5</v>
      </c>
      <c r="B31" t="s">
        <v>166</v>
      </c>
      <c r="C31">
        <v>31.856361730557559</v>
      </c>
      <c r="D31">
        <v>1279.0563423645319</v>
      </c>
    </row>
    <row r="32" spans="1:4" x14ac:dyDescent="0.25">
      <c r="A32" t="s">
        <v>5</v>
      </c>
      <c r="B32" t="s">
        <v>167</v>
      </c>
      <c r="C32">
        <v>29.884065194987336</v>
      </c>
      <c r="D32">
        <v>1186.8478198205123</v>
      </c>
    </row>
    <row r="33" spans="1:14" x14ac:dyDescent="0.25">
      <c r="A33" t="s">
        <v>5</v>
      </c>
      <c r="B33" t="s">
        <v>168</v>
      </c>
      <c r="C33">
        <v>27.024845677319409</v>
      </c>
      <c r="D33">
        <v>1077.4096442928726</v>
      </c>
    </row>
    <row r="34" spans="1:14" x14ac:dyDescent="0.25">
      <c r="A34" t="s">
        <v>5</v>
      </c>
      <c r="B34" t="s">
        <v>169</v>
      </c>
      <c r="C34">
        <v>27.188227971390194</v>
      </c>
      <c r="D34">
        <v>1074.5067994637043</v>
      </c>
      <c r="N34" s="2"/>
    </row>
    <row r="35" spans="1:14" x14ac:dyDescent="0.25">
      <c r="A35" t="s">
        <v>5</v>
      </c>
      <c r="B35" t="s">
        <v>170</v>
      </c>
      <c r="C35">
        <v>30.522561709655278</v>
      </c>
      <c r="D35">
        <v>1174.1679273827533</v>
      </c>
      <c r="N35" s="2"/>
    </row>
    <row r="36" spans="1:14" x14ac:dyDescent="0.25">
      <c r="A36" t="s">
        <v>5</v>
      </c>
      <c r="B36" t="s">
        <v>171</v>
      </c>
      <c r="C36">
        <v>45.892704851637646</v>
      </c>
      <c r="D36">
        <v>1758.1841336429695</v>
      </c>
      <c r="N36" s="2"/>
    </row>
    <row r="37" spans="1:14" x14ac:dyDescent="0.25">
      <c r="A37" t="s">
        <v>5</v>
      </c>
      <c r="B37" t="s">
        <v>172</v>
      </c>
      <c r="C37">
        <v>38.221086855550396</v>
      </c>
      <c r="D37">
        <v>1522.8172767311892</v>
      </c>
      <c r="N37" s="2"/>
    </row>
    <row r="38" spans="1:14" x14ac:dyDescent="0.25">
      <c r="A38" t="s">
        <v>6</v>
      </c>
      <c r="B38" t="s">
        <v>161</v>
      </c>
      <c r="C38">
        <v>42.390047859107405</v>
      </c>
      <c r="D38">
        <v>1224.5773380456371</v>
      </c>
      <c r="N38" s="2"/>
    </row>
    <row r="39" spans="1:14" x14ac:dyDescent="0.25">
      <c r="A39" t="s">
        <v>6</v>
      </c>
      <c r="B39" t="s">
        <v>162</v>
      </c>
      <c r="C39">
        <v>56.08401230527398</v>
      </c>
      <c r="D39">
        <v>1634.8748401071866</v>
      </c>
      <c r="N39" s="2"/>
    </row>
    <row r="40" spans="1:14" x14ac:dyDescent="0.25">
      <c r="A40" t="s">
        <v>6</v>
      </c>
      <c r="B40" t="s">
        <v>163</v>
      </c>
      <c r="C40">
        <v>45.423312408847977</v>
      </c>
      <c r="D40">
        <v>1320.0671078385683</v>
      </c>
      <c r="N40" s="2"/>
    </row>
    <row r="41" spans="1:14" x14ac:dyDescent="0.25">
      <c r="A41" t="s">
        <v>6</v>
      </c>
      <c r="B41" t="s">
        <v>164</v>
      </c>
      <c r="C41">
        <v>46.117563074628869</v>
      </c>
      <c r="D41">
        <v>1311.0797564235854</v>
      </c>
      <c r="N41" s="2"/>
    </row>
    <row r="42" spans="1:14" x14ac:dyDescent="0.25">
      <c r="A42" t="s">
        <v>6</v>
      </c>
      <c r="B42" t="s">
        <v>165</v>
      </c>
      <c r="C42">
        <v>34.941781832655465</v>
      </c>
      <c r="D42">
        <v>948.53450265405036</v>
      </c>
      <c r="N42" s="2"/>
    </row>
    <row r="43" spans="1:14" x14ac:dyDescent="0.25">
      <c r="A43" t="s">
        <v>6</v>
      </c>
      <c r="B43" t="s">
        <v>166</v>
      </c>
      <c r="C43">
        <v>40.667950789260331</v>
      </c>
      <c r="D43">
        <v>1131.9611479352955</v>
      </c>
      <c r="N43" s="2"/>
    </row>
    <row r="44" spans="1:14" x14ac:dyDescent="0.25">
      <c r="A44" t="s">
        <v>6</v>
      </c>
      <c r="B44" t="s">
        <v>167</v>
      </c>
      <c r="C44">
        <v>40.439669363456574</v>
      </c>
      <c r="D44">
        <v>1113.7919374148914</v>
      </c>
      <c r="N44" s="2"/>
    </row>
    <row r="45" spans="1:14" x14ac:dyDescent="0.25">
      <c r="A45" t="s">
        <v>6</v>
      </c>
      <c r="B45" t="s">
        <v>168</v>
      </c>
      <c r="C45">
        <v>42.017688375797441</v>
      </c>
      <c r="D45">
        <v>1146.4956581767976</v>
      </c>
      <c r="N45" s="2"/>
    </row>
    <row r="46" spans="1:14" x14ac:dyDescent="0.25">
      <c r="A46" t="s">
        <v>6</v>
      </c>
      <c r="B46" t="s">
        <v>169</v>
      </c>
      <c r="C46">
        <v>34.399042715700375</v>
      </c>
      <c r="D46">
        <v>906.37495559664444</v>
      </c>
      <c r="N46" s="2"/>
    </row>
    <row r="47" spans="1:14" x14ac:dyDescent="0.25">
      <c r="A47" t="s">
        <v>6</v>
      </c>
      <c r="B47" t="s">
        <v>170</v>
      </c>
      <c r="C47">
        <v>40.581588661199689</v>
      </c>
      <c r="D47">
        <v>1149.9814256072921</v>
      </c>
      <c r="N47" s="2"/>
    </row>
    <row r="48" spans="1:14" x14ac:dyDescent="0.25">
      <c r="A48" t="s">
        <v>6</v>
      </c>
      <c r="B48" t="s">
        <v>171</v>
      </c>
      <c r="C48">
        <v>40.692186339280248</v>
      </c>
      <c r="D48">
        <v>1165.9257652969025</v>
      </c>
    </row>
    <row r="49" spans="1:4" x14ac:dyDescent="0.25">
      <c r="A49" t="s">
        <v>6</v>
      </c>
      <c r="B49" t="s">
        <v>172</v>
      </c>
      <c r="C49">
        <v>41.163985898585501</v>
      </c>
      <c r="D49">
        <v>1205.4311027875819</v>
      </c>
    </row>
    <row r="50" spans="1:4" x14ac:dyDescent="0.25">
      <c r="A50" t="s">
        <v>10</v>
      </c>
      <c r="B50" t="s">
        <v>161</v>
      </c>
      <c r="C50">
        <v>29.114583333333332</v>
      </c>
      <c r="D50">
        <v>2522.7802500529774</v>
      </c>
    </row>
    <row r="51" spans="1:4" x14ac:dyDescent="0.25">
      <c r="A51" t="s">
        <v>10</v>
      </c>
      <c r="B51" t="s">
        <v>162</v>
      </c>
      <c r="C51">
        <v>23.802622498274673</v>
      </c>
      <c r="D51">
        <v>2347.1729605674941</v>
      </c>
    </row>
    <row r="52" spans="1:4" x14ac:dyDescent="0.25">
      <c r="A52" t="s">
        <v>10</v>
      </c>
      <c r="B52" t="s">
        <v>163</v>
      </c>
      <c r="C52">
        <v>21.571038251366119</v>
      </c>
      <c r="D52">
        <v>2171.9410370064943</v>
      </c>
    </row>
    <row r="53" spans="1:4" x14ac:dyDescent="0.25">
      <c r="A53" t="s">
        <v>10</v>
      </c>
      <c r="B53" t="s">
        <v>164</v>
      </c>
      <c r="C53">
        <v>17.407407407407408</v>
      </c>
      <c r="D53">
        <v>1677.8214887855722</v>
      </c>
    </row>
    <row r="54" spans="1:4" x14ac:dyDescent="0.25">
      <c r="A54" t="s">
        <v>10</v>
      </c>
      <c r="B54" t="s">
        <v>165</v>
      </c>
      <c r="C54">
        <v>11.791314837153196</v>
      </c>
      <c r="D54">
        <v>1204.6908315565031</v>
      </c>
    </row>
    <row r="55" spans="1:4" x14ac:dyDescent="0.25">
      <c r="A55" t="s">
        <v>10</v>
      </c>
      <c r="B55" t="s">
        <v>166</v>
      </c>
      <c r="C55">
        <v>13.630609896432681</v>
      </c>
      <c r="D55">
        <v>1449.78033631268</v>
      </c>
    </row>
    <row r="56" spans="1:4" x14ac:dyDescent="0.25">
      <c r="A56" t="s">
        <v>10</v>
      </c>
      <c r="B56" t="s">
        <v>167</v>
      </c>
      <c r="C56">
        <v>21.013513513513512</v>
      </c>
      <c r="D56">
        <v>2199.3368833517534</v>
      </c>
    </row>
    <row r="57" spans="1:4" x14ac:dyDescent="0.25">
      <c r="A57" t="s">
        <v>10</v>
      </c>
      <c r="B57" t="s">
        <v>168</v>
      </c>
      <c r="C57">
        <v>12.397336293007768</v>
      </c>
      <c r="D57">
        <v>1305.2987374490506</v>
      </c>
    </row>
    <row r="58" spans="1:4" x14ac:dyDescent="0.25">
      <c r="A58" t="s">
        <v>10</v>
      </c>
      <c r="B58" t="s">
        <v>169</v>
      </c>
      <c r="C58">
        <v>23.45166575641726</v>
      </c>
      <c r="D58">
        <v>2362.2007895657389</v>
      </c>
    </row>
    <row r="59" spans="1:4" x14ac:dyDescent="0.25">
      <c r="A59" t="s">
        <v>10</v>
      </c>
      <c r="B59" t="s">
        <v>170</v>
      </c>
      <c r="C59">
        <v>20.281124497991968</v>
      </c>
      <c r="D59">
        <v>1857.3264781491002</v>
      </c>
    </row>
    <row r="60" spans="1:4" x14ac:dyDescent="0.25">
      <c r="A60" t="s">
        <v>10</v>
      </c>
      <c r="B60" t="s">
        <v>171</v>
      </c>
      <c r="C60">
        <v>14.923425978445831</v>
      </c>
      <c r="D60">
        <v>1354.5660080605523</v>
      </c>
    </row>
    <row r="61" spans="1:4" x14ac:dyDescent="0.25">
      <c r="A61" t="s">
        <v>10</v>
      </c>
      <c r="B61" t="s">
        <v>172</v>
      </c>
      <c r="C61">
        <v>14.508670520231215</v>
      </c>
      <c r="D61">
        <v>1348.6713559984369</v>
      </c>
    </row>
    <row r="62" spans="1:4" x14ac:dyDescent="0.25">
      <c r="A62" t="s">
        <v>11</v>
      </c>
      <c r="B62" t="s">
        <v>161</v>
      </c>
      <c r="C62">
        <v>8.3308321287910214</v>
      </c>
      <c r="D62">
        <v>122.20640542232128</v>
      </c>
    </row>
    <row r="63" spans="1:4" x14ac:dyDescent="0.25">
      <c r="A63" t="s">
        <v>11</v>
      </c>
      <c r="B63" t="s">
        <v>162</v>
      </c>
      <c r="C63">
        <v>7.1638767680967224</v>
      </c>
      <c r="D63">
        <v>99.534768194683451</v>
      </c>
    </row>
    <row r="64" spans="1:4" x14ac:dyDescent="0.25">
      <c r="A64" t="s">
        <v>11</v>
      </c>
      <c r="B64" t="s">
        <v>163</v>
      </c>
      <c r="C64">
        <v>7.4222843989780518</v>
      </c>
      <c r="D64">
        <v>96.499356900481374</v>
      </c>
    </row>
    <row r="65" spans="1:4" x14ac:dyDescent="0.25">
      <c r="A65" t="s">
        <v>11</v>
      </c>
      <c r="B65" t="s">
        <v>164</v>
      </c>
      <c r="C65">
        <v>7.0362930956563101</v>
      </c>
      <c r="D65">
        <v>84.984909750022354</v>
      </c>
    </row>
    <row r="66" spans="1:4" x14ac:dyDescent="0.25">
      <c r="A66" t="s">
        <v>11</v>
      </c>
      <c r="B66" t="s">
        <v>165</v>
      </c>
      <c r="C66">
        <v>7.5399145345891414</v>
      </c>
      <c r="D66">
        <v>84.48691192134315</v>
      </c>
    </row>
    <row r="67" spans="1:4" x14ac:dyDescent="0.25">
      <c r="A67" t="s">
        <v>11</v>
      </c>
      <c r="B67" t="s">
        <v>166</v>
      </c>
      <c r="C67">
        <v>5.8913713650263837</v>
      </c>
      <c r="D67">
        <v>75.305957245422306</v>
      </c>
    </row>
    <row r="68" spans="1:4" x14ac:dyDescent="0.25">
      <c r="A68" t="s">
        <v>11</v>
      </c>
      <c r="B68" t="s">
        <v>167</v>
      </c>
      <c r="C68">
        <v>5.6556954287679027</v>
      </c>
      <c r="D68">
        <v>73.986491862683508</v>
      </c>
    </row>
    <row r="69" spans="1:4" x14ac:dyDescent="0.25">
      <c r="A69" t="s">
        <v>11</v>
      </c>
      <c r="B69" t="s">
        <v>168</v>
      </c>
      <c r="C69">
        <v>5.18194770108345</v>
      </c>
      <c r="D69">
        <v>70.71111502309067</v>
      </c>
    </row>
    <row r="70" spans="1:4" x14ac:dyDescent="0.25">
      <c r="A70" t="s">
        <v>11</v>
      </c>
      <c r="B70" t="s">
        <v>169</v>
      </c>
      <c r="C70">
        <v>3.8095676748948466</v>
      </c>
      <c r="D70">
        <v>65.402000603370809</v>
      </c>
    </row>
    <row r="71" spans="1:4" x14ac:dyDescent="0.25">
      <c r="A71" t="s">
        <v>11</v>
      </c>
      <c r="B71" t="s">
        <v>170</v>
      </c>
      <c r="C71">
        <v>5.2414825448472868</v>
      </c>
      <c r="D71">
        <v>85.314877937503852</v>
      </c>
    </row>
    <row r="72" spans="1:4" x14ac:dyDescent="0.25">
      <c r="A72" t="s">
        <v>11</v>
      </c>
      <c r="B72" t="s">
        <v>171</v>
      </c>
      <c r="C72">
        <v>5.5213134831993784</v>
      </c>
      <c r="D72">
        <v>87.617241559868248</v>
      </c>
    </row>
    <row r="73" spans="1:4" x14ac:dyDescent="0.25">
      <c r="A73" t="s">
        <v>11</v>
      </c>
      <c r="B73" t="s">
        <v>172</v>
      </c>
      <c r="C73">
        <v>5.0882551199409916</v>
      </c>
      <c r="D73">
        <v>89.051664079520975</v>
      </c>
    </row>
    <row r="74" spans="1:4" x14ac:dyDescent="0.25">
      <c r="A74" t="s">
        <v>12</v>
      </c>
      <c r="B74" t="s">
        <v>161</v>
      </c>
      <c r="C74">
        <v>11.321641728312038</v>
      </c>
      <c r="D74">
        <v>300.05309158583998</v>
      </c>
    </row>
    <row r="75" spans="1:4" x14ac:dyDescent="0.25">
      <c r="A75" t="s">
        <v>12</v>
      </c>
      <c r="B75" t="s">
        <v>162</v>
      </c>
      <c r="C75">
        <v>17.502744948598288</v>
      </c>
      <c r="D75">
        <v>459.532481067579</v>
      </c>
    </row>
    <row r="76" spans="1:4" x14ac:dyDescent="0.25">
      <c r="A76" t="s">
        <v>12</v>
      </c>
      <c r="B76" t="s">
        <v>163</v>
      </c>
      <c r="C76">
        <v>14.714453565051569</v>
      </c>
      <c r="D76">
        <v>395.62047904528697</v>
      </c>
    </row>
    <row r="77" spans="1:4" x14ac:dyDescent="0.25">
      <c r="A77" t="s">
        <v>12</v>
      </c>
      <c r="B77" t="s">
        <v>164</v>
      </c>
      <c r="C77">
        <v>11.372584620176603</v>
      </c>
      <c r="D77">
        <v>302.1491640894626</v>
      </c>
    </row>
    <row r="78" spans="1:4" x14ac:dyDescent="0.25">
      <c r="A78" t="s">
        <v>12</v>
      </c>
      <c r="B78" t="s">
        <v>165</v>
      </c>
      <c r="C78">
        <v>8.4097185115931623</v>
      </c>
      <c r="D78">
        <v>266.5498127173567</v>
      </c>
    </row>
    <row r="79" spans="1:4" x14ac:dyDescent="0.25">
      <c r="A79" t="s">
        <v>12</v>
      </c>
      <c r="B79" t="s">
        <v>166</v>
      </c>
      <c r="C79">
        <v>11.218186673972031</v>
      </c>
      <c r="D79">
        <v>336.45151058158365</v>
      </c>
    </row>
    <row r="80" spans="1:4" x14ac:dyDescent="0.25">
      <c r="A80" t="s">
        <v>12</v>
      </c>
      <c r="B80" t="s">
        <v>167</v>
      </c>
      <c r="C80">
        <v>11.242550443041662</v>
      </c>
      <c r="D80">
        <v>371.12246653017974</v>
      </c>
    </row>
    <row r="81" spans="1:4" x14ac:dyDescent="0.25">
      <c r="A81" t="s">
        <v>12</v>
      </c>
      <c r="B81" t="s">
        <v>168</v>
      </c>
      <c r="C81">
        <v>8.2739710033230303</v>
      </c>
      <c r="D81">
        <v>268.75996403294408</v>
      </c>
    </row>
    <row r="82" spans="1:4" x14ac:dyDescent="0.25">
      <c r="A82" t="s">
        <v>12</v>
      </c>
      <c r="B82" t="s">
        <v>169</v>
      </c>
      <c r="C82">
        <v>7.3891740021157251</v>
      </c>
      <c r="D82">
        <v>265.53666065521173</v>
      </c>
    </row>
    <row r="83" spans="1:4" x14ac:dyDescent="0.25">
      <c r="A83" t="s">
        <v>12</v>
      </c>
      <c r="B83" t="s">
        <v>170</v>
      </c>
      <c r="C83">
        <v>16.324281787833826</v>
      </c>
      <c r="D83">
        <v>511.52583205451873</v>
      </c>
    </row>
    <row r="84" spans="1:4" x14ac:dyDescent="0.25">
      <c r="A84" t="s">
        <v>12</v>
      </c>
      <c r="B84" t="s">
        <v>171</v>
      </c>
      <c r="C84">
        <v>26.619300853485068</v>
      </c>
      <c r="D84">
        <v>893.79992434252006</v>
      </c>
    </row>
    <row r="85" spans="1:4" x14ac:dyDescent="0.25">
      <c r="A85" t="s">
        <v>12</v>
      </c>
      <c r="B85" t="s">
        <v>172</v>
      </c>
      <c r="C85">
        <v>16.412004238748363</v>
      </c>
      <c r="D85">
        <v>544.78618753447927</v>
      </c>
    </row>
    <row r="86" spans="1:4" x14ac:dyDescent="0.25">
      <c r="A86" t="s">
        <v>13</v>
      </c>
      <c r="B86" t="s">
        <v>161</v>
      </c>
      <c r="C86">
        <v>15.671597988535563</v>
      </c>
      <c r="D86">
        <v>344.54400732344635</v>
      </c>
    </row>
    <row r="87" spans="1:4" x14ac:dyDescent="0.25">
      <c r="A87" t="s">
        <v>13</v>
      </c>
      <c r="B87" t="s">
        <v>162</v>
      </c>
      <c r="C87">
        <v>14.58440791503442</v>
      </c>
      <c r="D87">
        <v>328.35696740162263</v>
      </c>
    </row>
    <row r="88" spans="1:4" x14ac:dyDescent="0.25">
      <c r="A88" t="s">
        <v>13</v>
      </c>
      <c r="B88" t="s">
        <v>163</v>
      </c>
      <c r="C88">
        <v>7.705369877991072</v>
      </c>
      <c r="D88">
        <v>158.84083077918865</v>
      </c>
    </row>
    <row r="89" spans="1:4" x14ac:dyDescent="0.25">
      <c r="A89" t="s">
        <v>13</v>
      </c>
      <c r="B89" t="s">
        <v>164</v>
      </c>
      <c r="C89">
        <v>18.123393617535601</v>
      </c>
      <c r="D89">
        <v>333.66735553925304</v>
      </c>
    </row>
    <row r="90" spans="1:4" x14ac:dyDescent="0.25">
      <c r="A90" t="s">
        <v>13</v>
      </c>
      <c r="B90" t="s">
        <v>165</v>
      </c>
      <c r="C90">
        <v>32.026635472418853</v>
      </c>
      <c r="D90">
        <v>491.78114253821366</v>
      </c>
    </row>
    <row r="91" spans="1:4" x14ac:dyDescent="0.25">
      <c r="A91" t="s">
        <v>13</v>
      </c>
      <c r="B91" t="s">
        <v>166</v>
      </c>
      <c r="C91">
        <v>47.765410618709367</v>
      </c>
      <c r="D91">
        <v>696.79746300766658</v>
      </c>
    </row>
    <row r="92" spans="1:4" x14ac:dyDescent="0.25">
      <c r="A92" t="s">
        <v>13</v>
      </c>
      <c r="B92" t="s">
        <v>167</v>
      </c>
      <c r="C92">
        <v>44.368469007325324</v>
      </c>
      <c r="D92">
        <v>682.45335830823421</v>
      </c>
    </row>
    <row r="93" spans="1:4" x14ac:dyDescent="0.25">
      <c r="A93" t="s">
        <v>13</v>
      </c>
      <c r="B93" t="s">
        <v>168</v>
      </c>
      <c r="C93">
        <v>44.76298522423189</v>
      </c>
      <c r="D93">
        <v>699.10773630888843</v>
      </c>
    </row>
    <row r="94" spans="1:4" x14ac:dyDescent="0.25">
      <c r="A94" t="s">
        <v>13</v>
      </c>
      <c r="B94" t="s">
        <v>169</v>
      </c>
      <c r="C94">
        <v>40.675000223340582</v>
      </c>
      <c r="D94">
        <v>624.45134575569364</v>
      </c>
    </row>
    <row r="95" spans="1:4" x14ac:dyDescent="0.25">
      <c r="A95" t="s">
        <v>13</v>
      </c>
      <c r="B95" t="s">
        <v>170</v>
      </c>
      <c r="C95">
        <v>43.512055863975952</v>
      </c>
      <c r="D95">
        <v>573.49658285331259</v>
      </c>
    </row>
    <row r="96" spans="1:4" x14ac:dyDescent="0.25">
      <c r="A96" t="s">
        <v>13</v>
      </c>
      <c r="B96" t="s">
        <v>171</v>
      </c>
      <c r="C96">
        <v>61.380654768281637</v>
      </c>
      <c r="D96">
        <v>746.48223229191512</v>
      </c>
    </row>
    <row r="97" spans="1:4" x14ac:dyDescent="0.25">
      <c r="A97" t="s">
        <v>13</v>
      </c>
      <c r="B97" t="s">
        <v>172</v>
      </c>
      <c r="C97">
        <v>49.56911210276467</v>
      </c>
      <c r="D97">
        <v>620.18255201171428</v>
      </c>
    </row>
    <row r="98" spans="1:4" x14ac:dyDescent="0.25">
      <c r="A98" t="s">
        <v>15</v>
      </c>
      <c r="B98" t="s">
        <v>161</v>
      </c>
      <c r="C98">
        <v>9.8511300755169664</v>
      </c>
      <c r="D98">
        <v>363.84723547946754</v>
      </c>
    </row>
    <row r="99" spans="1:4" x14ac:dyDescent="0.25">
      <c r="A99" t="s">
        <v>15</v>
      </c>
      <c r="B99" t="s">
        <v>162</v>
      </c>
      <c r="C99">
        <v>12.089587941304</v>
      </c>
      <c r="D99">
        <v>398.4275284627559</v>
      </c>
    </row>
    <row r="100" spans="1:4" x14ac:dyDescent="0.25">
      <c r="A100" t="s">
        <v>15</v>
      </c>
      <c r="B100" t="s">
        <v>163</v>
      </c>
      <c r="C100">
        <v>12.199076674373881</v>
      </c>
      <c r="D100">
        <v>456.35484788171738</v>
      </c>
    </row>
    <row r="101" spans="1:4" x14ac:dyDescent="0.25">
      <c r="A101" t="s">
        <v>15</v>
      </c>
      <c r="B101" t="s">
        <v>164</v>
      </c>
      <c r="C101">
        <v>13.262196699979317</v>
      </c>
      <c r="D101">
        <v>446.32671398140388</v>
      </c>
    </row>
    <row r="102" spans="1:4" x14ac:dyDescent="0.25">
      <c r="A102" t="s">
        <v>15</v>
      </c>
      <c r="B102" t="s">
        <v>165</v>
      </c>
      <c r="C102">
        <v>7.9377725367432577</v>
      </c>
      <c r="D102">
        <v>300.52478953230514</v>
      </c>
    </row>
    <row r="103" spans="1:4" x14ac:dyDescent="0.25">
      <c r="A103" t="s">
        <v>15</v>
      </c>
      <c r="B103" t="s">
        <v>166</v>
      </c>
      <c r="C103">
        <v>12.080449628052579</v>
      </c>
      <c r="D103">
        <v>446.22379993219391</v>
      </c>
    </row>
    <row r="104" spans="1:4" x14ac:dyDescent="0.25">
      <c r="A104" t="s">
        <v>15</v>
      </c>
      <c r="B104" t="s">
        <v>167</v>
      </c>
      <c r="C104">
        <v>7.1353907249890822</v>
      </c>
      <c r="D104">
        <v>310.42546023819432</v>
      </c>
    </row>
    <row r="105" spans="1:4" x14ac:dyDescent="0.25">
      <c r="A105" t="s">
        <v>15</v>
      </c>
      <c r="B105" t="s">
        <v>168</v>
      </c>
      <c r="C105">
        <v>10.01158310022293</v>
      </c>
      <c r="D105">
        <v>392.94306335204493</v>
      </c>
    </row>
    <row r="106" spans="1:4" x14ac:dyDescent="0.25">
      <c r="A106" t="s">
        <v>15</v>
      </c>
      <c r="B106" t="s">
        <v>169</v>
      </c>
      <c r="C106">
        <v>7.2551455519302603</v>
      </c>
      <c r="D106">
        <v>319.93227279886594</v>
      </c>
    </row>
    <row r="107" spans="1:4" x14ac:dyDescent="0.25">
      <c r="A107" t="s">
        <v>15</v>
      </c>
      <c r="B107" t="s">
        <v>170</v>
      </c>
      <c r="C107">
        <v>12.078067795793759</v>
      </c>
      <c r="D107">
        <v>486.93032747060539</v>
      </c>
    </row>
    <row r="108" spans="1:4" x14ac:dyDescent="0.25">
      <c r="A108" t="s">
        <v>15</v>
      </c>
      <c r="B108" t="s">
        <v>171</v>
      </c>
      <c r="C108">
        <v>18.903477029423048</v>
      </c>
      <c r="D108">
        <v>755.80328248920489</v>
      </c>
    </row>
    <row r="109" spans="1:4" x14ac:dyDescent="0.25">
      <c r="A109" t="s">
        <v>15</v>
      </c>
      <c r="B109" t="s">
        <v>172</v>
      </c>
      <c r="C109">
        <v>21.344424677521346</v>
      </c>
      <c r="D109">
        <v>900.07495819639053</v>
      </c>
    </row>
    <row r="110" spans="1:4" x14ac:dyDescent="0.25">
      <c r="A110" t="s">
        <v>16</v>
      </c>
      <c r="B110" t="s">
        <v>161</v>
      </c>
      <c r="D110">
        <v>951.56816727117564</v>
      </c>
    </row>
    <row r="111" spans="1:4" x14ac:dyDescent="0.25">
      <c r="A111" t="s">
        <v>16</v>
      </c>
      <c r="B111" t="s">
        <v>162</v>
      </c>
      <c r="C111">
        <v>38.101265486741951</v>
      </c>
      <c r="D111">
        <v>1795.3073574689458</v>
      </c>
    </row>
    <row r="112" spans="1:4" x14ac:dyDescent="0.25">
      <c r="A112" t="s">
        <v>16</v>
      </c>
      <c r="B112" t="s">
        <v>163</v>
      </c>
      <c r="C112">
        <v>35.150847766939116</v>
      </c>
      <c r="D112">
        <v>2109.597719353817</v>
      </c>
    </row>
    <row r="113" spans="1:4" x14ac:dyDescent="0.25">
      <c r="A113" t="s">
        <v>16</v>
      </c>
      <c r="B113" t="s">
        <v>164</v>
      </c>
      <c r="C113">
        <v>22.198457949239394</v>
      </c>
      <c r="D113">
        <v>1093.3892969569779</v>
      </c>
    </row>
    <row r="114" spans="1:4" x14ac:dyDescent="0.25">
      <c r="A114" t="s">
        <v>16</v>
      </c>
      <c r="B114" t="s">
        <v>165</v>
      </c>
      <c r="C114">
        <v>21.86355940194014</v>
      </c>
      <c r="D114">
        <v>1272.1584984358708</v>
      </c>
    </row>
    <row r="115" spans="1:4" x14ac:dyDescent="0.25">
      <c r="A115" t="s">
        <v>16</v>
      </c>
      <c r="B115" t="s">
        <v>166</v>
      </c>
      <c r="C115">
        <v>24.597860379178318</v>
      </c>
      <c r="D115">
        <v>1350.8189923284262</v>
      </c>
    </row>
    <row r="116" spans="1:4" x14ac:dyDescent="0.25">
      <c r="A116" t="s">
        <v>16</v>
      </c>
      <c r="B116" t="s">
        <v>167</v>
      </c>
      <c r="C116">
        <v>40.301753766920484</v>
      </c>
      <c r="D116">
        <v>2211.6773261811431</v>
      </c>
    </row>
    <row r="117" spans="1:4" x14ac:dyDescent="0.25">
      <c r="A117" t="s">
        <v>16</v>
      </c>
      <c r="B117" t="s">
        <v>168</v>
      </c>
      <c r="C117">
        <v>24.272359313319221</v>
      </c>
      <c r="D117">
        <v>1556.0335996721983</v>
      </c>
    </row>
    <row r="118" spans="1:4" x14ac:dyDescent="0.25">
      <c r="A118" t="s">
        <v>16</v>
      </c>
      <c r="B118" t="s">
        <v>169</v>
      </c>
      <c r="C118">
        <v>31.553861387205146</v>
      </c>
      <c r="D118">
        <v>2067.4064940402795</v>
      </c>
    </row>
    <row r="119" spans="1:4" x14ac:dyDescent="0.25">
      <c r="A119" t="s">
        <v>16</v>
      </c>
      <c r="B119" t="s">
        <v>170</v>
      </c>
      <c r="C119">
        <v>35.865199508874049</v>
      </c>
      <c r="D119">
        <v>2177.6006539955038</v>
      </c>
    </row>
    <row r="120" spans="1:4" x14ac:dyDescent="0.25">
      <c r="A120" t="s">
        <v>16</v>
      </c>
      <c r="B120" t="s">
        <v>171</v>
      </c>
      <c r="C120">
        <v>25.927425687640334</v>
      </c>
      <c r="D120">
        <v>1534.7746277789108</v>
      </c>
    </row>
    <row r="121" spans="1:4" x14ac:dyDescent="0.25">
      <c r="A121" t="s">
        <v>16</v>
      </c>
      <c r="B121" t="s">
        <v>172</v>
      </c>
      <c r="C121">
        <v>76.670700340357499</v>
      </c>
      <c r="D121">
        <v>4330.9250025440115</v>
      </c>
    </row>
    <row r="122" spans="1:4" x14ac:dyDescent="0.25">
      <c r="A122" t="s">
        <v>17</v>
      </c>
      <c r="B122" t="s">
        <v>161</v>
      </c>
      <c r="D122">
        <v>476.00130214799242</v>
      </c>
    </row>
    <row r="123" spans="1:4" x14ac:dyDescent="0.25">
      <c r="A123" t="s">
        <v>17</v>
      </c>
      <c r="B123" t="s">
        <v>162</v>
      </c>
      <c r="C123">
        <v>38.101265486741951</v>
      </c>
      <c r="D123">
        <v>372.12142170158961</v>
      </c>
    </row>
    <row r="124" spans="1:4" x14ac:dyDescent="0.25">
      <c r="A124" t="s">
        <v>17</v>
      </c>
      <c r="B124" t="s">
        <v>163</v>
      </c>
      <c r="C124">
        <v>35.150847766939116</v>
      </c>
      <c r="D124">
        <v>301.56586333516231</v>
      </c>
    </row>
    <row r="125" spans="1:4" x14ac:dyDescent="0.25">
      <c r="A125" t="s">
        <v>17</v>
      </c>
      <c r="B125" t="s">
        <v>164</v>
      </c>
      <c r="C125">
        <v>22.198457949239394</v>
      </c>
      <c r="D125">
        <v>307.11109968903395</v>
      </c>
    </row>
    <row r="126" spans="1:4" x14ac:dyDescent="0.25">
      <c r="A126" t="s">
        <v>17</v>
      </c>
      <c r="B126" t="s">
        <v>165</v>
      </c>
      <c r="C126">
        <v>21.86355940194014</v>
      </c>
      <c r="D126">
        <v>306.49903984637541</v>
      </c>
    </row>
    <row r="127" spans="1:4" x14ac:dyDescent="0.25">
      <c r="A127" t="s">
        <v>17</v>
      </c>
      <c r="B127" t="s">
        <v>166</v>
      </c>
      <c r="C127">
        <v>24.597860379178318</v>
      </c>
      <c r="D127">
        <v>286.48430392924729</v>
      </c>
    </row>
    <row r="128" spans="1:4" x14ac:dyDescent="0.25">
      <c r="A128" t="s">
        <v>17</v>
      </c>
      <c r="B128" t="s">
        <v>167</v>
      </c>
      <c r="C128">
        <v>40.301753766920484</v>
      </c>
      <c r="D128">
        <v>333.99630629350759</v>
      </c>
    </row>
    <row r="129" spans="1:4" x14ac:dyDescent="0.25">
      <c r="A129" t="s">
        <v>17</v>
      </c>
      <c r="B129" t="s">
        <v>168</v>
      </c>
      <c r="C129">
        <v>24.272359313319221</v>
      </c>
      <c r="D129">
        <v>327.506891450105</v>
      </c>
    </row>
    <row r="130" spans="1:4" x14ac:dyDescent="0.25">
      <c r="A130" t="s">
        <v>17</v>
      </c>
      <c r="B130" t="s">
        <v>169</v>
      </c>
      <c r="C130">
        <v>31.553861387205146</v>
      </c>
      <c r="D130">
        <v>503.69071784462079</v>
      </c>
    </row>
    <row r="131" spans="1:4" x14ac:dyDescent="0.25">
      <c r="A131" t="s">
        <v>17</v>
      </c>
      <c r="B131" t="s">
        <v>170</v>
      </c>
      <c r="C131">
        <v>35.865199508874049</v>
      </c>
      <c r="D131">
        <v>568.66966905074082</v>
      </c>
    </row>
    <row r="132" spans="1:4" x14ac:dyDescent="0.25">
      <c r="A132" t="s">
        <v>17</v>
      </c>
      <c r="B132" t="s">
        <v>171</v>
      </c>
      <c r="C132">
        <v>25.927425687640334</v>
      </c>
      <c r="D132">
        <v>519.52607040506439</v>
      </c>
    </row>
    <row r="133" spans="1:4" x14ac:dyDescent="0.25">
      <c r="A133" t="s">
        <v>17</v>
      </c>
      <c r="B133" t="s">
        <v>172</v>
      </c>
      <c r="C133">
        <v>76.670700340357499</v>
      </c>
      <c r="D133">
        <v>380.01093256443744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D1" workbookViewId="0">
      <selection activeCell="Q31" sqref="Q31"/>
    </sheetView>
  </sheetViews>
  <sheetFormatPr defaultRowHeight="15" x14ac:dyDescent="0.25"/>
  <sheetData>
    <row r="1" spans="1:5" x14ac:dyDescent="0.25">
      <c r="B1" t="s">
        <v>76</v>
      </c>
      <c r="C1" t="s">
        <v>77</v>
      </c>
    </row>
    <row r="2" spans="1:5" x14ac:dyDescent="0.25">
      <c r="A2" t="s">
        <v>2</v>
      </c>
      <c r="B2">
        <v>9.7533333333333321</v>
      </c>
      <c r="C2">
        <v>16.846666666666668</v>
      </c>
      <c r="D2" s="2">
        <f>(C2-B2)/B2</f>
        <v>0.72727272727272763</v>
      </c>
    </row>
    <row r="3" spans="1:5" x14ac:dyDescent="0.25">
      <c r="A3" t="s">
        <v>3</v>
      </c>
      <c r="B3">
        <v>55.263333333333343</v>
      </c>
      <c r="C3">
        <v>81.963333333333324</v>
      </c>
      <c r="D3" s="2">
        <f t="shared" ref="D3:D16" si="0">(C3-B3)/B3</f>
        <v>0.48314132336087778</v>
      </c>
    </row>
    <row r="4" spans="1:5" x14ac:dyDescent="0.25">
      <c r="A4" t="s">
        <v>4</v>
      </c>
      <c r="B4">
        <v>33.18333333333333</v>
      </c>
      <c r="C4">
        <v>41.46</v>
      </c>
      <c r="D4" s="2">
        <f t="shared" si="0"/>
        <v>0.24942240080361641</v>
      </c>
    </row>
    <row r="5" spans="1:5" x14ac:dyDescent="0.25">
      <c r="A5" t="s">
        <v>5</v>
      </c>
      <c r="B5">
        <v>84.773333333333326</v>
      </c>
      <c r="C5">
        <v>79.42</v>
      </c>
      <c r="D5" s="2">
        <f t="shared" si="0"/>
        <v>-6.3148788927335539E-2</v>
      </c>
    </row>
    <row r="6" spans="1:5" x14ac:dyDescent="0.25">
      <c r="A6" t="s">
        <v>6</v>
      </c>
      <c r="B6">
        <v>149.35</v>
      </c>
      <c r="C6">
        <v>129.94666666666666</v>
      </c>
      <c r="D6" s="2">
        <f t="shared" si="0"/>
        <v>-0.12991853587769225</v>
      </c>
    </row>
    <row r="7" spans="1:5" x14ac:dyDescent="0.25">
      <c r="A7" t="s">
        <v>7</v>
      </c>
      <c r="B7">
        <v>19.819999999999997</v>
      </c>
      <c r="C7">
        <v>34.306666666666665</v>
      </c>
      <c r="D7" s="2">
        <f t="shared" si="0"/>
        <v>0.73091153716784407</v>
      </c>
    </row>
    <row r="8" spans="1:5" x14ac:dyDescent="0.25">
      <c r="A8" t="s">
        <v>8</v>
      </c>
      <c r="B8">
        <v>8.6933333333333334</v>
      </c>
      <c r="C8">
        <v>16.55</v>
      </c>
      <c r="D8" s="2">
        <f t="shared" si="0"/>
        <v>0.90375766871165653</v>
      </c>
    </row>
    <row r="9" spans="1:5" x14ac:dyDescent="0.25">
      <c r="A9" t="s">
        <v>10</v>
      </c>
      <c r="B9">
        <v>44.919999999999995</v>
      </c>
      <c r="C9">
        <v>30.91333333333333</v>
      </c>
      <c r="D9" s="2">
        <f t="shared" si="0"/>
        <v>-0.31181359453843871</v>
      </c>
    </row>
    <row r="10" spans="1:5" x14ac:dyDescent="0.25">
      <c r="A10" t="s">
        <v>11</v>
      </c>
      <c r="B10">
        <v>569.44999999999993</v>
      </c>
      <c r="C10">
        <v>585.60666666666668</v>
      </c>
      <c r="D10" s="2">
        <f t="shared" si="0"/>
        <v>2.8372406122867247E-2</v>
      </c>
    </row>
    <row r="11" spans="1:5" x14ac:dyDescent="0.25">
      <c r="A11" t="s">
        <v>12</v>
      </c>
      <c r="B11">
        <v>67.989999999999995</v>
      </c>
      <c r="C11">
        <v>118.58999999999999</v>
      </c>
      <c r="D11" s="2">
        <f t="shared" si="0"/>
        <v>0.74422709221944405</v>
      </c>
    </row>
    <row r="12" spans="1:5" x14ac:dyDescent="0.25">
      <c r="A12" t="s">
        <v>13</v>
      </c>
      <c r="B12">
        <v>112.65333333333335</v>
      </c>
      <c r="C12">
        <v>339.20333333333332</v>
      </c>
      <c r="D12" s="2">
        <f>(C12-B12)/B12</f>
        <v>2.0110368090898323</v>
      </c>
      <c r="E12">
        <f>C12-B12</f>
        <v>226.54999999999995</v>
      </c>
    </row>
    <row r="13" spans="1:5" x14ac:dyDescent="0.25">
      <c r="A13" t="s">
        <v>15</v>
      </c>
      <c r="B13">
        <v>39.803333333333335</v>
      </c>
      <c r="C13">
        <v>74.00333333333333</v>
      </c>
      <c r="D13" s="2">
        <f t="shared" si="0"/>
        <v>0.859224520559417</v>
      </c>
    </row>
    <row r="14" spans="1:5" x14ac:dyDescent="0.25">
      <c r="A14" t="s">
        <v>16</v>
      </c>
      <c r="B14">
        <v>15.270000000000001</v>
      </c>
      <c r="C14">
        <v>26.306666666666668</v>
      </c>
      <c r="D14" s="2">
        <f t="shared" si="0"/>
        <v>0.72276795459506649</v>
      </c>
    </row>
    <row r="15" spans="1:5" x14ac:dyDescent="0.25">
      <c r="A15" t="s">
        <v>17</v>
      </c>
      <c r="B15">
        <v>70.766666666666666</v>
      </c>
      <c r="C15">
        <v>114.07</v>
      </c>
      <c r="D15" s="2">
        <f t="shared" si="0"/>
        <v>0.61191709844559583</v>
      </c>
      <c r="E15">
        <f>E12+E16</f>
        <v>429.37</v>
      </c>
    </row>
    <row r="16" spans="1:5" x14ac:dyDescent="0.25">
      <c r="A16" t="s">
        <v>19</v>
      </c>
      <c r="B16">
        <v>111.32666666666667</v>
      </c>
      <c r="C16">
        <v>314.1466666666667</v>
      </c>
      <c r="D16" s="2">
        <f t="shared" si="0"/>
        <v>1.821845619498174</v>
      </c>
      <c r="E16">
        <f>C16-B16</f>
        <v>202.82000000000005</v>
      </c>
    </row>
    <row r="18" spans="1:9" x14ac:dyDescent="0.25">
      <c r="A18" t="s">
        <v>0</v>
      </c>
      <c r="B18">
        <f>SUM(B2:B16)</f>
        <v>1393.0166666666667</v>
      </c>
      <c r="C18">
        <f>SUM(C2:C16)</f>
        <v>2003.3333333333333</v>
      </c>
    </row>
    <row r="19" spans="1:9" x14ac:dyDescent="0.25">
      <c r="B19">
        <f>C18-B18</f>
        <v>610.31666666666661</v>
      </c>
    </row>
    <row r="20" spans="1:9" x14ac:dyDescent="0.25">
      <c r="B20">
        <f>E15/B19</f>
        <v>0.70352003058521539</v>
      </c>
    </row>
    <row r="29" spans="1:9" x14ac:dyDescent="0.25">
      <c r="B29">
        <v>2000</v>
      </c>
      <c r="C29">
        <v>2001</v>
      </c>
      <c r="D29">
        <v>2002</v>
      </c>
      <c r="E29" t="s">
        <v>74</v>
      </c>
      <c r="F29">
        <v>2009</v>
      </c>
      <c r="G29">
        <v>2010</v>
      </c>
      <c r="H29">
        <v>2011</v>
      </c>
      <c r="I29" t="s">
        <v>75</v>
      </c>
    </row>
    <row r="30" spans="1:9" x14ac:dyDescent="0.25">
      <c r="A30" t="s">
        <v>2</v>
      </c>
      <c r="B30">
        <v>9.42</v>
      </c>
      <c r="C30">
        <v>11.42</v>
      </c>
      <c r="D30">
        <v>8.42</v>
      </c>
      <c r="E30">
        <f t="shared" ref="E30:E44" si="1">SUM(B30:D30)/3</f>
        <v>9.7533333333333321</v>
      </c>
      <c r="F30">
        <v>9.8699999999999992</v>
      </c>
      <c r="G30">
        <v>15.32</v>
      </c>
      <c r="H30">
        <v>25.35</v>
      </c>
      <c r="I30">
        <f>SUM(F30:H30)/3</f>
        <v>16.846666666666668</v>
      </c>
    </row>
    <row r="31" spans="1:9" x14ac:dyDescent="0.25">
      <c r="A31" t="s">
        <v>3</v>
      </c>
      <c r="B31">
        <v>52.8</v>
      </c>
      <c r="C31">
        <v>50.85</v>
      </c>
      <c r="D31">
        <v>62.14</v>
      </c>
      <c r="E31">
        <f t="shared" si="1"/>
        <v>55.263333333333343</v>
      </c>
      <c r="F31">
        <v>85.37</v>
      </c>
      <c r="G31">
        <v>85.27</v>
      </c>
      <c r="H31">
        <v>75.25</v>
      </c>
      <c r="I31">
        <f t="shared" ref="I31:I44" si="2">SUM(F31:H31)/3</f>
        <v>81.963333333333324</v>
      </c>
    </row>
    <row r="32" spans="1:9" x14ac:dyDescent="0.25">
      <c r="A32" t="s">
        <v>4</v>
      </c>
      <c r="B32">
        <v>31.92</v>
      </c>
      <c r="C32">
        <v>27.55</v>
      </c>
      <c r="D32">
        <v>40.08</v>
      </c>
      <c r="E32">
        <f t="shared" si="1"/>
        <v>33.18333333333333</v>
      </c>
      <c r="F32">
        <v>34.71</v>
      </c>
      <c r="G32">
        <v>26.06</v>
      </c>
      <c r="H32">
        <v>63.61</v>
      </c>
      <c r="I32">
        <f t="shared" si="2"/>
        <v>41.46</v>
      </c>
    </row>
    <row r="33" spans="1:9" x14ac:dyDescent="0.25">
      <c r="A33" t="s">
        <v>5</v>
      </c>
      <c r="B33">
        <v>76.52</v>
      </c>
      <c r="C33">
        <v>96.37</v>
      </c>
      <c r="D33">
        <v>81.430000000000007</v>
      </c>
      <c r="E33">
        <f t="shared" si="1"/>
        <v>84.773333333333326</v>
      </c>
      <c r="F33">
        <v>62.09</v>
      </c>
      <c r="G33">
        <v>93.88</v>
      </c>
      <c r="H33">
        <v>82.29</v>
      </c>
      <c r="I33">
        <f t="shared" si="2"/>
        <v>79.42</v>
      </c>
    </row>
    <row r="34" spans="1:9" x14ac:dyDescent="0.25">
      <c r="A34" t="s">
        <v>6</v>
      </c>
      <c r="B34">
        <v>131.32</v>
      </c>
      <c r="C34">
        <v>175.1</v>
      </c>
      <c r="D34">
        <v>141.63</v>
      </c>
      <c r="E34">
        <f t="shared" si="1"/>
        <v>149.35</v>
      </c>
      <c r="F34">
        <v>126.92</v>
      </c>
      <c r="G34">
        <v>129.04</v>
      </c>
      <c r="H34">
        <v>133.88</v>
      </c>
      <c r="I34">
        <f t="shared" si="2"/>
        <v>129.94666666666666</v>
      </c>
    </row>
    <row r="35" spans="1:9" x14ac:dyDescent="0.25">
      <c r="A35" t="s">
        <v>7</v>
      </c>
      <c r="B35">
        <v>7.24</v>
      </c>
      <c r="C35">
        <v>20.95</v>
      </c>
      <c r="D35">
        <v>31.27</v>
      </c>
      <c r="E35">
        <f t="shared" si="1"/>
        <v>19.819999999999997</v>
      </c>
      <c r="F35">
        <v>33.21</v>
      </c>
      <c r="G35">
        <v>32.18</v>
      </c>
      <c r="H35">
        <v>37.53</v>
      </c>
      <c r="I35">
        <f t="shared" si="2"/>
        <v>34.306666666666665</v>
      </c>
    </row>
    <row r="36" spans="1:9" x14ac:dyDescent="0.25">
      <c r="A36" t="s">
        <v>8</v>
      </c>
      <c r="B36">
        <v>7.52</v>
      </c>
      <c r="C36">
        <v>8.3800000000000008</v>
      </c>
      <c r="D36">
        <v>10.18</v>
      </c>
      <c r="E36">
        <f t="shared" si="1"/>
        <v>8.6933333333333334</v>
      </c>
      <c r="F36">
        <v>11.66</v>
      </c>
      <c r="G36">
        <v>17.14</v>
      </c>
      <c r="H36">
        <v>20.85</v>
      </c>
      <c r="I36">
        <f t="shared" si="2"/>
        <v>16.55</v>
      </c>
    </row>
    <row r="37" spans="1:9" x14ac:dyDescent="0.25">
      <c r="A37" t="s">
        <v>10</v>
      </c>
      <c r="B37">
        <v>47.62</v>
      </c>
      <c r="C37">
        <v>45</v>
      </c>
      <c r="D37">
        <v>42.14</v>
      </c>
      <c r="E37">
        <f t="shared" si="1"/>
        <v>44.919999999999995</v>
      </c>
      <c r="F37">
        <v>37.57</v>
      </c>
      <c r="G37">
        <v>27.56</v>
      </c>
      <c r="H37">
        <v>27.61</v>
      </c>
      <c r="I37">
        <f t="shared" si="2"/>
        <v>30.91333333333333</v>
      </c>
    </row>
    <row r="38" spans="1:9" x14ac:dyDescent="0.25">
      <c r="A38" t="s">
        <v>11</v>
      </c>
      <c r="B38">
        <v>640.42999999999995</v>
      </c>
      <c r="C38">
        <v>535.38</v>
      </c>
      <c r="D38">
        <v>532.54</v>
      </c>
      <c r="E38">
        <f t="shared" si="1"/>
        <v>569.44999999999993</v>
      </c>
      <c r="F38">
        <v>558.75</v>
      </c>
      <c r="G38">
        <v>587.33000000000004</v>
      </c>
      <c r="H38">
        <v>610.74</v>
      </c>
      <c r="I38">
        <f t="shared" si="2"/>
        <v>585.60666666666668</v>
      </c>
    </row>
    <row r="39" spans="1:9" x14ac:dyDescent="0.25">
      <c r="A39" t="s">
        <v>12</v>
      </c>
      <c r="B39">
        <v>52.56</v>
      </c>
      <c r="C39">
        <v>81.13</v>
      </c>
      <c r="D39">
        <v>70.28</v>
      </c>
      <c r="E39">
        <f t="shared" si="1"/>
        <v>67.989999999999995</v>
      </c>
      <c r="F39">
        <v>93</v>
      </c>
      <c r="G39">
        <v>163.03</v>
      </c>
      <c r="H39">
        <v>99.74</v>
      </c>
      <c r="I39">
        <f t="shared" si="2"/>
        <v>118.58999999999999</v>
      </c>
    </row>
    <row r="40" spans="1:9" x14ac:dyDescent="0.25">
      <c r="A40" t="s">
        <v>13</v>
      </c>
      <c r="B40">
        <v>137</v>
      </c>
      <c r="C40">
        <v>134.21</v>
      </c>
      <c r="D40">
        <v>66.75</v>
      </c>
      <c r="E40">
        <f t="shared" si="1"/>
        <v>112.65333333333335</v>
      </c>
      <c r="F40">
        <v>292.61</v>
      </c>
      <c r="G40">
        <v>391.25</v>
      </c>
      <c r="H40">
        <v>333.75</v>
      </c>
      <c r="I40">
        <f t="shared" si="2"/>
        <v>339.20333333333332</v>
      </c>
    </row>
    <row r="41" spans="1:9" x14ac:dyDescent="0.25">
      <c r="A41" t="s">
        <v>15</v>
      </c>
      <c r="B41">
        <v>35.450000000000003</v>
      </c>
      <c r="C41">
        <v>39.020000000000003</v>
      </c>
      <c r="D41">
        <v>44.94</v>
      </c>
      <c r="E41">
        <f t="shared" si="1"/>
        <v>39.803333333333335</v>
      </c>
      <c r="F41">
        <v>50.11</v>
      </c>
      <c r="G41">
        <v>78.239999999999995</v>
      </c>
      <c r="H41">
        <v>93.66</v>
      </c>
      <c r="I41">
        <f t="shared" si="2"/>
        <v>74.00333333333333</v>
      </c>
    </row>
    <row r="42" spans="1:9" x14ac:dyDescent="0.25">
      <c r="A42" t="s">
        <v>16</v>
      </c>
      <c r="B42">
        <v>8.92</v>
      </c>
      <c r="C42">
        <v>16.91</v>
      </c>
      <c r="D42">
        <v>19.98</v>
      </c>
      <c r="E42">
        <f t="shared" si="1"/>
        <v>15.270000000000001</v>
      </c>
      <c r="F42">
        <v>21.31</v>
      </c>
      <c r="G42">
        <v>15.05</v>
      </c>
      <c r="H42">
        <v>42.56</v>
      </c>
      <c r="I42">
        <f t="shared" si="2"/>
        <v>26.306666666666668</v>
      </c>
    </row>
    <row r="43" spans="1:9" x14ac:dyDescent="0.25">
      <c r="A43" t="s">
        <v>17</v>
      </c>
      <c r="B43">
        <v>86.27</v>
      </c>
      <c r="C43">
        <v>68.87</v>
      </c>
      <c r="D43">
        <v>57.16</v>
      </c>
      <c r="E43">
        <f t="shared" si="1"/>
        <v>70.766666666666666</v>
      </c>
      <c r="F43">
        <v>129.68</v>
      </c>
      <c r="G43">
        <v>121.46</v>
      </c>
      <c r="H43">
        <v>91.07</v>
      </c>
      <c r="I43">
        <f t="shared" si="2"/>
        <v>114.07</v>
      </c>
    </row>
    <row r="44" spans="1:9" x14ac:dyDescent="0.25">
      <c r="A44" t="s">
        <v>19</v>
      </c>
      <c r="B44">
        <v>121.45</v>
      </c>
      <c r="C44">
        <v>125.42</v>
      </c>
      <c r="D44">
        <v>87.11</v>
      </c>
      <c r="E44">
        <f t="shared" si="1"/>
        <v>111.32666666666667</v>
      </c>
      <c r="F44">
        <v>288.70999999999998</v>
      </c>
      <c r="G44">
        <v>319.04000000000002</v>
      </c>
      <c r="H44">
        <v>334.69</v>
      </c>
      <c r="I44">
        <f t="shared" si="2"/>
        <v>314.1466666666667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33" sqref="B33"/>
    </sheetView>
  </sheetViews>
  <sheetFormatPr defaultRowHeight="15" x14ac:dyDescent="0.25"/>
  <sheetData>
    <row r="1" spans="1:13" x14ac:dyDescent="0.2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</row>
    <row r="2" spans="1:13" x14ac:dyDescent="0.25">
      <c r="A2" t="s">
        <v>11</v>
      </c>
      <c r="B2">
        <v>275.14999999999998</v>
      </c>
      <c r="C2">
        <v>202.85</v>
      </c>
      <c r="D2">
        <v>205.87</v>
      </c>
      <c r="E2">
        <v>220.22</v>
      </c>
      <c r="F2">
        <v>268.33999999999997</v>
      </c>
      <c r="G2">
        <v>266.91000000000003</v>
      </c>
      <c r="H2">
        <v>278.89</v>
      </c>
      <c r="I2">
        <v>324.45</v>
      </c>
      <c r="J2">
        <v>302.14</v>
      </c>
      <c r="K2">
        <v>411.7</v>
      </c>
      <c r="L2">
        <v>511.41</v>
      </c>
      <c r="M2">
        <v>610.74</v>
      </c>
    </row>
    <row r="3" spans="1:13" x14ac:dyDescent="0.25">
      <c r="A3" t="s">
        <v>19</v>
      </c>
      <c r="B3">
        <v>64.67</v>
      </c>
      <c r="C3">
        <v>61.41</v>
      </c>
      <c r="D3">
        <v>43.31</v>
      </c>
      <c r="E3">
        <v>76.12</v>
      </c>
      <c r="F3">
        <v>94.21</v>
      </c>
      <c r="G3">
        <v>163.66999999999999</v>
      </c>
      <c r="H3">
        <v>127.75</v>
      </c>
      <c r="I3">
        <v>154.85</v>
      </c>
      <c r="J3">
        <v>362.66</v>
      </c>
      <c r="K3">
        <v>224.28</v>
      </c>
      <c r="L3">
        <v>286.91000000000003</v>
      </c>
      <c r="M3">
        <v>334.69</v>
      </c>
    </row>
    <row r="4" spans="1:13" x14ac:dyDescent="0.25">
      <c r="A4" t="s">
        <v>13</v>
      </c>
      <c r="B4">
        <v>68.25</v>
      </c>
      <c r="C4">
        <v>58.77</v>
      </c>
      <c r="D4">
        <v>26.18</v>
      </c>
      <c r="E4">
        <v>60.14</v>
      </c>
      <c r="F4">
        <v>121.32</v>
      </c>
      <c r="G4">
        <v>198.47</v>
      </c>
      <c r="H4">
        <v>204.51</v>
      </c>
      <c r="I4">
        <v>246.05</v>
      </c>
      <c r="J4">
        <v>224.31</v>
      </c>
      <c r="K4">
        <v>205.85</v>
      </c>
      <c r="L4">
        <v>340.49</v>
      </c>
      <c r="M4">
        <v>333.75</v>
      </c>
    </row>
    <row r="5" spans="1:13" x14ac:dyDescent="0.25">
      <c r="A5" t="s">
        <v>6</v>
      </c>
      <c r="B5">
        <v>101.54</v>
      </c>
      <c r="C5">
        <v>137.56</v>
      </c>
      <c r="D5">
        <v>111.85</v>
      </c>
      <c r="E5">
        <v>114.94</v>
      </c>
      <c r="F5">
        <v>86.31</v>
      </c>
      <c r="G5">
        <v>106.58</v>
      </c>
      <c r="H5">
        <v>108.5</v>
      </c>
      <c r="I5">
        <v>114.88</v>
      </c>
      <c r="J5">
        <v>94.14</v>
      </c>
      <c r="K5">
        <v>120.96</v>
      </c>
      <c r="L5">
        <v>125.21</v>
      </c>
      <c r="M5">
        <v>133.88</v>
      </c>
    </row>
    <row r="6" spans="1:13" x14ac:dyDescent="0.25">
      <c r="A6" t="s">
        <v>18</v>
      </c>
      <c r="B6">
        <v>52.14</v>
      </c>
      <c r="C6">
        <v>50.33</v>
      </c>
      <c r="D6">
        <v>52.73</v>
      </c>
      <c r="E6">
        <v>55.5</v>
      </c>
      <c r="F6">
        <v>72.8</v>
      </c>
      <c r="G6">
        <v>72.03</v>
      </c>
      <c r="H6">
        <v>102.38</v>
      </c>
      <c r="I6">
        <v>117.11</v>
      </c>
      <c r="J6">
        <v>130.53</v>
      </c>
      <c r="K6">
        <v>117.67</v>
      </c>
      <c r="L6">
        <v>127.44</v>
      </c>
      <c r="M6">
        <v>130.12</v>
      </c>
    </row>
    <row r="7" spans="1:13" x14ac:dyDescent="0.25">
      <c r="A7" t="s">
        <v>12</v>
      </c>
      <c r="B7">
        <v>27.14</v>
      </c>
      <c r="C7">
        <v>42.83</v>
      </c>
      <c r="D7">
        <v>37.869999999999997</v>
      </c>
      <c r="E7">
        <v>32.97</v>
      </c>
      <c r="F7">
        <v>30.93</v>
      </c>
      <c r="G7">
        <v>43.55</v>
      </c>
      <c r="H7">
        <v>47.07</v>
      </c>
      <c r="I7">
        <v>37.47</v>
      </c>
      <c r="J7">
        <v>40.31</v>
      </c>
      <c r="K7">
        <v>77.31</v>
      </c>
      <c r="L7">
        <v>147.47999999999999</v>
      </c>
      <c r="M7">
        <v>99.74</v>
      </c>
    </row>
    <row r="8" spans="1:13" x14ac:dyDescent="0.25">
      <c r="A8" t="s">
        <v>15</v>
      </c>
      <c r="B8">
        <v>18.82</v>
      </c>
      <c r="C8">
        <v>20.27</v>
      </c>
      <c r="D8">
        <v>22.59</v>
      </c>
      <c r="E8">
        <v>27.85</v>
      </c>
      <c r="F8">
        <v>19.36</v>
      </c>
      <c r="G8">
        <v>31.98</v>
      </c>
      <c r="H8">
        <v>21.49</v>
      </c>
      <c r="I8">
        <v>30.86</v>
      </c>
      <c r="J8">
        <v>25.71</v>
      </c>
      <c r="K8">
        <v>39.24</v>
      </c>
      <c r="L8">
        <v>70.45</v>
      </c>
      <c r="M8">
        <v>93.66</v>
      </c>
    </row>
    <row r="9" spans="1:13" x14ac:dyDescent="0.25">
      <c r="A9" t="s">
        <v>17</v>
      </c>
      <c r="B9">
        <v>45.8</v>
      </c>
      <c r="C9">
        <v>31.71</v>
      </c>
      <c r="D9">
        <v>27.48</v>
      </c>
      <c r="E9">
        <v>32.81</v>
      </c>
      <c r="F9">
        <v>38.74</v>
      </c>
      <c r="G9">
        <v>39.479999999999997</v>
      </c>
      <c r="H9">
        <v>48.79</v>
      </c>
      <c r="I9">
        <v>56.69</v>
      </c>
      <c r="J9">
        <v>92.27</v>
      </c>
      <c r="K9">
        <v>103.19</v>
      </c>
      <c r="L9">
        <v>108.31</v>
      </c>
      <c r="M9">
        <v>91.07</v>
      </c>
    </row>
    <row r="10" spans="1:13" x14ac:dyDescent="0.25">
      <c r="A10" t="s">
        <v>5</v>
      </c>
      <c r="B10">
        <v>57.23</v>
      </c>
      <c r="C10">
        <v>74.010000000000005</v>
      </c>
      <c r="D10">
        <v>62.64</v>
      </c>
      <c r="E10">
        <v>56.82</v>
      </c>
      <c r="F10">
        <v>51.09</v>
      </c>
      <c r="G10">
        <v>56.79</v>
      </c>
      <c r="H10">
        <v>55.04</v>
      </c>
      <c r="I10">
        <v>52.12</v>
      </c>
      <c r="J10">
        <v>53.22</v>
      </c>
      <c r="K10">
        <v>58.7</v>
      </c>
      <c r="L10">
        <v>90.63</v>
      </c>
      <c r="M10">
        <v>82.29</v>
      </c>
    </row>
    <row r="11" spans="1:13" x14ac:dyDescent="0.25">
      <c r="A11" t="s">
        <v>3</v>
      </c>
      <c r="B11">
        <v>29.12</v>
      </c>
      <c r="C11">
        <v>25.93</v>
      </c>
      <c r="D11">
        <v>34.42</v>
      </c>
      <c r="E11">
        <v>51.12</v>
      </c>
      <c r="F11">
        <v>65.56</v>
      </c>
      <c r="G11">
        <v>66.14</v>
      </c>
      <c r="H11">
        <v>55.65</v>
      </c>
      <c r="I11">
        <v>50.81</v>
      </c>
      <c r="J11">
        <v>45.25</v>
      </c>
      <c r="K11">
        <v>70.989999999999995</v>
      </c>
      <c r="L11">
        <v>76.400000000000006</v>
      </c>
      <c r="M11">
        <v>75.25</v>
      </c>
    </row>
    <row r="12" spans="1:13" x14ac:dyDescent="0.25">
      <c r="A12" t="s">
        <v>4</v>
      </c>
      <c r="B12">
        <v>17.87</v>
      </c>
      <c r="C12">
        <v>12.43</v>
      </c>
      <c r="D12">
        <v>20.88</v>
      </c>
      <c r="E12">
        <v>18.97</v>
      </c>
      <c r="F12">
        <v>16.71</v>
      </c>
      <c r="G12">
        <v>27.99</v>
      </c>
      <c r="H12">
        <v>26.86</v>
      </c>
      <c r="I12">
        <v>26.96</v>
      </c>
      <c r="J12">
        <v>27.1</v>
      </c>
      <c r="K12">
        <v>27.14</v>
      </c>
      <c r="L12">
        <v>22.82</v>
      </c>
      <c r="M12">
        <v>63.61</v>
      </c>
    </row>
    <row r="13" spans="1:13" x14ac:dyDescent="0.25">
      <c r="A13" t="s">
        <v>16</v>
      </c>
      <c r="B13">
        <v>4.03</v>
      </c>
      <c r="C13">
        <v>9.51</v>
      </c>
      <c r="D13">
        <v>11.71</v>
      </c>
      <c r="E13">
        <v>6.24</v>
      </c>
      <c r="F13">
        <v>8</v>
      </c>
      <c r="G13">
        <v>9.1999999999999993</v>
      </c>
      <c r="H13">
        <v>15.34</v>
      </c>
      <c r="I13">
        <v>11.74</v>
      </c>
      <c r="J13">
        <v>16.12</v>
      </c>
      <c r="K13">
        <v>17.47</v>
      </c>
      <c r="L13">
        <v>13.33</v>
      </c>
      <c r="M13">
        <v>42.56</v>
      </c>
    </row>
    <row r="14" spans="1:13" x14ac:dyDescent="0.25">
      <c r="A14" t="s">
        <v>7</v>
      </c>
      <c r="B14">
        <v>4</v>
      </c>
      <c r="C14">
        <v>7.26</v>
      </c>
      <c r="D14">
        <v>11.72</v>
      </c>
      <c r="E14">
        <v>16.14</v>
      </c>
      <c r="F14">
        <v>13.9</v>
      </c>
      <c r="G14">
        <v>9.26</v>
      </c>
      <c r="H14">
        <v>17.399999999999999</v>
      </c>
      <c r="I14">
        <v>25.56</v>
      </c>
      <c r="J14">
        <v>31.24</v>
      </c>
      <c r="K14">
        <v>24.01</v>
      </c>
      <c r="L14">
        <v>27.78</v>
      </c>
      <c r="M14">
        <v>37.53</v>
      </c>
    </row>
    <row r="15" spans="1:13" x14ac:dyDescent="0.25">
      <c r="A15" t="s">
        <v>10</v>
      </c>
      <c r="B15">
        <v>39.130000000000003</v>
      </c>
      <c r="C15">
        <v>34.49</v>
      </c>
      <c r="D15">
        <v>31.58</v>
      </c>
      <c r="E15">
        <v>25.85</v>
      </c>
      <c r="F15">
        <v>19.55</v>
      </c>
      <c r="G15">
        <v>23.69</v>
      </c>
      <c r="H15">
        <v>37.32</v>
      </c>
      <c r="I15">
        <v>22.34</v>
      </c>
      <c r="J15">
        <v>42.94</v>
      </c>
      <c r="K15">
        <v>35.35</v>
      </c>
      <c r="L15">
        <v>26.31</v>
      </c>
      <c r="M15">
        <v>27.61</v>
      </c>
    </row>
    <row r="16" spans="1:13" x14ac:dyDescent="0.25">
      <c r="A16" t="s">
        <v>2</v>
      </c>
      <c r="B16">
        <v>4.3099999999999996</v>
      </c>
      <c r="C16">
        <v>4.8</v>
      </c>
      <c r="D16">
        <v>3.77</v>
      </c>
      <c r="E16">
        <v>5.99</v>
      </c>
      <c r="F16">
        <v>8.99</v>
      </c>
      <c r="G16">
        <v>7.75</v>
      </c>
      <c r="H16">
        <v>32.270000000000003</v>
      </c>
      <c r="I16">
        <v>9.31</v>
      </c>
      <c r="J16">
        <v>5.62</v>
      </c>
      <c r="K16">
        <v>7.38</v>
      </c>
      <c r="L16">
        <v>13.44</v>
      </c>
      <c r="M16">
        <v>25.35</v>
      </c>
    </row>
    <row r="17" spans="1:13" x14ac:dyDescent="0.25">
      <c r="A17" t="s">
        <v>8</v>
      </c>
      <c r="B17">
        <v>3.2</v>
      </c>
      <c r="C17">
        <v>3.43</v>
      </c>
      <c r="D17">
        <v>4.6900000000000004</v>
      </c>
      <c r="E17">
        <v>9.15</v>
      </c>
      <c r="F17">
        <v>14.27</v>
      </c>
      <c r="G17">
        <v>21.09</v>
      </c>
      <c r="H17">
        <v>8.9600000000000009</v>
      </c>
      <c r="I17">
        <v>14.77</v>
      </c>
      <c r="J17">
        <v>18.04</v>
      </c>
      <c r="K17">
        <v>8.9700000000000006</v>
      </c>
      <c r="L17">
        <v>15.19</v>
      </c>
      <c r="M17">
        <v>20.85</v>
      </c>
    </row>
    <row r="18" spans="1:13" x14ac:dyDescent="0.25">
      <c r="A18" t="s">
        <v>14</v>
      </c>
      <c r="B18">
        <v>3.52</v>
      </c>
      <c r="C18">
        <v>3.88</v>
      </c>
      <c r="D18">
        <v>4.78</v>
      </c>
      <c r="E18">
        <v>6.42</v>
      </c>
      <c r="F18">
        <v>8.44</v>
      </c>
      <c r="G18">
        <v>15.98</v>
      </c>
      <c r="H18">
        <v>10.93</v>
      </c>
      <c r="I18">
        <v>12.89</v>
      </c>
      <c r="J18">
        <v>21.43</v>
      </c>
      <c r="K18">
        <v>9.82</v>
      </c>
      <c r="L18">
        <v>14.6</v>
      </c>
      <c r="M18">
        <v>20.04</v>
      </c>
    </row>
  </sheetData>
  <sortState ref="A2:M19">
    <sortCondition descending="1" ref="M2:M19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opLeftCell="A22" workbookViewId="0">
      <selection activeCell="B54" sqref="B54"/>
    </sheetView>
  </sheetViews>
  <sheetFormatPr defaultRowHeight="15" x14ac:dyDescent="0.25"/>
  <sheetData>
    <row r="1" spans="1:43" x14ac:dyDescent="0.25">
      <c r="B1">
        <v>1970</v>
      </c>
      <c r="C1">
        <v>1971</v>
      </c>
      <c r="D1">
        <v>1972</v>
      </c>
      <c r="E1">
        <v>1973</v>
      </c>
      <c r="F1">
        <v>1974</v>
      </c>
      <c r="G1">
        <v>1975</v>
      </c>
      <c r="H1">
        <v>1976</v>
      </c>
      <c r="I1">
        <v>1977</v>
      </c>
      <c r="J1">
        <v>1978</v>
      </c>
      <c r="K1">
        <v>1979</v>
      </c>
      <c r="L1">
        <v>1980</v>
      </c>
      <c r="M1">
        <v>1981</v>
      </c>
      <c r="N1">
        <v>1982</v>
      </c>
      <c r="O1">
        <v>1983</v>
      </c>
      <c r="P1">
        <v>1984</v>
      </c>
      <c r="Q1">
        <v>1985</v>
      </c>
      <c r="R1">
        <v>1986</v>
      </c>
      <c r="S1">
        <v>1987</v>
      </c>
      <c r="T1">
        <v>1988</v>
      </c>
      <c r="U1">
        <v>1989</v>
      </c>
      <c r="V1">
        <v>1990</v>
      </c>
      <c r="W1">
        <v>1991</v>
      </c>
      <c r="X1">
        <v>1992</v>
      </c>
      <c r="Y1">
        <v>1993</v>
      </c>
      <c r="Z1">
        <v>1994</v>
      </c>
      <c r="AA1">
        <v>1995</v>
      </c>
      <c r="AB1">
        <v>1996</v>
      </c>
      <c r="AC1">
        <v>1997</v>
      </c>
      <c r="AD1">
        <v>1998</v>
      </c>
      <c r="AE1">
        <v>1999</v>
      </c>
      <c r="AF1">
        <v>2000</v>
      </c>
      <c r="AG1">
        <v>2001</v>
      </c>
      <c r="AH1">
        <v>2002</v>
      </c>
      <c r="AI1">
        <v>2003</v>
      </c>
      <c r="AJ1">
        <v>2004</v>
      </c>
      <c r="AK1">
        <v>2005</v>
      </c>
      <c r="AL1">
        <v>2006</v>
      </c>
      <c r="AM1">
        <v>2007</v>
      </c>
      <c r="AN1">
        <v>2008</v>
      </c>
      <c r="AO1">
        <v>2009</v>
      </c>
      <c r="AP1">
        <v>2010</v>
      </c>
      <c r="AQ1">
        <v>2011</v>
      </c>
    </row>
    <row r="2" spans="1:43" x14ac:dyDescent="0.25">
      <c r="A2" t="s">
        <v>0</v>
      </c>
      <c r="B2">
        <v>1845.89</v>
      </c>
      <c r="C2">
        <v>1718.02</v>
      </c>
      <c r="D2">
        <v>2082.04</v>
      </c>
      <c r="E2">
        <v>1728.5</v>
      </c>
      <c r="F2">
        <v>1966.09</v>
      </c>
      <c r="G2">
        <v>2145.6</v>
      </c>
      <c r="H2">
        <v>1903.94</v>
      </c>
      <c r="I2">
        <v>1933.63</v>
      </c>
      <c r="J2">
        <v>2072.4499999999998</v>
      </c>
      <c r="K2">
        <v>1938.68</v>
      </c>
      <c r="L2">
        <v>1938.8</v>
      </c>
      <c r="M2">
        <v>1881.73</v>
      </c>
      <c r="N2">
        <v>1869.13</v>
      </c>
      <c r="O2">
        <v>1923.13</v>
      </c>
      <c r="P2">
        <v>1857.71</v>
      </c>
      <c r="Q2">
        <v>1758.79</v>
      </c>
      <c r="R2">
        <v>1886.23</v>
      </c>
      <c r="S2">
        <v>1965.12</v>
      </c>
      <c r="T2">
        <v>1762.51</v>
      </c>
      <c r="U2">
        <v>1613.42</v>
      </c>
      <c r="V2">
        <v>1594.97</v>
      </c>
      <c r="W2">
        <v>1449.11</v>
      </c>
      <c r="X2">
        <v>1541.03</v>
      </c>
      <c r="Y2">
        <v>1576.04</v>
      </c>
      <c r="Z2">
        <v>1768.68</v>
      </c>
      <c r="AA2">
        <v>1604.23</v>
      </c>
      <c r="AB2">
        <v>1582.72</v>
      </c>
      <c r="AC2">
        <v>1461.22</v>
      </c>
      <c r="AD2">
        <v>1782.96</v>
      </c>
      <c r="AE2">
        <v>1347.09</v>
      </c>
      <c r="AF2">
        <v>1550.8</v>
      </c>
      <c r="AG2">
        <v>1539.65</v>
      </c>
      <c r="AH2">
        <v>1397.65</v>
      </c>
      <c r="AI2">
        <v>1433.57</v>
      </c>
      <c r="AJ2">
        <v>1463.31</v>
      </c>
      <c r="AK2">
        <v>1671.5</v>
      </c>
      <c r="AL2">
        <v>1715.79</v>
      </c>
      <c r="AM2">
        <v>1687.61</v>
      </c>
      <c r="AN2">
        <v>1871.35</v>
      </c>
      <c r="AO2">
        <v>1969.25</v>
      </c>
      <c r="AP2">
        <v>2253.9899999999998</v>
      </c>
      <c r="AQ2">
        <v>2222.7399999999998</v>
      </c>
    </row>
    <row r="3" spans="1:43" x14ac:dyDescent="0.25">
      <c r="A3" t="s">
        <v>2</v>
      </c>
      <c r="B3" t="s">
        <v>1</v>
      </c>
      <c r="C3" t="s">
        <v>1</v>
      </c>
      <c r="D3">
        <v>27.27</v>
      </c>
      <c r="E3">
        <v>24.69</v>
      </c>
      <c r="F3">
        <v>32.299999999999997</v>
      </c>
      <c r="G3">
        <v>32.15</v>
      </c>
      <c r="H3">
        <v>38.65</v>
      </c>
      <c r="I3">
        <v>37.97</v>
      </c>
      <c r="J3">
        <v>28.74</v>
      </c>
      <c r="K3">
        <v>27.93</v>
      </c>
      <c r="L3">
        <v>34.93</v>
      </c>
      <c r="M3">
        <v>32.659999999999997</v>
      </c>
      <c r="N3">
        <v>33.83</v>
      </c>
      <c r="O3">
        <v>30.97</v>
      </c>
      <c r="P3">
        <v>30.14</v>
      </c>
      <c r="Q3">
        <v>35.51</v>
      </c>
      <c r="R3">
        <v>80.260000000000005</v>
      </c>
      <c r="S3">
        <v>26.79</v>
      </c>
      <c r="T3">
        <v>25.2</v>
      </c>
      <c r="U3">
        <v>26.64</v>
      </c>
      <c r="V3">
        <v>24.64</v>
      </c>
      <c r="W3">
        <v>27.28</v>
      </c>
      <c r="X3">
        <v>33.520000000000003</v>
      </c>
      <c r="Y3">
        <v>25.39</v>
      </c>
      <c r="Z3">
        <v>26.41</v>
      </c>
      <c r="AA3">
        <v>21.94</v>
      </c>
      <c r="AB3">
        <v>17.84</v>
      </c>
      <c r="AC3">
        <v>17.05</v>
      </c>
      <c r="AD3">
        <v>15.97</v>
      </c>
      <c r="AE3">
        <v>11.41</v>
      </c>
      <c r="AF3">
        <v>9.42</v>
      </c>
      <c r="AG3">
        <v>11.42</v>
      </c>
      <c r="AH3">
        <v>8.42</v>
      </c>
      <c r="AI3">
        <v>10.26</v>
      </c>
      <c r="AJ3">
        <v>13.29</v>
      </c>
      <c r="AK3">
        <v>11.12</v>
      </c>
      <c r="AL3">
        <v>40.72</v>
      </c>
      <c r="AM3">
        <v>11.82</v>
      </c>
      <c r="AN3">
        <v>6.77</v>
      </c>
      <c r="AO3">
        <v>9.8699999999999992</v>
      </c>
      <c r="AP3">
        <v>15.32</v>
      </c>
      <c r="AQ3">
        <v>25.35</v>
      </c>
    </row>
    <row r="4" spans="1:43" x14ac:dyDescent="0.25">
      <c r="A4" t="s">
        <v>3</v>
      </c>
      <c r="B4">
        <v>53.49</v>
      </c>
      <c r="C4">
        <v>71.61</v>
      </c>
      <c r="D4">
        <v>51.66</v>
      </c>
      <c r="E4">
        <v>82.05</v>
      </c>
      <c r="F4">
        <v>75.13</v>
      </c>
      <c r="G4">
        <v>90.44</v>
      </c>
      <c r="H4">
        <v>113.5</v>
      </c>
      <c r="I4">
        <v>100.21</v>
      </c>
      <c r="J4">
        <v>97.29</v>
      </c>
      <c r="K4">
        <v>101.52</v>
      </c>
      <c r="L4">
        <v>100.71</v>
      </c>
      <c r="M4">
        <v>111.71</v>
      </c>
      <c r="N4">
        <v>102.82</v>
      </c>
      <c r="O4">
        <v>97.79</v>
      </c>
      <c r="P4">
        <v>95.82</v>
      </c>
      <c r="Q4">
        <v>102.57</v>
      </c>
      <c r="R4">
        <v>114.58</v>
      </c>
      <c r="S4">
        <v>83.01</v>
      </c>
      <c r="T4">
        <v>112.89</v>
      </c>
      <c r="U4">
        <v>88.99</v>
      </c>
      <c r="V4">
        <v>97.52</v>
      </c>
      <c r="W4">
        <v>86.33</v>
      </c>
      <c r="X4">
        <v>120.25</v>
      </c>
      <c r="Y4">
        <v>108.37</v>
      </c>
      <c r="Z4">
        <v>71.650000000000006</v>
      </c>
      <c r="AA4">
        <v>71.2</v>
      </c>
      <c r="AB4">
        <v>71.819999999999993</v>
      </c>
      <c r="AC4">
        <v>73.95</v>
      </c>
      <c r="AD4">
        <v>68.19</v>
      </c>
      <c r="AE4">
        <v>59.87</v>
      </c>
      <c r="AF4">
        <v>52.8</v>
      </c>
      <c r="AG4">
        <v>50.85</v>
      </c>
      <c r="AH4">
        <v>62.14</v>
      </c>
      <c r="AI4">
        <v>80.34</v>
      </c>
      <c r="AJ4">
        <v>92.13</v>
      </c>
      <c r="AK4">
        <v>92.34</v>
      </c>
      <c r="AL4">
        <v>79.05</v>
      </c>
      <c r="AM4">
        <v>63.67</v>
      </c>
      <c r="AN4">
        <v>54.95</v>
      </c>
      <c r="AO4">
        <v>85.37</v>
      </c>
      <c r="AP4">
        <v>85.27</v>
      </c>
      <c r="AQ4">
        <v>75.25</v>
      </c>
    </row>
    <row r="5" spans="1:43" x14ac:dyDescent="0.25">
      <c r="A5" t="s">
        <v>4</v>
      </c>
      <c r="B5">
        <v>16.34</v>
      </c>
      <c r="C5">
        <v>17.260000000000002</v>
      </c>
      <c r="D5">
        <v>25.85</v>
      </c>
      <c r="E5">
        <v>34.590000000000003</v>
      </c>
      <c r="F5">
        <v>29.46</v>
      </c>
      <c r="G5">
        <v>25.05</v>
      </c>
      <c r="H5">
        <v>18.79</v>
      </c>
      <c r="I5">
        <v>26.58</v>
      </c>
      <c r="J5">
        <v>37.869999999999997</v>
      </c>
      <c r="K5">
        <v>27.92</v>
      </c>
      <c r="L5">
        <v>45.91</v>
      </c>
      <c r="M5">
        <v>38.22</v>
      </c>
      <c r="N5">
        <v>39.46</v>
      </c>
      <c r="O5">
        <v>46.89</v>
      </c>
      <c r="P5">
        <v>35.119999999999997</v>
      </c>
      <c r="Q5">
        <v>36.909999999999997</v>
      </c>
      <c r="R5">
        <v>33.590000000000003</v>
      </c>
      <c r="S5">
        <v>38.549999999999997</v>
      </c>
      <c r="T5">
        <v>29.69</v>
      </c>
      <c r="U5">
        <v>34.270000000000003</v>
      </c>
      <c r="V5">
        <v>35.74</v>
      </c>
      <c r="W5">
        <v>33.590000000000003</v>
      </c>
      <c r="X5">
        <v>42.59</v>
      </c>
      <c r="Y5">
        <v>27.01</v>
      </c>
      <c r="Z5">
        <v>27.7</v>
      </c>
      <c r="AA5">
        <v>24.13</v>
      </c>
      <c r="AB5">
        <v>20.83</v>
      </c>
      <c r="AC5">
        <v>26.14</v>
      </c>
      <c r="AD5">
        <v>31.7</v>
      </c>
      <c r="AE5">
        <v>33.770000000000003</v>
      </c>
      <c r="AF5">
        <v>31.92</v>
      </c>
      <c r="AG5">
        <v>27.55</v>
      </c>
      <c r="AH5">
        <v>40.08</v>
      </c>
      <c r="AI5">
        <v>31.52</v>
      </c>
      <c r="AJ5">
        <v>24.61</v>
      </c>
      <c r="AK5">
        <v>38.520000000000003</v>
      </c>
      <c r="AL5">
        <v>37.270000000000003</v>
      </c>
      <c r="AM5">
        <v>35.51</v>
      </c>
      <c r="AN5">
        <v>32.81</v>
      </c>
      <c r="AO5">
        <v>34.71</v>
      </c>
      <c r="AP5">
        <v>26.06</v>
      </c>
      <c r="AQ5">
        <v>63.61</v>
      </c>
    </row>
    <row r="6" spans="1:43" x14ac:dyDescent="0.25">
      <c r="A6" t="s">
        <v>5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  <c r="U6" t="s">
        <v>1</v>
      </c>
      <c r="V6" t="s">
        <v>1</v>
      </c>
      <c r="W6">
        <v>0.44</v>
      </c>
      <c r="X6">
        <v>10.62</v>
      </c>
      <c r="Y6">
        <v>45.88</v>
      </c>
      <c r="Z6">
        <v>69.64</v>
      </c>
      <c r="AA6">
        <v>51.67</v>
      </c>
      <c r="AB6">
        <v>97.03</v>
      </c>
      <c r="AC6">
        <v>86.38</v>
      </c>
      <c r="AD6">
        <v>69.3</v>
      </c>
      <c r="AE6">
        <v>82.63</v>
      </c>
      <c r="AF6">
        <v>76.52</v>
      </c>
      <c r="AG6">
        <v>96.37</v>
      </c>
      <c r="AH6">
        <v>81.430000000000007</v>
      </c>
      <c r="AI6">
        <v>70.39</v>
      </c>
      <c r="AJ6">
        <v>61.02</v>
      </c>
      <c r="AK6">
        <v>66.47</v>
      </c>
      <c r="AL6">
        <v>61.76</v>
      </c>
      <c r="AM6">
        <v>56.55</v>
      </c>
      <c r="AN6">
        <v>56.1</v>
      </c>
      <c r="AO6">
        <v>62.09</v>
      </c>
      <c r="AP6">
        <v>93.88</v>
      </c>
      <c r="AQ6">
        <v>82.29</v>
      </c>
    </row>
    <row r="7" spans="1:43" x14ac:dyDescent="0.25">
      <c r="A7" t="s">
        <v>6</v>
      </c>
      <c r="B7" t="s">
        <v>1</v>
      </c>
      <c r="C7" t="s">
        <v>1</v>
      </c>
      <c r="D7" t="s">
        <v>1</v>
      </c>
      <c r="E7" t="s">
        <v>1</v>
      </c>
      <c r="F7" t="s">
        <v>1</v>
      </c>
      <c r="G7" t="s">
        <v>1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  <c r="U7" t="s">
        <v>1</v>
      </c>
      <c r="V7" t="s">
        <v>1</v>
      </c>
      <c r="W7">
        <v>0.73</v>
      </c>
      <c r="X7">
        <v>18.47</v>
      </c>
      <c r="Y7">
        <v>89.39</v>
      </c>
      <c r="Z7">
        <v>142.81</v>
      </c>
      <c r="AA7">
        <v>101.03</v>
      </c>
      <c r="AB7">
        <v>152.86000000000001</v>
      </c>
      <c r="AC7">
        <v>130.26</v>
      </c>
      <c r="AD7">
        <v>108.79</v>
      </c>
      <c r="AE7">
        <v>142.21</v>
      </c>
      <c r="AF7">
        <v>131.32</v>
      </c>
      <c r="AG7">
        <v>175.1</v>
      </c>
      <c r="AH7">
        <v>141.63</v>
      </c>
      <c r="AI7">
        <v>141.24</v>
      </c>
      <c r="AJ7">
        <v>102.75</v>
      </c>
      <c r="AK7">
        <v>123.3</v>
      </c>
      <c r="AL7">
        <v>121.87</v>
      </c>
      <c r="AM7">
        <v>126.22</v>
      </c>
      <c r="AN7">
        <v>99.51</v>
      </c>
      <c r="AO7">
        <v>126.92</v>
      </c>
      <c r="AP7">
        <v>129.04</v>
      </c>
      <c r="AQ7">
        <v>133.88</v>
      </c>
    </row>
    <row r="8" spans="1:43" x14ac:dyDescent="0.25">
      <c r="A8" t="s">
        <v>7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>
        <v>0.05</v>
      </c>
      <c r="H8" t="s">
        <v>1</v>
      </c>
      <c r="I8">
        <v>0.05</v>
      </c>
      <c r="J8" t="s">
        <v>1</v>
      </c>
      <c r="K8">
        <v>7.0000000000000007E-2</v>
      </c>
      <c r="L8">
        <v>0.1</v>
      </c>
      <c r="M8">
        <v>0.08</v>
      </c>
      <c r="N8">
        <v>0.06</v>
      </c>
      <c r="O8">
        <v>0.09</v>
      </c>
      <c r="P8">
        <v>0.09</v>
      </c>
      <c r="Q8">
        <v>0.19</v>
      </c>
      <c r="R8">
        <v>0.15</v>
      </c>
      <c r="S8">
        <v>0.18</v>
      </c>
      <c r="T8">
        <v>0.44</v>
      </c>
      <c r="U8">
        <v>0.12</v>
      </c>
      <c r="V8">
        <v>0.36</v>
      </c>
      <c r="W8">
        <v>0.84</v>
      </c>
      <c r="X8">
        <v>0.79</v>
      </c>
      <c r="Y8">
        <v>0.83</v>
      </c>
      <c r="Z8">
        <v>18.559999999999999</v>
      </c>
      <c r="AA8">
        <v>5.09</v>
      </c>
      <c r="AB8">
        <v>6.2</v>
      </c>
      <c r="AC8">
        <v>5.43</v>
      </c>
      <c r="AD8">
        <v>5.22</v>
      </c>
      <c r="AE8">
        <v>10.66</v>
      </c>
      <c r="AF8">
        <v>7.24</v>
      </c>
      <c r="AG8">
        <v>20.95</v>
      </c>
      <c r="AH8">
        <v>31.27</v>
      </c>
      <c r="AI8">
        <v>35.39</v>
      </c>
      <c r="AJ8">
        <v>25.75</v>
      </c>
      <c r="AK8">
        <v>15.15</v>
      </c>
      <c r="AL8">
        <v>28.84</v>
      </c>
      <c r="AM8">
        <v>36.24</v>
      </c>
      <c r="AN8">
        <v>41.83</v>
      </c>
      <c r="AO8">
        <v>33.21</v>
      </c>
      <c r="AP8">
        <v>32.18</v>
      </c>
      <c r="AQ8">
        <v>37.53</v>
      </c>
    </row>
    <row r="9" spans="1:43" x14ac:dyDescent="0.25">
      <c r="A9" t="s">
        <v>8</v>
      </c>
      <c r="B9" t="s">
        <v>1</v>
      </c>
      <c r="C9" t="s">
        <v>1</v>
      </c>
      <c r="D9">
        <v>9.82</v>
      </c>
      <c r="E9">
        <v>9.58</v>
      </c>
      <c r="F9">
        <v>16.37</v>
      </c>
      <c r="G9">
        <v>13.14</v>
      </c>
      <c r="H9">
        <v>16.27</v>
      </c>
      <c r="I9">
        <v>17.32</v>
      </c>
      <c r="J9">
        <v>17.440000000000001</v>
      </c>
      <c r="K9">
        <v>18.14</v>
      </c>
      <c r="L9">
        <v>12.07</v>
      </c>
      <c r="M9">
        <v>13.18</v>
      </c>
      <c r="N9">
        <v>14.5</v>
      </c>
      <c r="O9">
        <v>19.28</v>
      </c>
      <c r="P9">
        <v>12.05</v>
      </c>
      <c r="Q9">
        <v>13.6</v>
      </c>
      <c r="R9">
        <v>13.06</v>
      </c>
      <c r="S9">
        <v>16.75</v>
      </c>
      <c r="T9">
        <v>10.99</v>
      </c>
      <c r="U9">
        <v>12.06</v>
      </c>
      <c r="V9">
        <v>15.03</v>
      </c>
      <c r="W9">
        <v>20.11</v>
      </c>
      <c r="X9">
        <v>10.61</v>
      </c>
      <c r="Y9">
        <v>10.31</v>
      </c>
      <c r="Z9">
        <v>13.98</v>
      </c>
      <c r="AA9">
        <v>14.72</v>
      </c>
      <c r="AB9">
        <v>11.19</v>
      </c>
      <c r="AC9">
        <v>9.34</v>
      </c>
      <c r="AD9">
        <v>8.57</v>
      </c>
      <c r="AE9">
        <v>8.65</v>
      </c>
      <c r="AF9">
        <v>7.52</v>
      </c>
      <c r="AG9">
        <v>8.3800000000000008</v>
      </c>
      <c r="AH9">
        <v>10.18</v>
      </c>
      <c r="AI9">
        <v>15.97</v>
      </c>
      <c r="AJ9">
        <v>22.41</v>
      </c>
      <c r="AK9">
        <v>28.65</v>
      </c>
      <c r="AL9">
        <v>12.81</v>
      </c>
      <c r="AM9">
        <v>17.79</v>
      </c>
      <c r="AN9">
        <v>21.85</v>
      </c>
      <c r="AO9">
        <v>11.66</v>
      </c>
      <c r="AP9">
        <v>17.14</v>
      </c>
      <c r="AQ9">
        <v>20.85</v>
      </c>
    </row>
    <row r="10" spans="1:43" x14ac:dyDescent="0.25">
      <c r="A10" t="s">
        <v>9</v>
      </c>
      <c r="B10">
        <v>224.99</v>
      </c>
      <c r="C10">
        <v>236.89</v>
      </c>
      <c r="D10">
        <v>243.74</v>
      </c>
      <c r="E10">
        <v>268.85000000000002</v>
      </c>
      <c r="F10">
        <v>281.5</v>
      </c>
      <c r="G10">
        <v>278</v>
      </c>
      <c r="H10">
        <v>286.45999999999998</v>
      </c>
      <c r="I10">
        <v>275.41000000000003</v>
      </c>
      <c r="J10">
        <v>284.22000000000003</v>
      </c>
      <c r="K10">
        <v>289.39999999999998</v>
      </c>
      <c r="L10">
        <v>259.39999999999998</v>
      </c>
      <c r="M10">
        <v>297.55</v>
      </c>
      <c r="N10">
        <v>335.56</v>
      </c>
      <c r="O10">
        <v>266.58</v>
      </c>
      <c r="P10">
        <v>357.98</v>
      </c>
      <c r="Q10">
        <v>297.61</v>
      </c>
      <c r="R10">
        <v>420.57</v>
      </c>
      <c r="S10">
        <v>325.07</v>
      </c>
      <c r="T10">
        <v>257.70999999999998</v>
      </c>
      <c r="U10">
        <v>260.24</v>
      </c>
      <c r="V10">
        <v>100.5</v>
      </c>
      <c r="W10">
        <v>44.27</v>
      </c>
      <c r="X10">
        <v>11.83</v>
      </c>
      <c r="Y10">
        <v>127.91</v>
      </c>
      <c r="Z10">
        <v>4.46</v>
      </c>
      <c r="AA10">
        <v>-0.87</v>
      </c>
      <c r="AB10">
        <v>-1.79</v>
      </c>
      <c r="AC10">
        <v>1.05</v>
      </c>
      <c r="AD10">
        <v>0.31</v>
      </c>
      <c r="AE10">
        <v>0.19</v>
      </c>
      <c r="AF10" t="s">
        <v>1</v>
      </c>
      <c r="AG10" t="s">
        <v>1</v>
      </c>
      <c r="AH10" t="s">
        <v>1</v>
      </c>
      <c r="AI10" t="s">
        <v>1</v>
      </c>
      <c r="AJ10" t="s">
        <v>1</v>
      </c>
      <c r="AK10" t="s">
        <v>1</v>
      </c>
      <c r="AL10" t="s">
        <v>1</v>
      </c>
      <c r="AM10" t="s">
        <v>1</v>
      </c>
      <c r="AN10" t="s">
        <v>1</v>
      </c>
      <c r="AO10" t="s">
        <v>1</v>
      </c>
      <c r="AP10" t="s">
        <v>1</v>
      </c>
      <c r="AQ10" t="s">
        <v>1</v>
      </c>
    </row>
    <row r="11" spans="1:43" x14ac:dyDescent="0.25">
      <c r="A11" t="s">
        <v>10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>
        <v>0.01</v>
      </c>
      <c r="Y11">
        <v>0.01</v>
      </c>
      <c r="Z11">
        <v>285.32</v>
      </c>
      <c r="AA11">
        <v>194.17</v>
      </c>
      <c r="AB11">
        <v>85.3</v>
      </c>
      <c r="AC11">
        <v>50.78</v>
      </c>
      <c r="AD11">
        <v>118.94</v>
      </c>
      <c r="AE11">
        <v>36.86</v>
      </c>
      <c r="AF11">
        <v>47.62</v>
      </c>
      <c r="AG11">
        <v>45</v>
      </c>
      <c r="AH11">
        <v>42.14</v>
      </c>
      <c r="AI11">
        <v>32.840000000000003</v>
      </c>
      <c r="AJ11">
        <v>23.73</v>
      </c>
      <c r="AK11">
        <v>28.71</v>
      </c>
      <c r="AL11">
        <v>43.78</v>
      </c>
      <c r="AM11">
        <v>26.26</v>
      </c>
      <c r="AN11">
        <v>47.27</v>
      </c>
      <c r="AO11">
        <v>37.57</v>
      </c>
      <c r="AP11">
        <v>27.56</v>
      </c>
      <c r="AQ11">
        <v>27.61</v>
      </c>
    </row>
    <row r="12" spans="1:43" x14ac:dyDescent="0.25">
      <c r="A12" t="s">
        <v>11</v>
      </c>
      <c r="B12">
        <v>1432.44</v>
      </c>
      <c r="C12">
        <v>1282.3699999999999</v>
      </c>
      <c r="D12">
        <v>1534.7</v>
      </c>
      <c r="E12">
        <v>1154.8599999999999</v>
      </c>
      <c r="F12">
        <v>1301.27</v>
      </c>
      <c r="G12">
        <v>1445.27</v>
      </c>
      <c r="H12">
        <v>1081.5999999999999</v>
      </c>
      <c r="I12">
        <v>1146.9000000000001</v>
      </c>
      <c r="J12">
        <v>1180.07</v>
      </c>
      <c r="K12">
        <v>1059.6199999999999</v>
      </c>
      <c r="L12">
        <v>1066.5999999999999</v>
      </c>
      <c r="M12">
        <v>1012.65</v>
      </c>
      <c r="N12">
        <v>957.47</v>
      </c>
      <c r="O12">
        <v>1054.17</v>
      </c>
      <c r="P12">
        <v>988.28</v>
      </c>
      <c r="Q12">
        <v>932.61</v>
      </c>
      <c r="R12">
        <v>896.79</v>
      </c>
      <c r="S12">
        <v>907.81</v>
      </c>
      <c r="T12">
        <v>883.78</v>
      </c>
      <c r="U12">
        <v>767.7</v>
      </c>
      <c r="V12">
        <v>870.92</v>
      </c>
      <c r="W12">
        <v>824.97</v>
      </c>
      <c r="X12">
        <v>890.79</v>
      </c>
      <c r="Y12">
        <v>704.11</v>
      </c>
      <c r="Z12">
        <v>690.1</v>
      </c>
      <c r="AA12">
        <v>718.67</v>
      </c>
      <c r="AB12">
        <v>694.33</v>
      </c>
      <c r="AC12">
        <v>680.3</v>
      </c>
      <c r="AD12">
        <v>829.49</v>
      </c>
      <c r="AE12">
        <v>479.1</v>
      </c>
      <c r="AF12">
        <v>640.42999999999995</v>
      </c>
      <c r="AG12">
        <v>535.38</v>
      </c>
      <c r="AH12">
        <v>532.54</v>
      </c>
      <c r="AI12">
        <v>481.01</v>
      </c>
      <c r="AJ12">
        <v>490.28</v>
      </c>
      <c r="AK12">
        <v>447.93</v>
      </c>
      <c r="AL12">
        <v>450.98</v>
      </c>
      <c r="AM12">
        <v>452.29</v>
      </c>
      <c r="AN12">
        <v>408.43</v>
      </c>
      <c r="AO12">
        <v>558.75</v>
      </c>
      <c r="AP12">
        <v>587.33000000000004</v>
      </c>
      <c r="AQ12">
        <v>610.74</v>
      </c>
    </row>
    <row r="13" spans="1:43" x14ac:dyDescent="0.25">
      <c r="A13" t="s">
        <v>12</v>
      </c>
      <c r="B13">
        <v>10.6</v>
      </c>
      <c r="C13">
        <v>12.71</v>
      </c>
      <c r="D13">
        <v>19.190000000000001</v>
      </c>
      <c r="E13">
        <v>18.649999999999999</v>
      </c>
      <c r="F13">
        <v>26.95</v>
      </c>
      <c r="G13">
        <v>61.32</v>
      </c>
      <c r="H13">
        <v>49.03</v>
      </c>
      <c r="I13">
        <v>82.42</v>
      </c>
      <c r="J13">
        <v>68.510000000000005</v>
      </c>
      <c r="K13">
        <v>90.15</v>
      </c>
      <c r="L13">
        <v>68.89</v>
      </c>
      <c r="M13">
        <v>69.81</v>
      </c>
      <c r="N13">
        <v>67.099999999999994</v>
      </c>
      <c r="O13">
        <v>80.98</v>
      </c>
      <c r="P13">
        <v>62.86</v>
      </c>
      <c r="Q13">
        <v>62.4</v>
      </c>
      <c r="R13">
        <v>56.57</v>
      </c>
      <c r="S13">
        <v>75.900000000000006</v>
      </c>
      <c r="T13">
        <v>59.5</v>
      </c>
      <c r="U13">
        <v>61.08</v>
      </c>
      <c r="V13">
        <v>86.24</v>
      </c>
      <c r="W13">
        <v>98.15</v>
      </c>
      <c r="X13">
        <v>90.32</v>
      </c>
      <c r="Y13">
        <v>87.36</v>
      </c>
      <c r="Z13">
        <v>72.959999999999994</v>
      </c>
      <c r="AA13">
        <v>64.06</v>
      </c>
      <c r="AB13">
        <v>49.46</v>
      </c>
      <c r="AC13">
        <v>46.53</v>
      </c>
      <c r="AD13">
        <v>64.73</v>
      </c>
      <c r="AE13">
        <v>42.54</v>
      </c>
      <c r="AF13">
        <v>52.56</v>
      </c>
      <c r="AG13">
        <v>81.13</v>
      </c>
      <c r="AH13">
        <v>70.28</v>
      </c>
      <c r="AI13">
        <v>53.93</v>
      </c>
      <c r="AJ13">
        <v>47.75</v>
      </c>
      <c r="AK13">
        <v>60.46</v>
      </c>
      <c r="AL13">
        <v>66.89</v>
      </c>
      <c r="AM13">
        <v>48.72</v>
      </c>
      <c r="AN13">
        <v>48</v>
      </c>
      <c r="AO13">
        <v>93</v>
      </c>
      <c r="AP13">
        <v>163.03</v>
      </c>
      <c r="AQ13">
        <v>99.74</v>
      </c>
    </row>
    <row r="14" spans="1:43" x14ac:dyDescent="0.25">
      <c r="A14" t="s">
        <v>13</v>
      </c>
      <c r="B14">
        <v>61.42</v>
      </c>
      <c r="C14">
        <v>47.64</v>
      </c>
      <c r="D14">
        <v>76.77</v>
      </c>
      <c r="E14">
        <v>67.180000000000007</v>
      </c>
      <c r="F14">
        <v>63.27</v>
      </c>
      <c r="G14">
        <v>98.98</v>
      </c>
      <c r="H14">
        <v>92.74</v>
      </c>
      <c r="I14">
        <v>71.599999999999994</v>
      </c>
      <c r="J14">
        <v>93.94</v>
      </c>
      <c r="K14">
        <v>76.87</v>
      </c>
      <c r="L14">
        <v>110.88</v>
      </c>
      <c r="M14">
        <v>79.069999999999993</v>
      </c>
      <c r="N14">
        <v>78.180000000000007</v>
      </c>
      <c r="O14">
        <v>79.989999999999995</v>
      </c>
      <c r="P14">
        <v>58.08</v>
      </c>
      <c r="Q14">
        <v>63.31</v>
      </c>
      <c r="R14">
        <v>83.26</v>
      </c>
      <c r="S14">
        <v>124.39</v>
      </c>
      <c r="T14">
        <v>110.24</v>
      </c>
      <c r="U14">
        <v>94.52</v>
      </c>
      <c r="V14">
        <v>83.1</v>
      </c>
      <c r="W14">
        <v>63.9</v>
      </c>
      <c r="X14">
        <v>78.7</v>
      </c>
      <c r="Y14">
        <v>89.49</v>
      </c>
      <c r="Z14">
        <v>76.180000000000007</v>
      </c>
      <c r="AA14">
        <v>68.28</v>
      </c>
      <c r="AB14">
        <v>61.82</v>
      </c>
      <c r="AC14">
        <v>64.77</v>
      </c>
      <c r="AD14">
        <v>74.819999999999993</v>
      </c>
      <c r="AE14">
        <v>68.239999999999995</v>
      </c>
      <c r="AF14">
        <v>137</v>
      </c>
      <c r="AG14">
        <v>134.21</v>
      </c>
      <c r="AH14">
        <v>66.75</v>
      </c>
      <c r="AI14">
        <v>144.18</v>
      </c>
      <c r="AJ14">
        <v>218.52</v>
      </c>
      <c r="AK14">
        <v>318.38</v>
      </c>
      <c r="AL14">
        <v>320.62</v>
      </c>
      <c r="AM14">
        <v>347.1</v>
      </c>
      <c r="AN14">
        <v>301.61</v>
      </c>
      <c r="AO14">
        <v>292.61</v>
      </c>
      <c r="AP14">
        <v>391.25</v>
      </c>
      <c r="AQ14">
        <v>333.75</v>
      </c>
    </row>
    <row r="15" spans="1:43" x14ac:dyDescent="0.25">
      <c r="A15" t="s">
        <v>14</v>
      </c>
      <c r="B15" t="s">
        <v>1</v>
      </c>
      <c r="C15" t="s">
        <v>1</v>
      </c>
      <c r="D15">
        <v>3.08</v>
      </c>
      <c r="E15">
        <v>2.56</v>
      </c>
      <c r="F15">
        <v>4.9800000000000004</v>
      </c>
      <c r="G15">
        <v>1.22</v>
      </c>
      <c r="H15">
        <v>7.05</v>
      </c>
      <c r="I15">
        <v>5.99</v>
      </c>
      <c r="J15">
        <v>4</v>
      </c>
      <c r="K15">
        <v>6.51</v>
      </c>
      <c r="L15">
        <v>6.3</v>
      </c>
      <c r="M15">
        <v>4.51</v>
      </c>
      <c r="N15">
        <v>6.39</v>
      </c>
      <c r="O15">
        <v>6.2</v>
      </c>
      <c r="P15">
        <v>7.01</v>
      </c>
      <c r="Q15">
        <v>6.51</v>
      </c>
      <c r="R15">
        <v>6.1</v>
      </c>
      <c r="S15">
        <v>4.4000000000000004</v>
      </c>
      <c r="T15">
        <v>7.64</v>
      </c>
      <c r="U15">
        <v>9.74</v>
      </c>
      <c r="V15">
        <v>9.86</v>
      </c>
      <c r="W15">
        <v>9.34</v>
      </c>
      <c r="X15">
        <v>9.51</v>
      </c>
      <c r="Y15">
        <v>6.12</v>
      </c>
      <c r="Z15">
        <v>5.89</v>
      </c>
      <c r="AA15">
        <v>6.47</v>
      </c>
      <c r="AB15">
        <v>7.9</v>
      </c>
      <c r="AC15">
        <v>7.47</v>
      </c>
      <c r="AD15">
        <v>7.38</v>
      </c>
      <c r="AE15">
        <v>9.73</v>
      </c>
      <c r="AF15">
        <v>8.27</v>
      </c>
      <c r="AG15">
        <v>9.51</v>
      </c>
      <c r="AH15">
        <v>10.44</v>
      </c>
      <c r="AI15">
        <v>11.08</v>
      </c>
      <c r="AJ15">
        <v>12.51</v>
      </c>
      <c r="AK15">
        <v>21.6</v>
      </c>
      <c r="AL15">
        <v>16.45</v>
      </c>
      <c r="AM15">
        <v>15.49</v>
      </c>
      <c r="AN15">
        <v>26.31</v>
      </c>
      <c r="AO15">
        <v>13.33</v>
      </c>
      <c r="AP15">
        <v>16.55</v>
      </c>
      <c r="AQ15">
        <v>20.04</v>
      </c>
    </row>
    <row r="16" spans="1:43" x14ac:dyDescent="0.25">
      <c r="A16" t="s">
        <v>15</v>
      </c>
      <c r="B16">
        <v>10.36</v>
      </c>
      <c r="C16">
        <v>5.13</v>
      </c>
      <c r="D16">
        <v>7.65</v>
      </c>
      <c r="E16">
        <v>7.73</v>
      </c>
      <c r="F16">
        <v>14.17</v>
      </c>
      <c r="G16">
        <v>16.45</v>
      </c>
      <c r="H16">
        <v>21.42</v>
      </c>
      <c r="I16">
        <v>30.05</v>
      </c>
      <c r="J16">
        <v>35.1</v>
      </c>
      <c r="K16">
        <v>68.81</v>
      </c>
      <c r="L16">
        <v>46.73</v>
      </c>
      <c r="M16">
        <v>50.31</v>
      </c>
      <c r="N16">
        <v>51.32</v>
      </c>
      <c r="O16">
        <v>54.47</v>
      </c>
      <c r="P16">
        <v>48.55</v>
      </c>
      <c r="Q16">
        <v>45.54</v>
      </c>
      <c r="R16">
        <v>41.01</v>
      </c>
      <c r="S16">
        <v>49.75</v>
      </c>
      <c r="T16">
        <v>39.659999999999997</v>
      </c>
      <c r="U16">
        <v>50.46</v>
      </c>
      <c r="V16">
        <v>56.2</v>
      </c>
      <c r="W16">
        <v>37.299999999999997</v>
      </c>
      <c r="X16">
        <v>45.39</v>
      </c>
      <c r="Y16">
        <v>54.6</v>
      </c>
      <c r="Z16">
        <v>58.5</v>
      </c>
      <c r="AA16">
        <v>57.15</v>
      </c>
      <c r="AB16">
        <v>49.2</v>
      </c>
      <c r="AC16">
        <v>46.37</v>
      </c>
      <c r="AD16">
        <v>46.39</v>
      </c>
      <c r="AE16">
        <v>39.22</v>
      </c>
      <c r="AF16">
        <v>35.450000000000003</v>
      </c>
      <c r="AG16">
        <v>39.020000000000003</v>
      </c>
      <c r="AH16">
        <v>44.94</v>
      </c>
      <c r="AI16">
        <v>44.21</v>
      </c>
      <c r="AJ16">
        <v>29.95</v>
      </c>
      <c r="AK16">
        <v>44.75</v>
      </c>
      <c r="AL16">
        <v>31.33</v>
      </c>
      <c r="AM16">
        <v>40.18</v>
      </c>
      <c r="AN16">
        <v>32.5</v>
      </c>
      <c r="AO16">
        <v>50.11</v>
      </c>
      <c r="AP16">
        <v>78.239999999999995</v>
      </c>
      <c r="AQ16">
        <v>93.66</v>
      </c>
    </row>
    <row r="17" spans="1:43" x14ac:dyDescent="0.25">
      <c r="A17" t="s">
        <v>16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>
        <v>0.2</v>
      </c>
      <c r="H17">
        <v>13.8</v>
      </c>
      <c r="I17">
        <v>10.16</v>
      </c>
      <c r="J17">
        <v>10.11</v>
      </c>
      <c r="K17">
        <v>13.11</v>
      </c>
      <c r="L17">
        <v>12.53</v>
      </c>
      <c r="M17">
        <v>13.6</v>
      </c>
      <c r="N17">
        <v>16.71</v>
      </c>
      <c r="O17">
        <v>11.99</v>
      </c>
      <c r="P17">
        <v>16.32</v>
      </c>
      <c r="Q17">
        <v>10.48</v>
      </c>
      <c r="R17">
        <v>12.29</v>
      </c>
      <c r="S17">
        <v>62.36</v>
      </c>
      <c r="T17">
        <v>26.12</v>
      </c>
      <c r="U17">
        <v>12.81</v>
      </c>
      <c r="V17">
        <v>9.8800000000000008</v>
      </c>
      <c r="W17">
        <v>9.75</v>
      </c>
      <c r="X17">
        <v>14.56</v>
      </c>
      <c r="Y17">
        <v>9.14</v>
      </c>
      <c r="Z17">
        <v>12.73</v>
      </c>
      <c r="AA17">
        <v>13.98</v>
      </c>
      <c r="AB17">
        <v>15.96</v>
      </c>
      <c r="AC17">
        <v>14.58</v>
      </c>
      <c r="AD17">
        <v>10.85</v>
      </c>
      <c r="AE17">
        <v>12.37</v>
      </c>
      <c r="AF17">
        <v>8.92</v>
      </c>
      <c r="AG17">
        <v>16.91</v>
      </c>
      <c r="AH17">
        <v>19.98</v>
      </c>
      <c r="AI17">
        <v>10.42</v>
      </c>
      <c r="AJ17">
        <v>12.2</v>
      </c>
      <c r="AK17">
        <v>13.03</v>
      </c>
      <c r="AL17">
        <v>21.44</v>
      </c>
      <c r="AM17">
        <v>15.19</v>
      </c>
      <c r="AN17">
        <v>20.12</v>
      </c>
      <c r="AO17">
        <v>21.31</v>
      </c>
      <c r="AP17">
        <v>15.05</v>
      </c>
      <c r="AQ17">
        <v>42.56</v>
      </c>
    </row>
    <row r="18" spans="1:43" x14ac:dyDescent="0.25">
      <c r="A18" t="s">
        <v>17</v>
      </c>
      <c r="B18">
        <v>24.22</v>
      </c>
      <c r="C18">
        <v>32.799999999999997</v>
      </c>
      <c r="D18">
        <v>37.71</v>
      </c>
      <c r="E18">
        <v>42.77</v>
      </c>
      <c r="F18">
        <v>80.849999999999994</v>
      </c>
      <c r="G18">
        <v>52.73</v>
      </c>
      <c r="H18">
        <v>127.85</v>
      </c>
      <c r="I18">
        <v>60.67</v>
      </c>
      <c r="J18">
        <v>64.150000000000006</v>
      </c>
      <c r="K18">
        <v>104.86</v>
      </c>
      <c r="L18">
        <v>101.51</v>
      </c>
      <c r="M18">
        <v>80.45</v>
      </c>
      <c r="N18">
        <v>71.989999999999995</v>
      </c>
      <c r="O18">
        <v>77.900000000000006</v>
      </c>
      <c r="P18">
        <v>73.959999999999994</v>
      </c>
      <c r="Q18">
        <v>67.989999999999995</v>
      </c>
      <c r="R18">
        <v>64.05</v>
      </c>
      <c r="S18">
        <v>113.08</v>
      </c>
      <c r="T18">
        <v>78.5</v>
      </c>
      <c r="U18">
        <v>80.83</v>
      </c>
      <c r="V18">
        <v>90.52</v>
      </c>
      <c r="W18">
        <v>89.21</v>
      </c>
      <c r="X18">
        <v>70.540000000000006</v>
      </c>
      <c r="Y18">
        <v>66.98</v>
      </c>
      <c r="Z18">
        <v>68.099999999999994</v>
      </c>
      <c r="AA18">
        <v>69.150000000000006</v>
      </c>
      <c r="AB18">
        <v>52.39</v>
      </c>
      <c r="AC18">
        <v>47.74</v>
      </c>
      <c r="AD18">
        <v>74.260000000000005</v>
      </c>
      <c r="AE18">
        <v>68.22</v>
      </c>
      <c r="AF18">
        <v>86.27</v>
      </c>
      <c r="AG18">
        <v>68.87</v>
      </c>
      <c r="AH18">
        <v>57.16</v>
      </c>
      <c r="AI18">
        <v>59.75</v>
      </c>
      <c r="AJ18">
        <v>61.29</v>
      </c>
      <c r="AK18">
        <v>58.89</v>
      </c>
      <c r="AL18">
        <v>70.53</v>
      </c>
      <c r="AM18">
        <v>72.83</v>
      </c>
      <c r="AN18">
        <v>109.18</v>
      </c>
      <c r="AO18">
        <v>129.68</v>
      </c>
      <c r="AP18">
        <v>121.46</v>
      </c>
      <c r="AQ18">
        <v>91.07</v>
      </c>
    </row>
    <row r="19" spans="1:43" x14ac:dyDescent="0.25">
      <c r="A19" t="s">
        <v>18</v>
      </c>
      <c r="B19">
        <v>1.7</v>
      </c>
      <c r="C19">
        <v>1.3</v>
      </c>
      <c r="D19">
        <v>1.41</v>
      </c>
      <c r="E19">
        <v>2.06</v>
      </c>
      <c r="F19">
        <v>23.31</v>
      </c>
      <c r="G19">
        <v>8.74</v>
      </c>
      <c r="H19">
        <v>18.71</v>
      </c>
      <c r="I19">
        <v>13.16</v>
      </c>
      <c r="J19">
        <v>7.43</v>
      </c>
      <c r="K19">
        <v>19.89</v>
      </c>
      <c r="L19">
        <v>19.100000000000001</v>
      </c>
      <c r="M19">
        <v>22.94</v>
      </c>
      <c r="N19">
        <v>20.96</v>
      </c>
      <c r="O19">
        <v>5.25</v>
      </c>
      <c r="P19">
        <v>5.52</v>
      </c>
      <c r="Q19">
        <v>0.63</v>
      </c>
      <c r="R19">
        <v>0.26</v>
      </c>
      <c r="S19">
        <v>2.48</v>
      </c>
      <c r="T19">
        <v>2.23</v>
      </c>
      <c r="U19">
        <v>0.1</v>
      </c>
      <c r="V19">
        <v>1.61</v>
      </c>
      <c r="W19">
        <v>2.54</v>
      </c>
      <c r="X19">
        <v>1.18</v>
      </c>
      <c r="Y19">
        <v>0.01</v>
      </c>
      <c r="Z19">
        <v>0.08</v>
      </c>
      <c r="AA19">
        <v>1.31</v>
      </c>
      <c r="AB19">
        <v>2.19</v>
      </c>
      <c r="AC19">
        <v>0.85</v>
      </c>
      <c r="AD19">
        <v>73.510000000000005</v>
      </c>
      <c r="AE19">
        <v>81.599999999999994</v>
      </c>
      <c r="AF19">
        <v>96.09</v>
      </c>
      <c r="AG19">
        <v>93.58</v>
      </c>
      <c r="AH19">
        <v>91.16</v>
      </c>
      <c r="AI19">
        <v>78.44</v>
      </c>
      <c r="AJ19">
        <v>92.02</v>
      </c>
      <c r="AK19">
        <v>89.31</v>
      </c>
      <c r="AL19">
        <v>123.06</v>
      </c>
      <c r="AM19">
        <v>125.82</v>
      </c>
      <c r="AN19">
        <v>129.79</v>
      </c>
      <c r="AO19">
        <v>120.35</v>
      </c>
      <c r="AP19">
        <v>135.59</v>
      </c>
      <c r="AQ19">
        <v>130.12</v>
      </c>
    </row>
    <row r="20" spans="1:43" x14ac:dyDescent="0.25">
      <c r="A20" t="s">
        <v>19</v>
      </c>
      <c r="B20">
        <v>10.33</v>
      </c>
      <c r="C20">
        <v>10.31</v>
      </c>
      <c r="D20">
        <v>43.19</v>
      </c>
      <c r="E20">
        <v>12.93</v>
      </c>
      <c r="F20">
        <v>16.53</v>
      </c>
      <c r="G20">
        <v>21.86</v>
      </c>
      <c r="H20">
        <v>18.07</v>
      </c>
      <c r="I20">
        <v>55.14</v>
      </c>
      <c r="J20">
        <v>143.58000000000001</v>
      </c>
      <c r="K20">
        <v>33.880000000000003</v>
      </c>
      <c r="L20">
        <v>53.14</v>
      </c>
      <c r="M20">
        <v>54.99</v>
      </c>
      <c r="N20">
        <v>72.78</v>
      </c>
      <c r="O20">
        <v>90.58</v>
      </c>
      <c r="P20">
        <v>65.930000000000007</v>
      </c>
      <c r="Q20">
        <v>82.93</v>
      </c>
      <c r="R20">
        <v>63.69</v>
      </c>
      <c r="S20">
        <v>134.6</v>
      </c>
      <c r="T20">
        <v>117.92</v>
      </c>
      <c r="U20">
        <v>113.86</v>
      </c>
      <c r="V20">
        <v>112.85</v>
      </c>
      <c r="W20">
        <v>100.36</v>
      </c>
      <c r="X20">
        <v>91.35</v>
      </c>
      <c r="Y20">
        <v>123.13</v>
      </c>
      <c r="Z20">
        <v>123.61</v>
      </c>
      <c r="AA20">
        <v>122.08</v>
      </c>
      <c r="AB20">
        <v>188.19</v>
      </c>
      <c r="AC20">
        <v>152.22999999999999</v>
      </c>
      <c r="AD20">
        <v>174.54</v>
      </c>
      <c r="AE20">
        <v>159.82</v>
      </c>
      <c r="AF20">
        <v>121.45</v>
      </c>
      <c r="AG20">
        <v>125.42</v>
      </c>
      <c r="AH20">
        <v>87.11</v>
      </c>
      <c r="AI20">
        <v>132.6</v>
      </c>
      <c r="AJ20">
        <v>133.1</v>
      </c>
      <c r="AK20">
        <v>212.89</v>
      </c>
      <c r="AL20">
        <v>188.39</v>
      </c>
      <c r="AM20">
        <v>195.93</v>
      </c>
      <c r="AN20">
        <v>434.32</v>
      </c>
      <c r="AO20">
        <v>288.70999999999998</v>
      </c>
      <c r="AP20">
        <v>319.04000000000002</v>
      </c>
      <c r="AQ20">
        <v>334.69</v>
      </c>
    </row>
    <row r="23" spans="1:43" x14ac:dyDescent="0.25">
      <c r="B23">
        <v>1970</v>
      </c>
      <c r="C23">
        <v>1971</v>
      </c>
      <c r="D23">
        <v>1972</v>
      </c>
      <c r="E23">
        <v>1973</v>
      </c>
      <c r="F23">
        <v>1974</v>
      </c>
      <c r="G23">
        <v>1975</v>
      </c>
      <c r="H23">
        <v>1976</v>
      </c>
      <c r="I23">
        <v>1977</v>
      </c>
      <c r="J23">
        <v>1978</v>
      </c>
      <c r="K23">
        <v>1979</v>
      </c>
      <c r="L23">
        <v>1980</v>
      </c>
      <c r="M23">
        <v>1981</v>
      </c>
      <c r="N23">
        <v>1982</v>
      </c>
      <c r="O23">
        <v>1983</v>
      </c>
      <c r="P23">
        <v>1984</v>
      </c>
      <c r="Q23">
        <v>1985</v>
      </c>
      <c r="R23">
        <v>1986</v>
      </c>
      <c r="S23">
        <v>1987</v>
      </c>
      <c r="T23">
        <v>1988</v>
      </c>
      <c r="U23">
        <v>1989</v>
      </c>
      <c r="V23">
        <v>1990</v>
      </c>
      <c r="W23">
        <v>1991</v>
      </c>
      <c r="X23">
        <v>1992</v>
      </c>
      <c r="Y23">
        <v>1993</v>
      </c>
      <c r="Z23">
        <v>1994</v>
      </c>
      <c r="AA23">
        <v>1995</v>
      </c>
      <c r="AB23">
        <v>1996</v>
      </c>
      <c r="AC23">
        <v>1997</v>
      </c>
      <c r="AD23">
        <v>1998</v>
      </c>
      <c r="AE23">
        <v>1999</v>
      </c>
      <c r="AF23">
        <v>2000</v>
      </c>
      <c r="AG23">
        <v>2001</v>
      </c>
      <c r="AH23">
        <v>2002</v>
      </c>
      <c r="AI23">
        <v>2003</v>
      </c>
      <c r="AJ23">
        <v>2004</v>
      </c>
      <c r="AK23">
        <v>2005</v>
      </c>
      <c r="AL23">
        <v>2006</v>
      </c>
      <c r="AM23">
        <v>2007</v>
      </c>
      <c r="AN23">
        <v>2008</v>
      </c>
      <c r="AO23">
        <v>2009</v>
      </c>
      <c r="AP23">
        <v>2010</v>
      </c>
      <c r="AQ23">
        <v>2011</v>
      </c>
    </row>
    <row r="24" spans="1:43" x14ac:dyDescent="0.25">
      <c r="A24" t="s">
        <v>78</v>
      </c>
      <c r="B24" s="3">
        <v>0.78</v>
      </c>
      <c r="C24" s="3">
        <v>0.75</v>
      </c>
      <c r="D24" s="3">
        <v>0.74</v>
      </c>
      <c r="E24" s="3">
        <v>0.67</v>
      </c>
      <c r="F24" s="3">
        <v>0.66</v>
      </c>
      <c r="G24" s="3">
        <v>0.67</v>
      </c>
      <c r="H24" s="3">
        <v>0.56999999999999995</v>
      </c>
      <c r="I24" s="3">
        <v>0.59</v>
      </c>
      <c r="J24" s="3">
        <v>0.56999999999999995</v>
      </c>
      <c r="K24" s="3">
        <v>0.55000000000000004</v>
      </c>
      <c r="L24" s="3">
        <v>0.55000000000000004</v>
      </c>
      <c r="M24" s="3">
        <v>0.54</v>
      </c>
      <c r="N24" s="3">
        <v>0.51</v>
      </c>
      <c r="O24" s="3">
        <v>0.55000000000000004</v>
      </c>
      <c r="P24" s="3">
        <v>0.53</v>
      </c>
      <c r="Q24" s="3">
        <v>0.53</v>
      </c>
      <c r="R24" s="3">
        <v>0.48</v>
      </c>
      <c r="S24" s="3">
        <v>0.46</v>
      </c>
      <c r="T24" s="3">
        <v>0.5</v>
      </c>
      <c r="U24" s="3">
        <v>0.48</v>
      </c>
      <c r="V24" s="3">
        <v>0.55000000000000004</v>
      </c>
      <c r="W24" s="3">
        <v>0.56999999999999995</v>
      </c>
      <c r="X24" s="3">
        <v>0.57999999999999996</v>
      </c>
      <c r="Y24" s="3">
        <v>0.45</v>
      </c>
      <c r="Z24" s="3">
        <v>0.39</v>
      </c>
      <c r="AA24" s="3">
        <v>0.45</v>
      </c>
      <c r="AB24" s="3">
        <v>0.44</v>
      </c>
      <c r="AC24" s="3">
        <v>0.47</v>
      </c>
      <c r="AD24" s="3">
        <v>0.47</v>
      </c>
      <c r="AE24" s="3">
        <v>0.36</v>
      </c>
      <c r="AF24" s="3">
        <v>0.41</v>
      </c>
      <c r="AG24" s="3">
        <v>0.35</v>
      </c>
      <c r="AH24" s="3">
        <v>0.38</v>
      </c>
      <c r="AI24" s="3">
        <v>0.34</v>
      </c>
      <c r="AJ24" s="3">
        <v>0.34</v>
      </c>
      <c r="AK24" s="3">
        <v>0.27</v>
      </c>
      <c r="AL24" s="3">
        <v>0.26</v>
      </c>
      <c r="AM24" s="3">
        <v>0.27</v>
      </c>
      <c r="AN24" s="3">
        <v>0.22</v>
      </c>
      <c r="AO24" s="3">
        <v>0.28000000000000003</v>
      </c>
      <c r="AP24" s="3">
        <v>0.26</v>
      </c>
      <c r="AQ24" s="3">
        <v>0.27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6"/>
  <sheetViews>
    <sheetView topLeftCell="F16" workbookViewId="0">
      <selection activeCell="T52" sqref="T52"/>
    </sheetView>
  </sheetViews>
  <sheetFormatPr defaultRowHeight="15" x14ac:dyDescent="0.25"/>
  <sheetData>
    <row r="1" spans="1:12" x14ac:dyDescent="0.25">
      <c r="B1">
        <v>2002</v>
      </c>
      <c r="E1">
        <v>2011</v>
      </c>
      <c r="I1">
        <v>2002</v>
      </c>
      <c r="J1">
        <v>2011</v>
      </c>
      <c r="L1" t="s">
        <v>120</v>
      </c>
    </row>
    <row r="2" spans="1:12" x14ac:dyDescent="0.25">
      <c r="A2" t="s">
        <v>21</v>
      </c>
      <c r="B2">
        <v>730.0200000000001</v>
      </c>
      <c r="D2" t="s">
        <v>21</v>
      </c>
      <c r="E2">
        <v>1206.51</v>
      </c>
      <c r="H2" t="s">
        <v>21</v>
      </c>
      <c r="I2">
        <v>730.0200000000001</v>
      </c>
      <c r="J2">
        <v>1206.51</v>
      </c>
      <c r="L2" s="2">
        <f>(J2-I2)/I2</f>
        <v>0.65270814498232899</v>
      </c>
    </row>
    <row r="3" spans="1:12" x14ac:dyDescent="0.25">
      <c r="A3" t="s">
        <v>39</v>
      </c>
      <c r="B3">
        <v>206.29999999999998</v>
      </c>
      <c r="D3" t="s">
        <v>39</v>
      </c>
      <c r="E3">
        <v>235.51999999999998</v>
      </c>
      <c r="H3" t="s">
        <v>39</v>
      </c>
      <c r="I3">
        <v>206.29999999999998</v>
      </c>
      <c r="J3">
        <v>235.51999999999998</v>
      </c>
      <c r="L3" s="2">
        <f t="shared" ref="L3:L12" si="0">(J3-I3)/I3</f>
        <v>0.14163839069316531</v>
      </c>
    </row>
    <row r="4" spans="1:12" x14ac:dyDescent="0.25">
      <c r="A4" t="s">
        <v>30</v>
      </c>
      <c r="B4">
        <v>129.54999999999995</v>
      </c>
      <c r="D4" t="s">
        <v>33</v>
      </c>
      <c r="E4">
        <v>187.57000000000002</v>
      </c>
      <c r="H4" t="s">
        <v>33</v>
      </c>
      <c r="I4">
        <v>97.29</v>
      </c>
      <c r="J4">
        <v>187.57000000000002</v>
      </c>
      <c r="L4" s="2">
        <f t="shared" si="0"/>
        <v>0.92794737383081516</v>
      </c>
    </row>
    <row r="5" spans="1:12" x14ac:dyDescent="0.25">
      <c r="A5" t="s">
        <v>33</v>
      </c>
      <c r="B5">
        <v>97.29</v>
      </c>
      <c r="D5" t="s">
        <v>30</v>
      </c>
      <c r="E5">
        <v>159.04999999999998</v>
      </c>
      <c r="H5" t="s">
        <v>30</v>
      </c>
      <c r="I5">
        <v>129.54999999999995</v>
      </c>
      <c r="J5">
        <v>159.04999999999998</v>
      </c>
      <c r="L5" s="2">
        <f t="shared" si="0"/>
        <v>0.22771130837514503</v>
      </c>
    </row>
    <row r="6" spans="1:12" x14ac:dyDescent="0.25">
      <c r="A6" t="s">
        <v>40</v>
      </c>
      <c r="B6">
        <v>38.869999999999997</v>
      </c>
      <c r="D6" t="s">
        <v>40</v>
      </c>
      <c r="E6">
        <v>105.01000000000002</v>
      </c>
      <c r="H6" t="s">
        <v>40</v>
      </c>
      <c r="I6">
        <v>38.869999999999997</v>
      </c>
      <c r="J6">
        <v>105.01000000000002</v>
      </c>
      <c r="L6" s="2">
        <f t="shared" si="0"/>
        <v>1.7015693336763575</v>
      </c>
    </row>
    <row r="7" spans="1:12" x14ac:dyDescent="0.25">
      <c r="A7" t="s">
        <v>48</v>
      </c>
      <c r="B7">
        <v>18.159999999999997</v>
      </c>
      <c r="D7" t="s">
        <v>52</v>
      </c>
      <c r="E7">
        <v>31.039999999999996</v>
      </c>
      <c r="H7" t="s">
        <v>52</v>
      </c>
      <c r="I7">
        <v>0</v>
      </c>
      <c r="J7">
        <v>31.039999999999996</v>
      </c>
      <c r="L7" s="2"/>
    </row>
    <row r="8" spans="1:12" x14ac:dyDescent="0.25">
      <c r="A8" t="s">
        <v>26</v>
      </c>
      <c r="B8">
        <v>16.36</v>
      </c>
      <c r="D8" t="s">
        <v>48</v>
      </c>
      <c r="E8">
        <v>28.619999999999997</v>
      </c>
      <c r="H8" t="s">
        <v>48</v>
      </c>
      <c r="I8">
        <v>18.159999999999997</v>
      </c>
      <c r="J8">
        <v>28.619999999999997</v>
      </c>
      <c r="L8" s="2">
        <f t="shared" si="0"/>
        <v>0.57599118942731298</v>
      </c>
    </row>
    <row r="9" spans="1:12" x14ac:dyDescent="0.25">
      <c r="A9" t="s">
        <v>116</v>
      </c>
      <c r="B9">
        <v>11.03</v>
      </c>
      <c r="D9" t="s">
        <v>26</v>
      </c>
      <c r="E9">
        <v>20.28</v>
      </c>
      <c r="H9" t="s">
        <v>26</v>
      </c>
      <c r="I9">
        <v>16.36</v>
      </c>
      <c r="J9">
        <v>20.28</v>
      </c>
      <c r="L9" s="2">
        <f t="shared" si="0"/>
        <v>0.23960880195599032</v>
      </c>
    </row>
    <row r="10" spans="1:12" x14ac:dyDescent="0.25">
      <c r="A10" t="s">
        <v>50</v>
      </c>
      <c r="B10">
        <v>10.24</v>
      </c>
      <c r="D10" t="s">
        <v>51</v>
      </c>
      <c r="E10">
        <v>18.45</v>
      </c>
      <c r="H10" t="s">
        <v>51</v>
      </c>
      <c r="I10">
        <v>0</v>
      </c>
      <c r="J10">
        <v>18.45</v>
      </c>
      <c r="L10" s="2"/>
    </row>
    <row r="11" spans="1:12" x14ac:dyDescent="0.25">
      <c r="A11" t="s">
        <v>38</v>
      </c>
      <c r="B11">
        <v>10.23</v>
      </c>
      <c r="D11" t="s">
        <v>50</v>
      </c>
      <c r="E11">
        <v>11.2</v>
      </c>
      <c r="H11" t="s">
        <v>50</v>
      </c>
      <c r="I11">
        <v>10.24</v>
      </c>
      <c r="J11">
        <v>11.2</v>
      </c>
      <c r="L11" s="2">
        <f t="shared" si="0"/>
        <v>9.3749999999999903E-2</v>
      </c>
    </row>
    <row r="12" spans="1:12" x14ac:dyDescent="0.25">
      <c r="A12" t="s">
        <v>61</v>
      </c>
      <c r="B12">
        <f>SUM(B16:B85)</f>
        <v>28.489999999999995</v>
      </c>
      <c r="D12" t="s">
        <v>61</v>
      </c>
      <c r="E12">
        <f>SUM(E16:E85)</f>
        <v>69.670000000000016</v>
      </c>
      <c r="H12" t="s">
        <v>61</v>
      </c>
      <c r="I12">
        <f>B12+B11+B9</f>
        <v>49.75</v>
      </c>
      <c r="J12">
        <v>69.670000000000016</v>
      </c>
      <c r="L12" s="2">
        <f t="shared" si="0"/>
        <v>0.40040201005025156</v>
      </c>
    </row>
    <row r="14" spans="1:12" x14ac:dyDescent="0.25">
      <c r="H14" t="s">
        <v>69</v>
      </c>
      <c r="I14">
        <f>SUM(I2:I12)</f>
        <v>1296.54</v>
      </c>
      <c r="J14">
        <f>SUM(J2:J12)</f>
        <v>2072.9199999999996</v>
      </c>
    </row>
    <row r="15" spans="1:12" x14ac:dyDescent="0.25">
      <c r="H15" t="s">
        <v>121</v>
      </c>
      <c r="J15">
        <f>SUM(J2:J7)</f>
        <v>1924.6999999999998</v>
      </c>
      <c r="K15" s="2">
        <f>J15/J14</f>
        <v>0.92849699940181007</v>
      </c>
    </row>
    <row r="16" spans="1:12" x14ac:dyDescent="0.25">
      <c r="A16" t="s">
        <v>24</v>
      </c>
      <c r="B16">
        <v>7.37</v>
      </c>
      <c r="D16" t="s">
        <v>54</v>
      </c>
      <c r="E16">
        <v>9.85</v>
      </c>
    </row>
    <row r="17" spans="1:5" x14ac:dyDescent="0.25">
      <c r="A17" t="s">
        <v>57</v>
      </c>
      <c r="B17">
        <v>6.2200000000000006</v>
      </c>
      <c r="D17" t="s">
        <v>60</v>
      </c>
      <c r="E17">
        <v>9.16</v>
      </c>
    </row>
    <row r="18" spans="1:5" x14ac:dyDescent="0.25">
      <c r="A18" t="s">
        <v>56</v>
      </c>
      <c r="B18">
        <v>4.5200000000000005</v>
      </c>
      <c r="D18" t="s">
        <v>27</v>
      </c>
      <c r="E18">
        <v>8.9600000000000009</v>
      </c>
    </row>
    <row r="19" spans="1:5" x14ac:dyDescent="0.25">
      <c r="A19" t="s">
        <v>59</v>
      </c>
      <c r="B19">
        <v>4.51</v>
      </c>
      <c r="D19" t="s">
        <v>59</v>
      </c>
      <c r="E19">
        <v>7.09</v>
      </c>
    </row>
    <row r="20" spans="1:5" x14ac:dyDescent="0.25">
      <c r="A20" t="s">
        <v>27</v>
      </c>
      <c r="B20">
        <v>4.1800000000000006</v>
      </c>
      <c r="D20" t="s">
        <v>24</v>
      </c>
      <c r="E20">
        <v>6.74</v>
      </c>
    </row>
    <row r="21" spans="1:5" x14ac:dyDescent="0.25">
      <c r="A21" t="s">
        <v>83</v>
      </c>
      <c r="B21">
        <v>2.35</v>
      </c>
      <c r="D21" t="s">
        <v>56</v>
      </c>
      <c r="E21">
        <v>6.46</v>
      </c>
    </row>
    <row r="22" spans="1:5" x14ac:dyDescent="0.25">
      <c r="A22" t="s">
        <v>31</v>
      </c>
      <c r="B22">
        <v>1.58</v>
      </c>
      <c r="D22" t="s">
        <v>31</v>
      </c>
      <c r="E22">
        <v>4.1499999999999995</v>
      </c>
    </row>
    <row r="23" spans="1:5" x14ac:dyDescent="0.25">
      <c r="A23" t="s">
        <v>22</v>
      </c>
      <c r="B23">
        <v>0.83</v>
      </c>
      <c r="D23" t="s">
        <v>38</v>
      </c>
      <c r="E23">
        <v>4</v>
      </c>
    </row>
    <row r="24" spans="1:5" x14ac:dyDescent="0.25">
      <c r="A24" t="s">
        <v>34</v>
      </c>
      <c r="B24">
        <v>0.49</v>
      </c>
      <c r="D24" t="s">
        <v>43</v>
      </c>
      <c r="E24">
        <v>3</v>
      </c>
    </row>
    <row r="25" spans="1:5" x14ac:dyDescent="0.25">
      <c r="A25" t="s">
        <v>37</v>
      </c>
      <c r="B25">
        <v>0.49</v>
      </c>
      <c r="D25" t="s">
        <v>34</v>
      </c>
      <c r="E25">
        <v>2.65</v>
      </c>
    </row>
    <row r="26" spans="1:5" x14ac:dyDescent="0.25">
      <c r="A26" t="s">
        <v>25</v>
      </c>
      <c r="B26">
        <v>0.41000000000000003</v>
      </c>
      <c r="D26" t="s">
        <v>55</v>
      </c>
      <c r="E26">
        <v>1.86</v>
      </c>
    </row>
    <row r="27" spans="1:5" x14ac:dyDescent="0.25">
      <c r="A27" t="s">
        <v>36</v>
      </c>
      <c r="B27">
        <v>0.33</v>
      </c>
      <c r="D27" t="s">
        <v>57</v>
      </c>
      <c r="E27">
        <v>1.71</v>
      </c>
    </row>
    <row r="28" spans="1:5" x14ac:dyDescent="0.25">
      <c r="A28" t="s">
        <v>28</v>
      </c>
      <c r="B28">
        <v>0.29000000000000004</v>
      </c>
      <c r="D28" t="s">
        <v>58</v>
      </c>
      <c r="E28">
        <v>1.1200000000000001</v>
      </c>
    </row>
    <row r="29" spans="1:5" x14ac:dyDescent="0.25">
      <c r="A29" t="s">
        <v>35</v>
      </c>
      <c r="B29">
        <v>0.28000000000000003</v>
      </c>
      <c r="D29" t="s">
        <v>49</v>
      </c>
      <c r="E29">
        <v>0.87</v>
      </c>
    </row>
    <row r="30" spans="1:5" x14ac:dyDescent="0.25">
      <c r="A30" t="s">
        <v>41</v>
      </c>
      <c r="B30">
        <v>0.27</v>
      </c>
      <c r="D30" t="s">
        <v>22</v>
      </c>
      <c r="E30">
        <v>0.63</v>
      </c>
    </row>
    <row r="31" spans="1:5" x14ac:dyDescent="0.25">
      <c r="A31" t="s">
        <v>58</v>
      </c>
      <c r="B31">
        <v>0.23</v>
      </c>
      <c r="D31" t="s">
        <v>45</v>
      </c>
      <c r="E31">
        <v>0.51</v>
      </c>
    </row>
    <row r="32" spans="1:5" x14ac:dyDescent="0.25">
      <c r="A32" t="s">
        <v>80</v>
      </c>
      <c r="B32">
        <v>0.18</v>
      </c>
      <c r="D32" t="s">
        <v>25</v>
      </c>
      <c r="E32">
        <v>0.43</v>
      </c>
    </row>
    <row r="33" spans="1:5" x14ac:dyDescent="0.25">
      <c r="A33" t="s">
        <v>23</v>
      </c>
      <c r="B33">
        <v>0.06</v>
      </c>
      <c r="D33" t="s">
        <v>29</v>
      </c>
      <c r="E33">
        <v>0.35</v>
      </c>
    </row>
    <row r="34" spans="1:5" x14ac:dyDescent="0.25">
      <c r="A34" t="s">
        <v>81</v>
      </c>
      <c r="B34">
        <v>0</v>
      </c>
      <c r="D34" t="s">
        <v>37</v>
      </c>
      <c r="E34">
        <v>0.24</v>
      </c>
    </row>
    <row r="35" spans="1:5" x14ac:dyDescent="0.25">
      <c r="A35" t="s">
        <v>82</v>
      </c>
      <c r="B35">
        <v>0</v>
      </c>
      <c r="D35" t="s">
        <v>28</v>
      </c>
      <c r="E35">
        <v>0.16</v>
      </c>
    </row>
    <row r="36" spans="1:5" x14ac:dyDescent="0.25">
      <c r="A36" t="s">
        <v>29</v>
      </c>
      <c r="B36">
        <v>0</v>
      </c>
      <c r="D36" t="s">
        <v>41</v>
      </c>
      <c r="E36">
        <v>0.16</v>
      </c>
    </row>
    <row r="37" spans="1:5" x14ac:dyDescent="0.25">
      <c r="A37" t="s">
        <v>32</v>
      </c>
      <c r="B37">
        <v>0</v>
      </c>
      <c r="D37" t="s">
        <v>36</v>
      </c>
      <c r="E37">
        <v>0.14000000000000001</v>
      </c>
    </row>
    <row r="38" spans="1:5" x14ac:dyDescent="0.25">
      <c r="A38" t="s">
        <v>84</v>
      </c>
      <c r="B38">
        <v>0</v>
      </c>
      <c r="D38" t="s">
        <v>46</v>
      </c>
      <c r="E38">
        <v>7.9999999999999988E-2</v>
      </c>
    </row>
    <row r="39" spans="1:5" x14ac:dyDescent="0.25">
      <c r="A39" t="s">
        <v>85</v>
      </c>
      <c r="B39">
        <v>0</v>
      </c>
      <c r="D39" t="s">
        <v>47</v>
      </c>
      <c r="E39">
        <v>0.05</v>
      </c>
    </row>
    <row r="40" spans="1:5" x14ac:dyDescent="0.25">
      <c r="A40" t="s">
        <v>86</v>
      </c>
      <c r="B40">
        <v>0</v>
      </c>
      <c r="D40" t="s">
        <v>35</v>
      </c>
      <c r="E40">
        <v>0.04</v>
      </c>
    </row>
    <row r="41" spans="1:5" x14ac:dyDescent="0.25">
      <c r="A41" t="s">
        <v>87</v>
      </c>
      <c r="B41">
        <v>0</v>
      </c>
      <c r="D41" t="s">
        <v>44</v>
      </c>
      <c r="E41">
        <v>0.04</v>
      </c>
    </row>
    <row r="42" spans="1:5" x14ac:dyDescent="0.25">
      <c r="A42" t="s">
        <v>88</v>
      </c>
      <c r="B42">
        <v>0</v>
      </c>
      <c r="D42" t="s">
        <v>32</v>
      </c>
      <c r="E42">
        <v>0.03</v>
      </c>
    </row>
    <row r="43" spans="1:5" x14ac:dyDescent="0.25">
      <c r="A43" t="s">
        <v>89</v>
      </c>
      <c r="B43">
        <v>0</v>
      </c>
      <c r="D43" t="s">
        <v>23</v>
      </c>
      <c r="E43">
        <v>0.01</v>
      </c>
    </row>
    <row r="44" spans="1:5" x14ac:dyDescent="0.25">
      <c r="A44" t="s">
        <v>90</v>
      </c>
      <c r="B44">
        <v>0</v>
      </c>
      <c r="D44" t="s">
        <v>80</v>
      </c>
      <c r="E44">
        <v>0</v>
      </c>
    </row>
    <row r="45" spans="1:5" x14ac:dyDescent="0.25">
      <c r="A45" t="s">
        <v>91</v>
      </c>
      <c r="B45">
        <v>0</v>
      </c>
      <c r="D45" t="s">
        <v>81</v>
      </c>
      <c r="E45">
        <v>0</v>
      </c>
    </row>
    <row r="46" spans="1:5" x14ac:dyDescent="0.25">
      <c r="A46" t="s">
        <v>92</v>
      </c>
      <c r="B46">
        <v>0</v>
      </c>
      <c r="D46" t="s">
        <v>82</v>
      </c>
      <c r="E46">
        <v>0</v>
      </c>
    </row>
    <row r="47" spans="1:5" x14ac:dyDescent="0.25">
      <c r="A47" t="s">
        <v>93</v>
      </c>
      <c r="B47">
        <v>0</v>
      </c>
      <c r="D47" t="s">
        <v>83</v>
      </c>
      <c r="E47">
        <v>0</v>
      </c>
    </row>
    <row r="48" spans="1:5" x14ac:dyDescent="0.25">
      <c r="A48" t="s">
        <v>94</v>
      </c>
      <c r="B48">
        <v>0</v>
      </c>
      <c r="D48" t="s">
        <v>84</v>
      </c>
      <c r="E48">
        <v>0</v>
      </c>
    </row>
    <row r="49" spans="1:5" x14ac:dyDescent="0.25">
      <c r="A49" t="s">
        <v>95</v>
      </c>
      <c r="B49">
        <v>0</v>
      </c>
      <c r="D49" t="s">
        <v>85</v>
      </c>
      <c r="E49">
        <v>0</v>
      </c>
    </row>
    <row r="50" spans="1:5" x14ac:dyDescent="0.25">
      <c r="A50" t="s">
        <v>96</v>
      </c>
      <c r="B50">
        <v>0</v>
      </c>
      <c r="D50" t="s">
        <v>86</v>
      </c>
      <c r="E50">
        <v>0</v>
      </c>
    </row>
    <row r="51" spans="1:5" x14ac:dyDescent="0.25">
      <c r="A51" t="s">
        <v>43</v>
      </c>
      <c r="B51">
        <v>0</v>
      </c>
      <c r="D51" t="s">
        <v>87</v>
      </c>
      <c r="E51">
        <v>0</v>
      </c>
    </row>
    <row r="52" spans="1:5" x14ac:dyDescent="0.25">
      <c r="A52" t="s">
        <v>97</v>
      </c>
      <c r="B52">
        <v>0</v>
      </c>
      <c r="D52" t="s">
        <v>88</v>
      </c>
      <c r="E52">
        <v>0</v>
      </c>
    </row>
    <row r="53" spans="1:5" x14ac:dyDescent="0.25">
      <c r="A53" t="s">
        <v>98</v>
      </c>
      <c r="B53">
        <v>0</v>
      </c>
      <c r="D53" t="s">
        <v>89</v>
      </c>
      <c r="E53">
        <v>0</v>
      </c>
    </row>
    <row r="54" spans="1:5" x14ac:dyDescent="0.25">
      <c r="A54" t="s">
        <v>44</v>
      </c>
      <c r="B54">
        <v>0</v>
      </c>
      <c r="D54" t="s">
        <v>90</v>
      </c>
      <c r="E54">
        <v>0</v>
      </c>
    </row>
    <row r="55" spans="1:5" x14ac:dyDescent="0.25">
      <c r="A55" t="s">
        <v>45</v>
      </c>
      <c r="B55">
        <v>0</v>
      </c>
      <c r="D55" t="s">
        <v>91</v>
      </c>
      <c r="E55">
        <v>0</v>
      </c>
    </row>
    <row r="56" spans="1:5" x14ac:dyDescent="0.25">
      <c r="A56" t="s">
        <v>46</v>
      </c>
      <c r="B56">
        <v>0</v>
      </c>
      <c r="D56" t="s">
        <v>92</v>
      </c>
      <c r="E56">
        <v>0</v>
      </c>
    </row>
    <row r="57" spans="1:5" x14ac:dyDescent="0.25">
      <c r="A57" t="s">
        <v>47</v>
      </c>
      <c r="B57">
        <v>0</v>
      </c>
      <c r="D57" t="s">
        <v>93</v>
      </c>
      <c r="E57">
        <v>0</v>
      </c>
    </row>
    <row r="58" spans="1:5" x14ac:dyDescent="0.25">
      <c r="A58" t="s">
        <v>99</v>
      </c>
      <c r="B58">
        <v>0</v>
      </c>
      <c r="D58" t="s">
        <v>94</v>
      </c>
      <c r="E58">
        <v>0</v>
      </c>
    </row>
    <row r="59" spans="1:5" x14ac:dyDescent="0.25">
      <c r="A59" t="s">
        <v>100</v>
      </c>
      <c r="B59">
        <v>0</v>
      </c>
      <c r="D59" t="s">
        <v>95</v>
      </c>
      <c r="E59">
        <v>0</v>
      </c>
    </row>
    <row r="60" spans="1:5" x14ac:dyDescent="0.25">
      <c r="A60" t="s">
        <v>101</v>
      </c>
      <c r="B60">
        <v>0</v>
      </c>
      <c r="D60" t="s">
        <v>96</v>
      </c>
      <c r="E60">
        <v>0</v>
      </c>
    </row>
    <row r="61" spans="1:5" x14ac:dyDescent="0.25">
      <c r="A61" t="s">
        <v>102</v>
      </c>
      <c r="B61">
        <v>0</v>
      </c>
      <c r="D61" t="s">
        <v>97</v>
      </c>
      <c r="E61">
        <v>0</v>
      </c>
    </row>
    <row r="62" spans="1:5" x14ac:dyDescent="0.25">
      <c r="A62" t="s">
        <v>103</v>
      </c>
      <c r="B62">
        <v>0</v>
      </c>
      <c r="D62" t="s">
        <v>98</v>
      </c>
      <c r="E62">
        <v>0</v>
      </c>
    </row>
    <row r="63" spans="1:5" x14ac:dyDescent="0.25">
      <c r="A63" t="s">
        <v>104</v>
      </c>
      <c r="B63">
        <v>0</v>
      </c>
      <c r="D63" t="s">
        <v>99</v>
      </c>
      <c r="E63">
        <v>0</v>
      </c>
    </row>
    <row r="64" spans="1:5" x14ac:dyDescent="0.25">
      <c r="A64" t="s">
        <v>49</v>
      </c>
      <c r="B64">
        <v>0</v>
      </c>
      <c r="D64" t="s">
        <v>100</v>
      </c>
      <c r="E64">
        <v>0</v>
      </c>
    </row>
    <row r="65" spans="1:5" x14ac:dyDescent="0.25">
      <c r="A65" t="s">
        <v>51</v>
      </c>
      <c r="B65">
        <v>0</v>
      </c>
      <c r="D65" t="s">
        <v>101</v>
      </c>
      <c r="E65">
        <v>0</v>
      </c>
    </row>
    <row r="66" spans="1:5" x14ac:dyDescent="0.25">
      <c r="A66" t="s">
        <v>105</v>
      </c>
      <c r="B66">
        <v>0</v>
      </c>
      <c r="D66" t="s">
        <v>102</v>
      </c>
      <c r="E66">
        <v>0</v>
      </c>
    </row>
    <row r="67" spans="1:5" x14ac:dyDescent="0.25">
      <c r="A67" t="s">
        <v>106</v>
      </c>
      <c r="B67">
        <v>0</v>
      </c>
      <c r="D67" t="s">
        <v>103</v>
      </c>
      <c r="E67">
        <v>0</v>
      </c>
    </row>
    <row r="68" spans="1:5" x14ac:dyDescent="0.25">
      <c r="A68" t="s">
        <v>107</v>
      </c>
      <c r="B68">
        <v>0</v>
      </c>
      <c r="D68" t="s">
        <v>104</v>
      </c>
      <c r="E68">
        <v>0</v>
      </c>
    </row>
    <row r="69" spans="1:5" x14ac:dyDescent="0.25">
      <c r="A69" t="s">
        <v>108</v>
      </c>
      <c r="B69">
        <v>0</v>
      </c>
      <c r="D69" t="s">
        <v>105</v>
      </c>
      <c r="E69">
        <v>0</v>
      </c>
    </row>
    <row r="70" spans="1:5" x14ac:dyDescent="0.25">
      <c r="A70" t="s">
        <v>109</v>
      </c>
      <c r="B70">
        <v>0</v>
      </c>
      <c r="D70" t="s">
        <v>106</v>
      </c>
      <c r="E70">
        <v>0</v>
      </c>
    </row>
    <row r="71" spans="1:5" x14ac:dyDescent="0.25">
      <c r="A71" t="s">
        <v>110</v>
      </c>
      <c r="B71">
        <v>0</v>
      </c>
      <c r="D71" t="s">
        <v>107</v>
      </c>
      <c r="E71">
        <v>0</v>
      </c>
    </row>
    <row r="72" spans="1:5" x14ac:dyDescent="0.25">
      <c r="A72" t="s">
        <v>54</v>
      </c>
      <c r="B72">
        <v>0</v>
      </c>
      <c r="D72" t="s">
        <v>108</v>
      </c>
      <c r="E72">
        <v>0</v>
      </c>
    </row>
    <row r="73" spans="1:5" x14ac:dyDescent="0.25">
      <c r="A73" t="s">
        <v>111</v>
      </c>
      <c r="B73">
        <v>0</v>
      </c>
      <c r="D73" t="s">
        <v>109</v>
      </c>
      <c r="E73">
        <v>0</v>
      </c>
    </row>
    <row r="74" spans="1:5" x14ac:dyDescent="0.25">
      <c r="A74" t="s">
        <v>112</v>
      </c>
      <c r="B74">
        <v>0</v>
      </c>
      <c r="D74" t="s">
        <v>110</v>
      </c>
      <c r="E74">
        <v>0</v>
      </c>
    </row>
    <row r="75" spans="1:5" x14ac:dyDescent="0.25">
      <c r="A75" t="s">
        <v>55</v>
      </c>
      <c r="B75">
        <v>0</v>
      </c>
      <c r="D75" t="s">
        <v>111</v>
      </c>
      <c r="E75">
        <v>0</v>
      </c>
    </row>
    <row r="76" spans="1:5" x14ac:dyDescent="0.25">
      <c r="A76" t="s">
        <v>113</v>
      </c>
      <c r="B76">
        <v>0</v>
      </c>
      <c r="D76" t="s">
        <v>112</v>
      </c>
      <c r="E76">
        <v>0</v>
      </c>
    </row>
    <row r="77" spans="1:5" x14ac:dyDescent="0.25">
      <c r="A77" t="s">
        <v>114</v>
      </c>
      <c r="B77">
        <v>0</v>
      </c>
      <c r="D77" t="s">
        <v>113</v>
      </c>
      <c r="E77">
        <v>0</v>
      </c>
    </row>
    <row r="78" spans="1:5" x14ac:dyDescent="0.25">
      <c r="A78" t="s">
        <v>115</v>
      </c>
      <c r="B78">
        <v>0</v>
      </c>
      <c r="D78" t="s">
        <v>114</v>
      </c>
      <c r="E78">
        <v>0</v>
      </c>
    </row>
    <row r="79" spans="1:5" x14ac:dyDescent="0.25">
      <c r="A79" t="s">
        <v>117</v>
      </c>
      <c r="B79">
        <v>0</v>
      </c>
      <c r="D79" t="s">
        <v>115</v>
      </c>
      <c r="E79">
        <v>0</v>
      </c>
    </row>
    <row r="80" spans="1:5" x14ac:dyDescent="0.25">
      <c r="A80" t="s">
        <v>60</v>
      </c>
      <c r="B80">
        <v>0</v>
      </c>
      <c r="D80" t="s">
        <v>116</v>
      </c>
      <c r="E80">
        <v>0</v>
      </c>
    </row>
    <row r="81" spans="1:81" x14ac:dyDescent="0.25">
      <c r="A81" t="s">
        <v>118</v>
      </c>
      <c r="B81">
        <v>0</v>
      </c>
      <c r="D81" t="s">
        <v>117</v>
      </c>
      <c r="E81">
        <v>0</v>
      </c>
    </row>
    <row r="82" spans="1:81" x14ac:dyDescent="0.25">
      <c r="A82" t="s">
        <v>119</v>
      </c>
      <c r="B82">
        <v>0</v>
      </c>
      <c r="D82" t="s">
        <v>118</v>
      </c>
      <c r="E82">
        <v>0</v>
      </c>
    </row>
    <row r="83" spans="1:81" x14ac:dyDescent="0.25">
      <c r="A83" t="s">
        <v>53</v>
      </c>
      <c r="B83">
        <v>-0.42000000000000004</v>
      </c>
      <c r="D83" t="s">
        <v>119</v>
      </c>
      <c r="E83">
        <v>0</v>
      </c>
    </row>
    <row r="84" spans="1:81" x14ac:dyDescent="0.25">
      <c r="A84" t="s">
        <v>42</v>
      </c>
      <c r="B84">
        <v>-0.64</v>
      </c>
      <c r="D84" t="s">
        <v>53</v>
      </c>
      <c r="E84">
        <v>-0.36</v>
      </c>
    </row>
    <row r="85" spans="1:81" x14ac:dyDescent="0.25">
      <c r="A85" t="s">
        <v>52</v>
      </c>
      <c r="B85">
        <v>-5.0400000000000009</v>
      </c>
      <c r="D85" t="s">
        <v>42</v>
      </c>
      <c r="E85">
        <v>-0.46</v>
      </c>
    </row>
    <row r="89" spans="1:81" x14ac:dyDescent="0.25">
      <c r="A89">
        <v>2002</v>
      </c>
    </row>
    <row r="90" spans="1:81" x14ac:dyDescent="0.25">
      <c r="B90" t="s">
        <v>21</v>
      </c>
      <c r="C90" t="s">
        <v>22</v>
      </c>
      <c r="D90" t="s">
        <v>23</v>
      </c>
      <c r="E90" t="s">
        <v>24</v>
      </c>
      <c r="F90" t="s">
        <v>80</v>
      </c>
      <c r="G90" t="s">
        <v>25</v>
      </c>
      <c r="H90" t="s">
        <v>26</v>
      </c>
      <c r="I90" t="s">
        <v>27</v>
      </c>
      <c r="J90" t="s">
        <v>81</v>
      </c>
      <c r="K90" t="s">
        <v>82</v>
      </c>
      <c r="L90" t="s">
        <v>28</v>
      </c>
      <c r="M90" t="s">
        <v>29</v>
      </c>
      <c r="N90" t="s">
        <v>30</v>
      </c>
      <c r="O90" t="s">
        <v>31</v>
      </c>
      <c r="P90" t="s">
        <v>32</v>
      </c>
      <c r="Q90" t="s">
        <v>83</v>
      </c>
      <c r="R90" t="s">
        <v>33</v>
      </c>
      <c r="S90" t="s">
        <v>34</v>
      </c>
      <c r="T90" t="s">
        <v>84</v>
      </c>
      <c r="U90" t="s">
        <v>35</v>
      </c>
      <c r="V90" t="s">
        <v>36</v>
      </c>
      <c r="W90" t="s">
        <v>37</v>
      </c>
      <c r="X90" t="s">
        <v>38</v>
      </c>
      <c r="Y90" t="s">
        <v>39</v>
      </c>
      <c r="Z90" t="s">
        <v>40</v>
      </c>
      <c r="AA90" t="s">
        <v>85</v>
      </c>
      <c r="AB90" t="s">
        <v>86</v>
      </c>
      <c r="AC90" t="s">
        <v>87</v>
      </c>
      <c r="AD90" t="s">
        <v>88</v>
      </c>
      <c r="AE90" t="s">
        <v>89</v>
      </c>
      <c r="AF90" t="s">
        <v>90</v>
      </c>
      <c r="AG90" t="s">
        <v>41</v>
      </c>
      <c r="AH90" t="s">
        <v>42</v>
      </c>
      <c r="AI90" t="s">
        <v>91</v>
      </c>
      <c r="AJ90" t="s">
        <v>92</v>
      </c>
      <c r="AK90" t="s">
        <v>93</v>
      </c>
      <c r="AL90" t="s">
        <v>94</v>
      </c>
      <c r="AM90" t="s">
        <v>95</v>
      </c>
      <c r="AN90" t="s">
        <v>96</v>
      </c>
      <c r="AO90" t="s">
        <v>43</v>
      </c>
      <c r="AP90" t="s">
        <v>97</v>
      </c>
      <c r="AQ90" t="s">
        <v>98</v>
      </c>
      <c r="AR90" t="s">
        <v>44</v>
      </c>
      <c r="AS90" t="s">
        <v>45</v>
      </c>
      <c r="AT90" t="s">
        <v>46</v>
      </c>
      <c r="AU90" t="s">
        <v>47</v>
      </c>
      <c r="AV90" t="s">
        <v>99</v>
      </c>
      <c r="AW90" t="s">
        <v>100</v>
      </c>
      <c r="AX90" t="s">
        <v>101</v>
      </c>
      <c r="AY90" t="s">
        <v>102</v>
      </c>
      <c r="AZ90" t="s">
        <v>48</v>
      </c>
      <c r="BA90" t="s">
        <v>103</v>
      </c>
      <c r="BB90" t="s">
        <v>104</v>
      </c>
      <c r="BC90" t="s">
        <v>49</v>
      </c>
      <c r="BD90" t="s">
        <v>50</v>
      </c>
      <c r="BE90" t="s">
        <v>51</v>
      </c>
      <c r="BF90" t="s">
        <v>105</v>
      </c>
      <c r="BG90" t="s">
        <v>106</v>
      </c>
      <c r="BH90" t="s">
        <v>52</v>
      </c>
      <c r="BI90" t="s">
        <v>107</v>
      </c>
      <c r="BJ90" t="s">
        <v>108</v>
      </c>
      <c r="BK90" t="s">
        <v>53</v>
      </c>
      <c r="BL90" t="s">
        <v>109</v>
      </c>
      <c r="BM90" t="s">
        <v>110</v>
      </c>
      <c r="BN90" t="s">
        <v>54</v>
      </c>
      <c r="BO90" t="s">
        <v>111</v>
      </c>
      <c r="BP90" t="s">
        <v>112</v>
      </c>
      <c r="BQ90" t="s">
        <v>55</v>
      </c>
      <c r="BR90" t="s">
        <v>56</v>
      </c>
      <c r="BS90" t="s">
        <v>113</v>
      </c>
      <c r="BT90" t="s">
        <v>114</v>
      </c>
      <c r="BU90" t="s">
        <v>57</v>
      </c>
      <c r="BV90" t="s">
        <v>58</v>
      </c>
      <c r="BW90" t="s">
        <v>59</v>
      </c>
      <c r="BX90" t="s">
        <v>115</v>
      </c>
      <c r="BY90" t="s">
        <v>116</v>
      </c>
      <c r="BZ90" t="s">
        <v>117</v>
      </c>
      <c r="CA90" t="s">
        <v>60</v>
      </c>
      <c r="CB90" t="s">
        <v>118</v>
      </c>
      <c r="CC90" t="s">
        <v>119</v>
      </c>
    </row>
    <row r="91" spans="1:81" x14ac:dyDescent="0.25">
      <c r="B91">
        <f>SUM(B92:B106)</f>
        <v>730.0200000000001</v>
      </c>
      <c r="C91">
        <f t="shared" ref="C91:BN91" si="1">SUM(C92:C106)</f>
        <v>0.83</v>
      </c>
      <c r="D91">
        <f t="shared" si="1"/>
        <v>0.06</v>
      </c>
      <c r="E91">
        <f t="shared" si="1"/>
        <v>7.37</v>
      </c>
      <c r="F91">
        <f t="shared" si="1"/>
        <v>0.18</v>
      </c>
      <c r="G91">
        <f t="shared" si="1"/>
        <v>0.41000000000000003</v>
      </c>
      <c r="H91">
        <f t="shared" si="1"/>
        <v>16.36</v>
      </c>
      <c r="I91">
        <f t="shared" si="1"/>
        <v>4.1800000000000006</v>
      </c>
      <c r="J91">
        <f t="shared" si="1"/>
        <v>0</v>
      </c>
      <c r="K91">
        <f t="shared" si="1"/>
        <v>0</v>
      </c>
      <c r="L91">
        <f t="shared" si="1"/>
        <v>0.29000000000000004</v>
      </c>
      <c r="M91">
        <f t="shared" si="1"/>
        <v>0</v>
      </c>
      <c r="N91">
        <f t="shared" si="1"/>
        <v>129.54999999999995</v>
      </c>
      <c r="O91">
        <f t="shared" si="1"/>
        <v>1.58</v>
      </c>
      <c r="P91">
        <f t="shared" si="1"/>
        <v>0</v>
      </c>
      <c r="Q91">
        <f t="shared" si="1"/>
        <v>2.35</v>
      </c>
      <c r="R91">
        <f t="shared" si="1"/>
        <v>97.29</v>
      </c>
      <c r="S91">
        <f t="shared" si="1"/>
        <v>0.49</v>
      </c>
      <c r="T91">
        <f t="shared" si="1"/>
        <v>0</v>
      </c>
      <c r="U91">
        <f t="shared" si="1"/>
        <v>0.28000000000000003</v>
      </c>
      <c r="V91">
        <f t="shared" si="1"/>
        <v>0.33</v>
      </c>
      <c r="W91">
        <f t="shared" si="1"/>
        <v>0.49</v>
      </c>
      <c r="X91">
        <f t="shared" si="1"/>
        <v>10.23</v>
      </c>
      <c r="Y91">
        <f t="shared" si="1"/>
        <v>206.29999999999998</v>
      </c>
      <c r="Z91">
        <f t="shared" si="1"/>
        <v>38.869999999999997</v>
      </c>
      <c r="AA91">
        <f t="shared" si="1"/>
        <v>0</v>
      </c>
      <c r="AB91">
        <f t="shared" si="1"/>
        <v>0</v>
      </c>
      <c r="AC91">
        <f t="shared" si="1"/>
        <v>0</v>
      </c>
      <c r="AD91">
        <f t="shared" si="1"/>
        <v>0</v>
      </c>
      <c r="AE91">
        <f t="shared" si="1"/>
        <v>0</v>
      </c>
      <c r="AF91">
        <f t="shared" si="1"/>
        <v>0</v>
      </c>
      <c r="AG91">
        <f t="shared" si="1"/>
        <v>0.27</v>
      </c>
      <c r="AH91">
        <f t="shared" si="1"/>
        <v>-0.64</v>
      </c>
      <c r="AI91">
        <f t="shared" si="1"/>
        <v>0</v>
      </c>
      <c r="AJ91">
        <f t="shared" si="1"/>
        <v>0</v>
      </c>
      <c r="AK91">
        <f t="shared" si="1"/>
        <v>0</v>
      </c>
      <c r="AL91">
        <f t="shared" si="1"/>
        <v>0</v>
      </c>
      <c r="AM91">
        <f t="shared" si="1"/>
        <v>0</v>
      </c>
      <c r="AN91">
        <f t="shared" si="1"/>
        <v>0</v>
      </c>
      <c r="AO91">
        <f t="shared" si="1"/>
        <v>0</v>
      </c>
      <c r="AP91">
        <f t="shared" si="1"/>
        <v>0</v>
      </c>
      <c r="AQ91">
        <f t="shared" si="1"/>
        <v>0</v>
      </c>
      <c r="AR91">
        <f t="shared" si="1"/>
        <v>0</v>
      </c>
      <c r="AS91">
        <f t="shared" si="1"/>
        <v>0</v>
      </c>
      <c r="AT91">
        <f t="shared" si="1"/>
        <v>0</v>
      </c>
      <c r="AU91">
        <f t="shared" si="1"/>
        <v>0</v>
      </c>
      <c r="AV91">
        <f t="shared" si="1"/>
        <v>0</v>
      </c>
      <c r="AW91">
        <f t="shared" si="1"/>
        <v>0</v>
      </c>
      <c r="AX91">
        <f t="shared" si="1"/>
        <v>0</v>
      </c>
      <c r="AY91">
        <f t="shared" si="1"/>
        <v>0</v>
      </c>
      <c r="AZ91">
        <f t="shared" si="1"/>
        <v>18.159999999999997</v>
      </c>
      <c r="BA91">
        <f t="shared" si="1"/>
        <v>0</v>
      </c>
      <c r="BB91">
        <f t="shared" si="1"/>
        <v>0</v>
      </c>
      <c r="BC91">
        <f t="shared" si="1"/>
        <v>0</v>
      </c>
      <c r="BD91">
        <f t="shared" si="1"/>
        <v>10.24</v>
      </c>
      <c r="BE91">
        <f t="shared" si="1"/>
        <v>0</v>
      </c>
      <c r="BF91">
        <f t="shared" si="1"/>
        <v>0</v>
      </c>
      <c r="BG91">
        <f t="shared" si="1"/>
        <v>0</v>
      </c>
      <c r="BH91">
        <f t="shared" si="1"/>
        <v>-5.0400000000000009</v>
      </c>
      <c r="BI91">
        <f t="shared" si="1"/>
        <v>0</v>
      </c>
      <c r="BJ91">
        <f t="shared" si="1"/>
        <v>0</v>
      </c>
      <c r="BK91">
        <f t="shared" si="1"/>
        <v>-0.42000000000000004</v>
      </c>
      <c r="BL91">
        <f t="shared" si="1"/>
        <v>0</v>
      </c>
      <c r="BM91">
        <f t="shared" si="1"/>
        <v>0</v>
      </c>
      <c r="BN91">
        <f t="shared" si="1"/>
        <v>0</v>
      </c>
      <c r="BO91">
        <f t="shared" ref="BO91:CC91" si="2">SUM(BO92:BO106)</f>
        <v>0</v>
      </c>
      <c r="BP91">
        <f t="shared" si="2"/>
        <v>0</v>
      </c>
      <c r="BQ91">
        <f t="shared" si="2"/>
        <v>0</v>
      </c>
      <c r="BR91">
        <f t="shared" si="2"/>
        <v>4.5200000000000005</v>
      </c>
      <c r="BS91">
        <f t="shared" si="2"/>
        <v>0</v>
      </c>
      <c r="BT91">
        <f t="shared" si="2"/>
        <v>0</v>
      </c>
      <c r="BU91">
        <f t="shared" si="2"/>
        <v>6.2200000000000006</v>
      </c>
      <c r="BV91">
        <f t="shared" si="2"/>
        <v>0.23</v>
      </c>
      <c r="BW91">
        <f t="shared" si="2"/>
        <v>4.51</v>
      </c>
      <c r="BX91">
        <f t="shared" si="2"/>
        <v>0</v>
      </c>
      <c r="BY91">
        <f t="shared" si="2"/>
        <v>11.03</v>
      </c>
      <c r="BZ91">
        <f t="shared" si="2"/>
        <v>0</v>
      </c>
      <c r="CA91">
        <f t="shared" si="2"/>
        <v>0</v>
      </c>
      <c r="CB91">
        <f t="shared" si="2"/>
        <v>0</v>
      </c>
      <c r="CC91">
        <f t="shared" si="2"/>
        <v>0</v>
      </c>
    </row>
    <row r="92" spans="1:81" x14ac:dyDescent="0.25">
      <c r="A92" t="s">
        <v>2</v>
      </c>
      <c r="B92">
        <v>1.92</v>
      </c>
      <c r="C92" t="s">
        <v>1</v>
      </c>
      <c r="D92" t="s">
        <v>1</v>
      </c>
      <c r="E92" t="s">
        <v>1</v>
      </c>
      <c r="F92" t="s">
        <v>1</v>
      </c>
      <c r="G92" t="s">
        <v>1</v>
      </c>
      <c r="H92" t="s">
        <v>1</v>
      </c>
      <c r="I92">
        <v>0.02</v>
      </c>
      <c r="J92" t="s">
        <v>1</v>
      </c>
      <c r="K92" t="s">
        <v>1</v>
      </c>
      <c r="L92" t="s">
        <v>1</v>
      </c>
      <c r="M92" t="s">
        <v>1</v>
      </c>
      <c r="N92">
        <v>0.14000000000000001</v>
      </c>
      <c r="O92" t="s">
        <v>1</v>
      </c>
      <c r="P92" t="s">
        <v>1</v>
      </c>
      <c r="Q92" t="s">
        <v>1</v>
      </c>
      <c r="R92">
        <v>5.92</v>
      </c>
      <c r="S92" t="s">
        <v>1</v>
      </c>
      <c r="T92" t="s">
        <v>1</v>
      </c>
      <c r="U92" t="s">
        <v>1</v>
      </c>
      <c r="V92" t="s">
        <v>1</v>
      </c>
      <c r="W92" t="s">
        <v>1</v>
      </c>
      <c r="X92" t="s">
        <v>1</v>
      </c>
      <c r="Y92" t="s">
        <v>1</v>
      </c>
      <c r="Z92" t="s">
        <v>1</v>
      </c>
      <c r="AA92" t="s">
        <v>1</v>
      </c>
      <c r="AB92" t="s">
        <v>1</v>
      </c>
      <c r="AC92" t="s">
        <v>1</v>
      </c>
      <c r="AD92" t="s">
        <v>1</v>
      </c>
      <c r="AE92" t="s">
        <v>1</v>
      </c>
      <c r="AF92" t="s">
        <v>1</v>
      </c>
      <c r="AG92" t="s">
        <v>1</v>
      </c>
      <c r="AH92" t="s">
        <v>1</v>
      </c>
      <c r="AI92" t="s">
        <v>1</v>
      </c>
      <c r="AJ92" t="s">
        <v>1</v>
      </c>
      <c r="AK92" t="s">
        <v>1</v>
      </c>
      <c r="AL92" t="s">
        <v>1</v>
      </c>
      <c r="AM92" t="s">
        <v>1</v>
      </c>
      <c r="AN92" t="s">
        <v>1</v>
      </c>
      <c r="AO92" t="s">
        <v>1</v>
      </c>
      <c r="AP92" t="s">
        <v>1</v>
      </c>
      <c r="AQ92" t="s">
        <v>1</v>
      </c>
      <c r="AR92" t="s">
        <v>1</v>
      </c>
      <c r="AS92" t="s">
        <v>1</v>
      </c>
      <c r="AT92" t="s">
        <v>1</v>
      </c>
      <c r="AU92" t="s">
        <v>1</v>
      </c>
      <c r="AV92" t="s">
        <v>1</v>
      </c>
      <c r="AW92" t="s">
        <v>1</v>
      </c>
      <c r="AX92" t="s">
        <v>1</v>
      </c>
      <c r="AY92" t="s">
        <v>1</v>
      </c>
      <c r="AZ92">
        <v>-0.2</v>
      </c>
      <c r="BA92" t="s">
        <v>1</v>
      </c>
      <c r="BB92" t="s">
        <v>1</v>
      </c>
      <c r="BC92" t="s">
        <v>1</v>
      </c>
      <c r="BD92" t="s">
        <v>1</v>
      </c>
      <c r="BE92" t="s">
        <v>1</v>
      </c>
      <c r="BF92" t="s">
        <v>1</v>
      </c>
      <c r="BG92" t="s">
        <v>1</v>
      </c>
      <c r="BH92" t="s">
        <v>1</v>
      </c>
      <c r="BI92" t="s">
        <v>1</v>
      </c>
      <c r="BJ92" t="s">
        <v>1</v>
      </c>
      <c r="BK92" t="s">
        <v>1</v>
      </c>
      <c r="BL92" t="s">
        <v>1</v>
      </c>
      <c r="BM92" t="s">
        <v>1</v>
      </c>
      <c r="BN92" t="s">
        <v>1</v>
      </c>
      <c r="BO92" t="s">
        <v>1</v>
      </c>
      <c r="BP92" t="s">
        <v>1</v>
      </c>
      <c r="BQ92" t="s">
        <v>1</v>
      </c>
      <c r="BR92">
        <v>0.09</v>
      </c>
      <c r="BS92" t="s">
        <v>1</v>
      </c>
      <c r="BT92" t="s">
        <v>1</v>
      </c>
      <c r="BU92">
        <v>0.14000000000000001</v>
      </c>
      <c r="BV92" t="s">
        <v>1</v>
      </c>
      <c r="BW92" t="s">
        <v>1</v>
      </c>
      <c r="BX92" t="s">
        <v>1</v>
      </c>
      <c r="BY92">
        <v>0.39</v>
      </c>
      <c r="BZ92" t="s">
        <v>1</v>
      </c>
      <c r="CA92" t="s">
        <v>1</v>
      </c>
      <c r="CB92" t="s">
        <v>1</v>
      </c>
      <c r="CC92" t="s">
        <v>1</v>
      </c>
    </row>
    <row r="93" spans="1:81" x14ac:dyDescent="0.25">
      <c r="A93" t="s">
        <v>3</v>
      </c>
      <c r="B93">
        <v>23.39</v>
      </c>
      <c r="C93" t="s">
        <v>1</v>
      </c>
      <c r="D93" t="s">
        <v>1</v>
      </c>
      <c r="E93">
        <v>0.08</v>
      </c>
      <c r="F93" t="s">
        <v>1</v>
      </c>
      <c r="G93" t="s">
        <v>1</v>
      </c>
      <c r="H93">
        <v>1.3</v>
      </c>
      <c r="I93">
        <v>0.06</v>
      </c>
      <c r="J93" t="s">
        <v>1</v>
      </c>
      <c r="K93" t="s">
        <v>1</v>
      </c>
      <c r="L93">
        <v>0.24</v>
      </c>
      <c r="M93" t="s">
        <v>1</v>
      </c>
      <c r="N93">
        <v>25.98</v>
      </c>
      <c r="O93">
        <v>0.36</v>
      </c>
      <c r="P93" t="s">
        <v>1</v>
      </c>
      <c r="Q93">
        <v>-7.0000000000000007E-2</v>
      </c>
      <c r="R93">
        <v>6.18</v>
      </c>
      <c r="S93">
        <v>0.09</v>
      </c>
      <c r="T93" t="s">
        <v>1</v>
      </c>
      <c r="U93" t="s">
        <v>1</v>
      </c>
      <c r="V93" t="s">
        <v>1</v>
      </c>
      <c r="W93" t="s">
        <v>1</v>
      </c>
      <c r="X93" t="s">
        <v>1</v>
      </c>
      <c r="Y93">
        <v>0.12</v>
      </c>
      <c r="Z93">
        <v>-1.32</v>
      </c>
      <c r="AA93" t="s">
        <v>1</v>
      </c>
      <c r="AB93" t="s">
        <v>1</v>
      </c>
      <c r="AC93" t="s">
        <v>1</v>
      </c>
      <c r="AD93" t="s">
        <v>1</v>
      </c>
      <c r="AE93" t="s">
        <v>1</v>
      </c>
      <c r="AF93" t="s">
        <v>1</v>
      </c>
      <c r="AG93">
        <v>0.03</v>
      </c>
      <c r="AH93" t="s">
        <v>1</v>
      </c>
      <c r="AI93" t="s">
        <v>1</v>
      </c>
      <c r="AJ93" t="s">
        <v>1</v>
      </c>
      <c r="AK93" t="s">
        <v>1</v>
      </c>
      <c r="AL93" t="s">
        <v>1</v>
      </c>
      <c r="AM93" t="s">
        <v>1</v>
      </c>
      <c r="AN93" t="s">
        <v>1</v>
      </c>
      <c r="AO93" t="s">
        <v>1</v>
      </c>
      <c r="AP93" t="s">
        <v>1</v>
      </c>
      <c r="AQ93" t="s">
        <v>1</v>
      </c>
      <c r="AR93" t="s">
        <v>1</v>
      </c>
      <c r="AS93" t="s">
        <v>1</v>
      </c>
      <c r="AT93" t="s">
        <v>1</v>
      </c>
      <c r="AU93" t="s">
        <v>1</v>
      </c>
      <c r="AV93" t="s">
        <v>1</v>
      </c>
      <c r="AW93" t="s">
        <v>1</v>
      </c>
      <c r="AX93" t="s">
        <v>1</v>
      </c>
      <c r="AY93" t="s">
        <v>1</v>
      </c>
      <c r="AZ93" t="s">
        <v>1</v>
      </c>
      <c r="BA93" t="s">
        <v>1</v>
      </c>
      <c r="BB93" t="s">
        <v>1</v>
      </c>
      <c r="BC93" t="s">
        <v>1</v>
      </c>
      <c r="BD93">
        <v>0.59</v>
      </c>
      <c r="BE93" t="s">
        <v>1</v>
      </c>
      <c r="BF93" t="s">
        <v>1</v>
      </c>
      <c r="BG93" t="s">
        <v>1</v>
      </c>
      <c r="BH93" t="s">
        <v>1</v>
      </c>
      <c r="BI93" t="s">
        <v>1</v>
      </c>
      <c r="BJ93" t="s">
        <v>1</v>
      </c>
      <c r="BK93" t="s">
        <v>1</v>
      </c>
      <c r="BL93" t="s">
        <v>1</v>
      </c>
      <c r="BM93" t="s">
        <v>1</v>
      </c>
      <c r="BN93" t="s">
        <v>1</v>
      </c>
      <c r="BO93" t="s">
        <v>1</v>
      </c>
      <c r="BP93" t="s">
        <v>1</v>
      </c>
      <c r="BQ93" t="s">
        <v>1</v>
      </c>
      <c r="BR93">
        <v>0.14000000000000001</v>
      </c>
      <c r="BS93" t="s">
        <v>1</v>
      </c>
      <c r="BT93" t="s">
        <v>1</v>
      </c>
      <c r="BU93">
        <v>0.33</v>
      </c>
      <c r="BV93" t="s">
        <v>1</v>
      </c>
      <c r="BW93">
        <v>2.82</v>
      </c>
      <c r="BX93" t="s">
        <v>1</v>
      </c>
      <c r="BY93">
        <v>1.82</v>
      </c>
      <c r="BZ93" t="s">
        <v>1</v>
      </c>
      <c r="CA93" t="s">
        <v>1</v>
      </c>
      <c r="CB93" t="s">
        <v>1</v>
      </c>
      <c r="CC93" t="s">
        <v>1</v>
      </c>
    </row>
    <row r="94" spans="1:81" x14ac:dyDescent="0.25">
      <c r="A94" t="s">
        <v>4</v>
      </c>
      <c r="B94">
        <v>19.41</v>
      </c>
      <c r="C94" t="s">
        <v>1</v>
      </c>
      <c r="D94" t="s">
        <v>1</v>
      </c>
      <c r="E94" t="s">
        <v>1</v>
      </c>
      <c r="F94" t="s">
        <v>1</v>
      </c>
      <c r="G94" t="s">
        <v>1</v>
      </c>
      <c r="H94">
        <v>0.1</v>
      </c>
      <c r="I94">
        <v>0.05</v>
      </c>
      <c r="J94" t="s">
        <v>1</v>
      </c>
      <c r="K94" t="s">
        <v>1</v>
      </c>
      <c r="L94" t="s">
        <v>1</v>
      </c>
      <c r="M94" t="s">
        <v>1</v>
      </c>
      <c r="N94">
        <v>12.25</v>
      </c>
      <c r="O94">
        <v>0.04</v>
      </c>
      <c r="P94" t="s">
        <v>1</v>
      </c>
      <c r="Q94">
        <v>0.03</v>
      </c>
      <c r="R94">
        <v>3.45</v>
      </c>
      <c r="S94">
        <v>0.04</v>
      </c>
      <c r="T94" t="s">
        <v>1</v>
      </c>
      <c r="U94" t="s">
        <v>1</v>
      </c>
      <c r="V94" t="s">
        <v>1</v>
      </c>
      <c r="W94" t="s">
        <v>1</v>
      </c>
      <c r="X94" t="s">
        <v>1</v>
      </c>
      <c r="Y94">
        <v>1.2</v>
      </c>
      <c r="Z94">
        <v>1.45</v>
      </c>
      <c r="AA94" t="s">
        <v>1</v>
      </c>
      <c r="AB94" t="s">
        <v>1</v>
      </c>
      <c r="AC94" t="s">
        <v>1</v>
      </c>
      <c r="AD94" t="s">
        <v>1</v>
      </c>
      <c r="AE94" t="s">
        <v>1</v>
      </c>
      <c r="AF94" t="s">
        <v>1</v>
      </c>
      <c r="AG94">
        <v>0.06</v>
      </c>
      <c r="AH94" t="s">
        <v>1</v>
      </c>
      <c r="AI94" t="s">
        <v>1</v>
      </c>
      <c r="AJ94" t="s">
        <v>1</v>
      </c>
      <c r="AK94" t="s">
        <v>1</v>
      </c>
      <c r="AL94" t="s">
        <v>1</v>
      </c>
      <c r="AM94" t="s">
        <v>1</v>
      </c>
      <c r="AN94" t="s">
        <v>1</v>
      </c>
      <c r="AO94" t="s">
        <v>1</v>
      </c>
      <c r="AP94" t="s">
        <v>1</v>
      </c>
      <c r="AQ94" t="s">
        <v>1</v>
      </c>
      <c r="AR94" t="s">
        <v>1</v>
      </c>
      <c r="AS94" t="s">
        <v>1</v>
      </c>
      <c r="AT94" t="s">
        <v>1</v>
      </c>
      <c r="AU94" t="s">
        <v>1</v>
      </c>
      <c r="AV94" t="s">
        <v>1</v>
      </c>
      <c r="AW94" t="s">
        <v>1</v>
      </c>
      <c r="AX94" t="s">
        <v>1</v>
      </c>
      <c r="AY94" t="s">
        <v>1</v>
      </c>
      <c r="AZ94">
        <v>1.19</v>
      </c>
      <c r="BA94" t="s">
        <v>1</v>
      </c>
      <c r="BB94" t="s">
        <v>1</v>
      </c>
      <c r="BC94" t="s">
        <v>1</v>
      </c>
      <c r="BD94" t="s">
        <v>1</v>
      </c>
      <c r="BE94" t="s">
        <v>1</v>
      </c>
      <c r="BF94" t="s">
        <v>1</v>
      </c>
      <c r="BG94" t="s">
        <v>1</v>
      </c>
      <c r="BH94" t="s">
        <v>1</v>
      </c>
      <c r="BI94" t="s">
        <v>1</v>
      </c>
      <c r="BJ94" t="s">
        <v>1</v>
      </c>
      <c r="BK94" t="s">
        <v>1</v>
      </c>
      <c r="BL94" t="s">
        <v>1</v>
      </c>
      <c r="BM94" t="s">
        <v>1</v>
      </c>
      <c r="BN94" t="s">
        <v>1</v>
      </c>
      <c r="BO94" t="s">
        <v>1</v>
      </c>
      <c r="BP94" t="s">
        <v>1</v>
      </c>
      <c r="BQ94" t="s">
        <v>1</v>
      </c>
      <c r="BR94">
        <v>0.11</v>
      </c>
      <c r="BS94" t="s">
        <v>1</v>
      </c>
      <c r="BT94" t="s">
        <v>1</v>
      </c>
      <c r="BU94">
        <v>0.09</v>
      </c>
      <c r="BV94" t="s">
        <v>1</v>
      </c>
      <c r="BW94" t="s">
        <v>1</v>
      </c>
      <c r="BX94" t="s">
        <v>1</v>
      </c>
      <c r="BY94">
        <v>0.61</v>
      </c>
      <c r="BZ94" t="s">
        <v>1</v>
      </c>
      <c r="CA94" t="s">
        <v>1</v>
      </c>
      <c r="CB94" t="s">
        <v>1</v>
      </c>
      <c r="CC94" t="s">
        <v>1</v>
      </c>
    </row>
    <row r="95" spans="1:81" x14ac:dyDescent="0.25">
      <c r="A95" t="s">
        <v>5</v>
      </c>
      <c r="B95">
        <v>1.84</v>
      </c>
      <c r="C95" t="s">
        <v>1</v>
      </c>
      <c r="D95" t="s">
        <v>1</v>
      </c>
      <c r="E95" t="s">
        <v>1</v>
      </c>
      <c r="F95" t="s">
        <v>1</v>
      </c>
      <c r="G95" t="s">
        <v>1</v>
      </c>
      <c r="H95" t="s">
        <v>1</v>
      </c>
      <c r="I95">
        <v>0.02</v>
      </c>
      <c r="J95" t="s">
        <v>1</v>
      </c>
      <c r="K95" t="s">
        <v>1</v>
      </c>
      <c r="L95" t="s">
        <v>1</v>
      </c>
      <c r="M95" t="s">
        <v>1</v>
      </c>
      <c r="N95">
        <v>7.03</v>
      </c>
      <c r="O95" t="s">
        <v>1</v>
      </c>
      <c r="P95" t="s">
        <v>1</v>
      </c>
      <c r="Q95" t="s">
        <v>1</v>
      </c>
      <c r="R95">
        <v>0.4</v>
      </c>
      <c r="S95" t="s">
        <v>1</v>
      </c>
      <c r="T95" t="s">
        <v>1</v>
      </c>
      <c r="U95" t="s">
        <v>1</v>
      </c>
      <c r="V95" t="s">
        <v>1</v>
      </c>
      <c r="W95" t="s">
        <v>1</v>
      </c>
      <c r="X95" t="s">
        <v>1</v>
      </c>
      <c r="Y95">
        <v>60.83</v>
      </c>
      <c r="Z95" t="s">
        <v>1</v>
      </c>
      <c r="AA95" t="s">
        <v>1</v>
      </c>
      <c r="AB95" t="s">
        <v>1</v>
      </c>
      <c r="AC95" t="s">
        <v>1</v>
      </c>
      <c r="AD95" t="s">
        <v>1</v>
      </c>
      <c r="AE95" t="s">
        <v>1</v>
      </c>
      <c r="AF95" t="s">
        <v>1</v>
      </c>
      <c r="AG95">
        <v>0.06</v>
      </c>
      <c r="AH95" t="s">
        <v>1</v>
      </c>
      <c r="AI95" t="s">
        <v>1</v>
      </c>
      <c r="AJ95" t="s">
        <v>1</v>
      </c>
      <c r="AK95" t="s">
        <v>1</v>
      </c>
      <c r="AL95" t="s">
        <v>1</v>
      </c>
      <c r="AM95" t="s">
        <v>1</v>
      </c>
      <c r="AN95" t="s">
        <v>1</v>
      </c>
      <c r="AO95" t="s">
        <v>1</v>
      </c>
      <c r="AP95" t="s">
        <v>1</v>
      </c>
      <c r="AQ95" t="s">
        <v>1</v>
      </c>
      <c r="AR95" t="s">
        <v>1</v>
      </c>
      <c r="AS95" t="s">
        <v>1</v>
      </c>
      <c r="AT95" t="s">
        <v>1</v>
      </c>
      <c r="AU95" t="s">
        <v>1</v>
      </c>
      <c r="AV95" t="s">
        <v>1</v>
      </c>
      <c r="AW95" t="s">
        <v>1</v>
      </c>
      <c r="AX95" t="s">
        <v>1</v>
      </c>
      <c r="AY95" t="s">
        <v>1</v>
      </c>
      <c r="AZ95">
        <v>10.58</v>
      </c>
      <c r="BA95" t="s">
        <v>1</v>
      </c>
      <c r="BB95" t="s">
        <v>1</v>
      </c>
      <c r="BC95" t="s">
        <v>1</v>
      </c>
      <c r="BD95">
        <v>0.34</v>
      </c>
      <c r="BE95" t="s">
        <v>1</v>
      </c>
      <c r="BF95" t="s">
        <v>1</v>
      </c>
      <c r="BG95" t="s">
        <v>1</v>
      </c>
      <c r="BH95" t="s">
        <v>1</v>
      </c>
      <c r="BI95" t="s">
        <v>1</v>
      </c>
      <c r="BJ95" t="s">
        <v>1</v>
      </c>
      <c r="BK95" t="s">
        <v>1</v>
      </c>
      <c r="BL95" t="s">
        <v>1</v>
      </c>
      <c r="BM95" t="s">
        <v>1</v>
      </c>
      <c r="BN95" t="s">
        <v>1</v>
      </c>
      <c r="BO95" t="s">
        <v>1</v>
      </c>
      <c r="BP95" t="s">
        <v>1</v>
      </c>
      <c r="BQ95" t="s">
        <v>1</v>
      </c>
      <c r="BR95">
        <v>0.11</v>
      </c>
      <c r="BS95" t="s">
        <v>1</v>
      </c>
      <c r="BT95" t="s">
        <v>1</v>
      </c>
      <c r="BU95">
        <v>0.08</v>
      </c>
      <c r="BV95" t="s">
        <v>1</v>
      </c>
      <c r="BW95" t="s">
        <v>1</v>
      </c>
      <c r="BX95" t="s">
        <v>1</v>
      </c>
      <c r="BY95">
        <v>0.14000000000000001</v>
      </c>
      <c r="BZ95" t="s">
        <v>1</v>
      </c>
      <c r="CA95" t="s">
        <v>1</v>
      </c>
      <c r="CB95" t="s">
        <v>1</v>
      </c>
      <c r="CC95" t="s">
        <v>1</v>
      </c>
    </row>
    <row r="96" spans="1:81" x14ac:dyDescent="0.25">
      <c r="A96" t="s">
        <v>6</v>
      </c>
      <c r="B96">
        <v>3.33</v>
      </c>
      <c r="C96" t="s">
        <v>1</v>
      </c>
      <c r="D96" t="s">
        <v>1</v>
      </c>
      <c r="E96" t="s">
        <v>1</v>
      </c>
      <c r="F96" t="s">
        <v>1</v>
      </c>
      <c r="G96" t="s">
        <v>1</v>
      </c>
      <c r="H96">
        <v>0.02</v>
      </c>
      <c r="I96">
        <v>0.02</v>
      </c>
      <c r="J96" t="s">
        <v>1</v>
      </c>
      <c r="K96" t="s">
        <v>1</v>
      </c>
      <c r="L96" t="s">
        <v>1</v>
      </c>
      <c r="M96" t="s">
        <v>1</v>
      </c>
      <c r="N96">
        <v>13.38</v>
      </c>
      <c r="O96">
        <v>0.01</v>
      </c>
      <c r="P96" t="s">
        <v>1</v>
      </c>
      <c r="Q96" t="s">
        <v>1</v>
      </c>
      <c r="R96">
        <v>0.09</v>
      </c>
      <c r="S96" t="s">
        <v>1</v>
      </c>
      <c r="T96" t="s">
        <v>1</v>
      </c>
      <c r="U96">
        <v>0.28000000000000003</v>
      </c>
      <c r="V96" t="s">
        <v>1</v>
      </c>
      <c r="W96">
        <v>0.08</v>
      </c>
      <c r="X96" t="s">
        <v>1</v>
      </c>
      <c r="Y96">
        <v>121.64</v>
      </c>
      <c r="Z96" t="s">
        <v>1</v>
      </c>
      <c r="AA96" t="s">
        <v>1</v>
      </c>
      <c r="AB96" t="s">
        <v>1</v>
      </c>
      <c r="AC96" t="s">
        <v>1</v>
      </c>
      <c r="AD96" t="s">
        <v>1</v>
      </c>
      <c r="AE96" t="s">
        <v>1</v>
      </c>
      <c r="AF96" t="s">
        <v>1</v>
      </c>
      <c r="AG96">
        <v>0.04</v>
      </c>
      <c r="AH96" t="s">
        <v>1</v>
      </c>
      <c r="AI96" t="s">
        <v>1</v>
      </c>
      <c r="AJ96" t="s">
        <v>1</v>
      </c>
      <c r="AK96" t="s">
        <v>1</v>
      </c>
      <c r="AL96" t="s">
        <v>1</v>
      </c>
      <c r="AM96" t="s">
        <v>1</v>
      </c>
      <c r="AN96" t="s">
        <v>1</v>
      </c>
      <c r="AO96" t="s">
        <v>1</v>
      </c>
      <c r="AP96" t="s">
        <v>1</v>
      </c>
      <c r="AQ96" t="s">
        <v>1</v>
      </c>
      <c r="AR96" t="s">
        <v>1</v>
      </c>
      <c r="AS96" t="s">
        <v>1</v>
      </c>
      <c r="AT96" t="s">
        <v>1</v>
      </c>
      <c r="AU96" t="s">
        <v>1</v>
      </c>
      <c r="AV96" t="s">
        <v>1</v>
      </c>
      <c r="AW96" t="s">
        <v>1</v>
      </c>
      <c r="AX96" t="s">
        <v>1</v>
      </c>
      <c r="AY96" t="s">
        <v>1</v>
      </c>
      <c r="AZ96">
        <v>2.11</v>
      </c>
      <c r="BA96" t="s">
        <v>1</v>
      </c>
      <c r="BB96" t="s">
        <v>1</v>
      </c>
      <c r="BC96" t="s">
        <v>1</v>
      </c>
      <c r="BD96">
        <v>0.27</v>
      </c>
      <c r="BE96" t="s">
        <v>1</v>
      </c>
      <c r="BF96" t="s">
        <v>1</v>
      </c>
      <c r="BG96" t="s">
        <v>1</v>
      </c>
      <c r="BH96" t="s">
        <v>1</v>
      </c>
      <c r="BI96" t="s">
        <v>1</v>
      </c>
      <c r="BJ96" t="s">
        <v>1</v>
      </c>
      <c r="BK96" t="s">
        <v>1</v>
      </c>
      <c r="BL96" t="s">
        <v>1</v>
      </c>
      <c r="BM96" t="s">
        <v>1</v>
      </c>
      <c r="BN96" t="s">
        <v>1</v>
      </c>
      <c r="BO96" t="s">
        <v>1</v>
      </c>
      <c r="BP96" t="s">
        <v>1</v>
      </c>
      <c r="BQ96" t="s">
        <v>1</v>
      </c>
      <c r="BR96">
        <v>0.03</v>
      </c>
      <c r="BS96" t="s">
        <v>1</v>
      </c>
      <c r="BT96" t="s">
        <v>1</v>
      </c>
      <c r="BU96">
        <v>0.14000000000000001</v>
      </c>
      <c r="BV96" t="s">
        <v>1</v>
      </c>
      <c r="BW96" t="s">
        <v>1</v>
      </c>
      <c r="BX96" t="s">
        <v>1</v>
      </c>
      <c r="BY96">
        <v>0.19</v>
      </c>
      <c r="BZ96" t="s">
        <v>1</v>
      </c>
      <c r="CA96" t="s">
        <v>1</v>
      </c>
      <c r="CB96" t="s">
        <v>1</v>
      </c>
      <c r="CC96" t="s">
        <v>1</v>
      </c>
    </row>
    <row r="97" spans="1:81" x14ac:dyDescent="0.25">
      <c r="A97" t="s">
        <v>7</v>
      </c>
      <c r="B97">
        <v>30.78</v>
      </c>
      <c r="C97" t="s">
        <v>1</v>
      </c>
      <c r="D97" t="s">
        <v>1</v>
      </c>
      <c r="E97" t="s">
        <v>1</v>
      </c>
      <c r="F97" t="s">
        <v>1</v>
      </c>
      <c r="G97" t="s">
        <v>1</v>
      </c>
      <c r="H97" t="s">
        <v>1</v>
      </c>
      <c r="I97" t="s">
        <v>1</v>
      </c>
      <c r="J97" t="s">
        <v>1</v>
      </c>
      <c r="K97" t="s">
        <v>1</v>
      </c>
      <c r="L97" t="s">
        <v>1</v>
      </c>
      <c r="M97" t="s">
        <v>1</v>
      </c>
      <c r="N97">
        <v>0.3</v>
      </c>
      <c r="O97">
        <v>0.15</v>
      </c>
      <c r="P97" t="s">
        <v>1</v>
      </c>
      <c r="Q97" t="s">
        <v>1</v>
      </c>
      <c r="R97">
        <v>0.04</v>
      </c>
      <c r="S97" t="s">
        <v>1</v>
      </c>
      <c r="T97" t="s">
        <v>1</v>
      </c>
      <c r="U97" t="s">
        <v>1</v>
      </c>
      <c r="V97" t="s">
        <v>1</v>
      </c>
      <c r="W97" t="s">
        <v>1</v>
      </c>
      <c r="X97" t="s">
        <v>1</v>
      </c>
      <c r="Y97" t="s">
        <v>1</v>
      </c>
      <c r="Z97" t="s">
        <v>1</v>
      </c>
      <c r="AA97" t="s">
        <v>1</v>
      </c>
      <c r="AB97" t="s">
        <v>1</v>
      </c>
      <c r="AC97" t="s">
        <v>1</v>
      </c>
      <c r="AD97" t="s">
        <v>1</v>
      </c>
      <c r="AE97" t="s">
        <v>1</v>
      </c>
      <c r="AF97" t="s">
        <v>1</v>
      </c>
      <c r="AG97" t="s">
        <v>1</v>
      </c>
      <c r="AH97" t="s">
        <v>1</v>
      </c>
      <c r="AI97" t="s">
        <v>1</v>
      </c>
      <c r="AJ97" t="s">
        <v>1</v>
      </c>
      <c r="AK97" t="s">
        <v>1</v>
      </c>
      <c r="AL97" t="s">
        <v>1</v>
      </c>
      <c r="AM97" t="s">
        <v>1</v>
      </c>
      <c r="AN97" t="s">
        <v>1</v>
      </c>
      <c r="AO97" t="s">
        <v>1</v>
      </c>
      <c r="AP97" t="s">
        <v>1</v>
      </c>
      <c r="AQ97" t="s">
        <v>1</v>
      </c>
      <c r="AR97" t="s">
        <v>1</v>
      </c>
      <c r="AS97" t="s">
        <v>1</v>
      </c>
      <c r="AT97" t="s">
        <v>1</v>
      </c>
      <c r="AU97" t="s">
        <v>1</v>
      </c>
      <c r="AV97" t="s">
        <v>1</v>
      </c>
      <c r="AW97" t="s">
        <v>1</v>
      </c>
      <c r="AX97" t="s">
        <v>1</v>
      </c>
      <c r="AY97" t="s">
        <v>1</v>
      </c>
      <c r="AZ97" t="s">
        <v>1</v>
      </c>
      <c r="BA97" t="s">
        <v>1</v>
      </c>
      <c r="BB97" t="s">
        <v>1</v>
      </c>
      <c r="BC97" t="s">
        <v>1</v>
      </c>
      <c r="BD97" t="s">
        <v>1</v>
      </c>
      <c r="BE97" t="s">
        <v>1</v>
      </c>
      <c r="BF97" t="s">
        <v>1</v>
      </c>
      <c r="BG97" t="s">
        <v>1</v>
      </c>
      <c r="BH97" t="s">
        <v>1</v>
      </c>
      <c r="BI97" t="s">
        <v>1</v>
      </c>
      <c r="BJ97" t="s">
        <v>1</v>
      </c>
      <c r="BK97" t="s">
        <v>1</v>
      </c>
      <c r="BL97" t="s">
        <v>1</v>
      </c>
      <c r="BM97" t="s">
        <v>1</v>
      </c>
      <c r="BN97" t="s">
        <v>1</v>
      </c>
      <c r="BO97" t="s">
        <v>1</v>
      </c>
      <c r="BP97" t="s">
        <v>1</v>
      </c>
      <c r="BQ97" t="s">
        <v>1</v>
      </c>
      <c r="BR97" t="s">
        <v>1</v>
      </c>
      <c r="BS97" t="s">
        <v>1</v>
      </c>
      <c r="BT97" t="s">
        <v>1</v>
      </c>
      <c r="BU97" t="s">
        <v>1</v>
      </c>
      <c r="BV97" t="s">
        <v>1</v>
      </c>
      <c r="BW97" t="s">
        <v>1</v>
      </c>
      <c r="BX97" t="s">
        <v>1</v>
      </c>
      <c r="BY97" t="s">
        <v>1</v>
      </c>
      <c r="BZ97" t="s">
        <v>1</v>
      </c>
      <c r="CA97" t="s">
        <v>1</v>
      </c>
      <c r="CB97" t="s">
        <v>1</v>
      </c>
      <c r="CC97" t="s">
        <v>1</v>
      </c>
    </row>
    <row r="98" spans="1:81" x14ac:dyDescent="0.25">
      <c r="A98" t="s">
        <v>8</v>
      </c>
      <c r="B98">
        <v>1.1100000000000001</v>
      </c>
      <c r="C98" t="s">
        <v>1</v>
      </c>
      <c r="D98" t="s">
        <v>1</v>
      </c>
      <c r="E98" t="s">
        <v>1</v>
      </c>
      <c r="F98" t="s">
        <v>1</v>
      </c>
      <c r="G98" t="s">
        <v>1</v>
      </c>
      <c r="H98">
        <v>0.1</v>
      </c>
      <c r="I98">
        <v>0.02</v>
      </c>
      <c r="J98" t="s">
        <v>1</v>
      </c>
      <c r="K98" t="s">
        <v>1</v>
      </c>
      <c r="L98" t="s">
        <v>1</v>
      </c>
      <c r="M98" t="s">
        <v>1</v>
      </c>
      <c r="N98">
        <v>0.08</v>
      </c>
      <c r="O98" t="s">
        <v>1</v>
      </c>
      <c r="P98" t="s">
        <v>1</v>
      </c>
      <c r="Q98" t="s">
        <v>1</v>
      </c>
      <c r="R98">
        <v>8.15</v>
      </c>
      <c r="S98" t="s">
        <v>1</v>
      </c>
      <c r="T98" t="s">
        <v>1</v>
      </c>
      <c r="U98" t="s">
        <v>1</v>
      </c>
      <c r="V98" t="s">
        <v>1</v>
      </c>
      <c r="W98" t="s">
        <v>1</v>
      </c>
      <c r="X98" t="s">
        <v>1</v>
      </c>
      <c r="Y98" t="s">
        <v>1</v>
      </c>
      <c r="Z98" t="s">
        <v>1</v>
      </c>
      <c r="AA98" t="s">
        <v>1</v>
      </c>
      <c r="AB98" t="s">
        <v>1</v>
      </c>
      <c r="AC98" t="s">
        <v>1</v>
      </c>
      <c r="AD98" t="s">
        <v>1</v>
      </c>
      <c r="AE98" t="s">
        <v>1</v>
      </c>
      <c r="AF98" t="s">
        <v>1</v>
      </c>
      <c r="AG98" t="s">
        <v>1</v>
      </c>
      <c r="AH98" t="s">
        <v>1</v>
      </c>
      <c r="AI98" t="s">
        <v>1</v>
      </c>
      <c r="AJ98" t="s">
        <v>1</v>
      </c>
      <c r="AK98" t="s">
        <v>1</v>
      </c>
      <c r="AL98" t="s">
        <v>1</v>
      </c>
      <c r="AM98" t="s">
        <v>1</v>
      </c>
      <c r="AN98" t="s">
        <v>1</v>
      </c>
      <c r="AO98" t="s">
        <v>1</v>
      </c>
      <c r="AP98" t="s">
        <v>1</v>
      </c>
      <c r="AQ98" t="s">
        <v>1</v>
      </c>
      <c r="AR98" t="s">
        <v>1</v>
      </c>
      <c r="AS98" t="s">
        <v>1</v>
      </c>
      <c r="AT98" t="s">
        <v>1</v>
      </c>
      <c r="AU98" t="s">
        <v>1</v>
      </c>
      <c r="AV98" t="s">
        <v>1</v>
      </c>
      <c r="AW98" t="s">
        <v>1</v>
      </c>
      <c r="AX98" t="s">
        <v>1</v>
      </c>
      <c r="AY98" t="s">
        <v>1</v>
      </c>
      <c r="AZ98" t="s">
        <v>1</v>
      </c>
      <c r="BA98" t="s">
        <v>1</v>
      </c>
      <c r="BB98" t="s">
        <v>1</v>
      </c>
      <c r="BC98" t="s">
        <v>1</v>
      </c>
      <c r="BD98">
        <v>0.44</v>
      </c>
      <c r="BE98" t="s">
        <v>1</v>
      </c>
      <c r="BF98" t="s">
        <v>1</v>
      </c>
      <c r="BG98" t="s">
        <v>1</v>
      </c>
      <c r="BH98" t="s">
        <v>1</v>
      </c>
      <c r="BI98" t="s">
        <v>1</v>
      </c>
      <c r="BJ98" t="s">
        <v>1</v>
      </c>
      <c r="BK98" t="s">
        <v>1</v>
      </c>
      <c r="BL98" t="s">
        <v>1</v>
      </c>
      <c r="BM98" t="s">
        <v>1</v>
      </c>
      <c r="BN98" t="s">
        <v>1</v>
      </c>
      <c r="BO98" t="s">
        <v>1</v>
      </c>
      <c r="BP98" t="s">
        <v>1</v>
      </c>
      <c r="BQ98" t="s">
        <v>1</v>
      </c>
      <c r="BR98">
        <v>0.08</v>
      </c>
      <c r="BS98" t="s">
        <v>1</v>
      </c>
      <c r="BT98" t="s">
        <v>1</v>
      </c>
      <c r="BU98" t="s">
        <v>1</v>
      </c>
      <c r="BV98" t="s">
        <v>1</v>
      </c>
      <c r="BW98" t="s">
        <v>1</v>
      </c>
      <c r="BX98" t="s">
        <v>1</v>
      </c>
      <c r="BY98">
        <v>0.2</v>
      </c>
      <c r="BZ98" t="s">
        <v>1</v>
      </c>
      <c r="CA98" t="s">
        <v>1</v>
      </c>
      <c r="CB98" t="s">
        <v>1</v>
      </c>
      <c r="CC98" t="s">
        <v>1</v>
      </c>
    </row>
    <row r="99" spans="1:81" x14ac:dyDescent="0.25">
      <c r="A99" t="s">
        <v>10</v>
      </c>
      <c r="B99">
        <v>0.49</v>
      </c>
      <c r="C99" t="s">
        <v>1</v>
      </c>
      <c r="D99" t="s">
        <v>1</v>
      </c>
      <c r="E99" t="s">
        <v>1</v>
      </c>
      <c r="F99" t="s">
        <v>1</v>
      </c>
      <c r="G99" t="s">
        <v>1</v>
      </c>
      <c r="H99" t="s">
        <v>1</v>
      </c>
      <c r="I99" t="s">
        <v>1</v>
      </c>
      <c r="J99" t="s">
        <v>1</v>
      </c>
      <c r="K99" t="s">
        <v>1</v>
      </c>
      <c r="L99" t="s">
        <v>1</v>
      </c>
      <c r="M99" t="s">
        <v>1</v>
      </c>
      <c r="N99">
        <v>22.97</v>
      </c>
      <c r="O99">
        <v>0.14000000000000001</v>
      </c>
      <c r="P99" t="s">
        <v>1</v>
      </c>
      <c r="Q99" t="s">
        <v>1</v>
      </c>
      <c r="R99">
        <v>0.53</v>
      </c>
      <c r="S99" t="s">
        <v>1</v>
      </c>
      <c r="T99" t="s">
        <v>1</v>
      </c>
      <c r="U99" t="s">
        <v>1</v>
      </c>
      <c r="V99" t="s">
        <v>1</v>
      </c>
      <c r="W99" t="s">
        <v>1</v>
      </c>
      <c r="X99" t="s">
        <v>1</v>
      </c>
      <c r="Y99">
        <v>17.13</v>
      </c>
      <c r="Z99" t="s">
        <v>1</v>
      </c>
      <c r="AA99" t="s">
        <v>1</v>
      </c>
      <c r="AB99" t="s">
        <v>1</v>
      </c>
      <c r="AC99" t="s">
        <v>1</v>
      </c>
      <c r="AD99" t="s">
        <v>1</v>
      </c>
      <c r="AE99" t="s">
        <v>1</v>
      </c>
      <c r="AF99" t="s">
        <v>1</v>
      </c>
      <c r="AG99">
        <v>0.03</v>
      </c>
      <c r="AH99" t="s">
        <v>1</v>
      </c>
      <c r="AI99" t="s">
        <v>1</v>
      </c>
      <c r="AJ99" t="s">
        <v>1</v>
      </c>
      <c r="AK99" t="s">
        <v>1</v>
      </c>
      <c r="AL99" t="s">
        <v>1</v>
      </c>
      <c r="AM99" t="s">
        <v>1</v>
      </c>
      <c r="AN99" t="s">
        <v>1</v>
      </c>
      <c r="AO99" t="s">
        <v>1</v>
      </c>
      <c r="AP99" t="s">
        <v>1</v>
      </c>
      <c r="AQ99" t="s">
        <v>1</v>
      </c>
      <c r="AR99" t="s">
        <v>1</v>
      </c>
      <c r="AS99" t="s">
        <v>1</v>
      </c>
      <c r="AT99" t="s">
        <v>1</v>
      </c>
      <c r="AU99" t="s">
        <v>1</v>
      </c>
      <c r="AV99" t="s">
        <v>1</v>
      </c>
      <c r="AW99" t="s">
        <v>1</v>
      </c>
      <c r="AX99" t="s">
        <v>1</v>
      </c>
      <c r="AY99" t="s">
        <v>1</v>
      </c>
      <c r="AZ99" t="s">
        <v>1</v>
      </c>
      <c r="BA99" t="s">
        <v>1</v>
      </c>
      <c r="BB99" t="s">
        <v>1</v>
      </c>
      <c r="BC99" t="s">
        <v>1</v>
      </c>
      <c r="BD99">
        <v>0.52</v>
      </c>
      <c r="BE99" t="s">
        <v>1</v>
      </c>
      <c r="BF99" t="s">
        <v>1</v>
      </c>
      <c r="BG99" t="s">
        <v>1</v>
      </c>
      <c r="BH99" t="s">
        <v>1</v>
      </c>
      <c r="BI99" t="s">
        <v>1</v>
      </c>
      <c r="BJ99" t="s">
        <v>1</v>
      </c>
      <c r="BK99" t="s">
        <v>1</v>
      </c>
      <c r="BL99" t="s">
        <v>1</v>
      </c>
      <c r="BM99" t="s">
        <v>1</v>
      </c>
      <c r="BN99" t="s">
        <v>1</v>
      </c>
      <c r="BO99" t="s">
        <v>1</v>
      </c>
      <c r="BP99" t="s">
        <v>1</v>
      </c>
      <c r="BQ99" t="s">
        <v>1</v>
      </c>
      <c r="BR99">
        <v>0.14000000000000001</v>
      </c>
      <c r="BS99" t="s">
        <v>1</v>
      </c>
      <c r="BT99" t="s">
        <v>1</v>
      </c>
      <c r="BU99" t="s">
        <v>1</v>
      </c>
      <c r="BV99" t="s">
        <v>1</v>
      </c>
      <c r="BW99" t="s">
        <v>1</v>
      </c>
      <c r="BX99" t="s">
        <v>1</v>
      </c>
      <c r="BY99">
        <v>0.19</v>
      </c>
      <c r="BZ99" t="s">
        <v>1</v>
      </c>
      <c r="CA99" t="s">
        <v>1</v>
      </c>
      <c r="CB99" t="s">
        <v>1</v>
      </c>
      <c r="CC99" t="s">
        <v>1</v>
      </c>
    </row>
    <row r="100" spans="1:81" x14ac:dyDescent="0.25">
      <c r="A100" t="s">
        <v>11</v>
      </c>
      <c r="B100">
        <v>488.35</v>
      </c>
      <c r="C100">
        <v>0.83</v>
      </c>
      <c r="D100">
        <v>0.04</v>
      </c>
      <c r="E100">
        <v>0.04</v>
      </c>
      <c r="F100" t="s">
        <v>1</v>
      </c>
      <c r="G100">
        <v>0.23</v>
      </c>
      <c r="H100">
        <v>1.04</v>
      </c>
      <c r="I100">
        <v>5.07</v>
      </c>
      <c r="J100" t="s">
        <v>1</v>
      </c>
      <c r="K100" t="s">
        <v>1</v>
      </c>
      <c r="L100" t="s">
        <v>1</v>
      </c>
      <c r="M100" t="s">
        <v>1</v>
      </c>
      <c r="N100">
        <v>6.1</v>
      </c>
      <c r="O100">
        <v>0.72</v>
      </c>
      <c r="P100" t="s">
        <v>1</v>
      </c>
      <c r="Q100">
        <v>2.14</v>
      </c>
      <c r="R100">
        <v>13.12</v>
      </c>
      <c r="S100">
        <v>0.36</v>
      </c>
      <c r="T100" t="s">
        <v>1</v>
      </c>
      <c r="U100" t="s">
        <v>1</v>
      </c>
      <c r="V100">
        <v>0.23</v>
      </c>
      <c r="W100">
        <v>0.41</v>
      </c>
      <c r="X100" t="s">
        <v>1</v>
      </c>
      <c r="Y100">
        <v>0.22</v>
      </c>
      <c r="Z100">
        <v>8.32</v>
      </c>
      <c r="AA100" t="s">
        <v>1</v>
      </c>
      <c r="AB100" t="s">
        <v>1</v>
      </c>
      <c r="AC100" t="s">
        <v>1</v>
      </c>
      <c r="AD100" t="s">
        <v>1</v>
      </c>
      <c r="AE100" t="s">
        <v>1</v>
      </c>
      <c r="AF100" t="s">
        <v>1</v>
      </c>
      <c r="AG100">
        <v>0.01</v>
      </c>
      <c r="AH100">
        <v>-0.64</v>
      </c>
      <c r="AI100" t="s">
        <v>1</v>
      </c>
      <c r="AJ100" t="s">
        <v>1</v>
      </c>
      <c r="AK100" t="s">
        <v>1</v>
      </c>
      <c r="AL100" t="s">
        <v>1</v>
      </c>
      <c r="AM100" t="s">
        <v>1</v>
      </c>
      <c r="AN100" t="s">
        <v>1</v>
      </c>
      <c r="AO100" t="s">
        <v>1</v>
      </c>
      <c r="AP100" t="s">
        <v>1</v>
      </c>
      <c r="AQ100" t="s">
        <v>1</v>
      </c>
      <c r="AR100" t="s">
        <v>1</v>
      </c>
      <c r="AS100" t="s">
        <v>1</v>
      </c>
      <c r="AT100" t="s">
        <v>1</v>
      </c>
      <c r="AU100" t="s">
        <v>1</v>
      </c>
      <c r="AV100" t="s">
        <v>1</v>
      </c>
      <c r="AW100" t="s">
        <v>1</v>
      </c>
      <c r="AX100" t="s">
        <v>1</v>
      </c>
      <c r="AY100" t="s">
        <v>1</v>
      </c>
      <c r="AZ100">
        <v>-2</v>
      </c>
      <c r="BA100" t="s">
        <v>1</v>
      </c>
      <c r="BB100" t="s">
        <v>1</v>
      </c>
      <c r="BC100" t="s">
        <v>1</v>
      </c>
      <c r="BD100">
        <v>5.56</v>
      </c>
      <c r="BE100" t="s">
        <v>1</v>
      </c>
      <c r="BF100" t="s">
        <v>1</v>
      </c>
      <c r="BG100" t="s">
        <v>1</v>
      </c>
      <c r="BH100">
        <v>-5.38</v>
      </c>
      <c r="BI100" t="s">
        <v>1</v>
      </c>
      <c r="BJ100" t="s">
        <v>1</v>
      </c>
      <c r="BK100">
        <v>-0.23</v>
      </c>
      <c r="BL100" t="s">
        <v>1</v>
      </c>
      <c r="BM100" t="s">
        <v>1</v>
      </c>
      <c r="BN100" t="s">
        <v>1</v>
      </c>
      <c r="BO100" t="s">
        <v>1</v>
      </c>
      <c r="BP100" t="s">
        <v>1</v>
      </c>
      <c r="BQ100" t="s">
        <v>1</v>
      </c>
      <c r="BR100">
        <v>2.4900000000000002</v>
      </c>
      <c r="BS100" t="s">
        <v>1</v>
      </c>
      <c r="BT100" t="s">
        <v>1</v>
      </c>
      <c r="BU100">
        <v>1.21</v>
      </c>
      <c r="BV100">
        <v>0.23</v>
      </c>
      <c r="BW100">
        <v>1.69</v>
      </c>
      <c r="BX100" t="s">
        <v>1</v>
      </c>
      <c r="BY100">
        <v>2.38</v>
      </c>
      <c r="BZ100" t="s">
        <v>1</v>
      </c>
      <c r="CA100" t="s">
        <v>1</v>
      </c>
      <c r="CB100" t="s">
        <v>1</v>
      </c>
      <c r="CC100" t="s">
        <v>1</v>
      </c>
    </row>
    <row r="101" spans="1:81" x14ac:dyDescent="0.25">
      <c r="A101" t="s">
        <v>12</v>
      </c>
      <c r="B101">
        <v>24.64</v>
      </c>
      <c r="C101" t="s">
        <v>1</v>
      </c>
      <c r="D101" t="s">
        <v>1</v>
      </c>
      <c r="E101">
        <v>0.22</v>
      </c>
      <c r="F101" t="s">
        <v>1</v>
      </c>
      <c r="G101" t="s">
        <v>1</v>
      </c>
      <c r="H101">
        <v>0.31</v>
      </c>
      <c r="I101">
        <v>0.05</v>
      </c>
      <c r="J101" t="s">
        <v>1</v>
      </c>
      <c r="K101" t="s">
        <v>1</v>
      </c>
      <c r="L101">
        <v>0.02</v>
      </c>
      <c r="M101" t="s">
        <v>1</v>
      </c>
      <c r="N101">
        <v>21.29</v>
      </c>
      <c r="O101">
        <v>0.12</v>
      </c>
      <c r="P101" t="s">
        <v>1</v>
      </c>
      <c r="Q101" t="s">
        <v>1</v>
      </c>
      <c r="R101">
        <v>10.23</v>
      </c>
      <c r="S101" t="s">
        <v>1</v>
      </c>
      <c r="T101" t="s">
        <v>1</v>
      </c>
      <c r="U101" t="s">
        <v>1</v>
      </c>
      <c r="V101" t="s">
        <v>1</v>
      </c>
      <c r="W101" t="s">
        <v>1</v>
      </c>
      <c r="X101" t="s">
        <v>1</v>
      </c>
      <c r="Y101">
        <v>1.75</v>
      </c>
      <c r="Z101">
        <v>9.4600000000000009</v>
      </c>
      <c r="AA101" t="s">
        <v>1</v>
      </c>
      <c r="AB101" t="s">
        <v>1</v>
      </c>
      <c r="AC101" t="s">
        <v>1</v>
      </c>
      <c r="AD101" t="s">
        <v>1</v>
      </c>
      <c r="AE101" t="s">
        <v>1</v>
      </c>
      <c r="AF101" t="s">
        <v>1</v>
      </c>
      <c r="AG101" t="s">
        <v>1</v>
      </c>
      <c r="AH101" t="s">
        <v>1</v>
      </c>
      <c r="AI101" t="s">
        <v>1</v>
      </c>
      <c r="AJ101" t="s">
        <v>1</v>
      </c>
      <c r="AK101" t="s">
        <v>1</v>
      </c>
      <c r="AL101" t="s">
        <v>1</v>
      </c>
      <c r="AM101" t="s">
        <v>1</v>
      </c>
      <c r="AN101" t="s">
        <v>1</v>
      </c>
      <c r="AO101" t="s">
        <v>1</v>
      </c>
      <c r="AP101" t="s">
        <v>1</v>
      </c>
      <c r="AQ101" t="s">
        <v>1</v>
      </c>
      <c r="AR101" t="s">
        <v>1</v>
      </c>
      <c r="AS101" t="s">
        <v>1</v>
      </c>
      <c r="AT101" t="s">
        <v>1</v>
      </c>
      <c r="AU101" t="s">
        <v>1</v>
      </c>
      <c r="AV101" t="s">
        <v>1</v>
      </c>
      <c r="AW101" t="s">
        <v>1</v>
      </c>
      <c r="AX101" t="s">
        <v>1</v>
      </c>
      <c r="AY101" t="s">
        <v>1</v>
      </c>
      <c r="AZ101">
        <v>-0.88</v>
      </c>
      <c r="BA101" t="s">
        <v>1</v>
      </c>
      <c r="BB101" t="s">
        <v>1</v>
      </c>
      <c r="BC101" t="s">
        <v>1</v>
      </c>
      <c r="BD101">
        <v>0.92</v>
      </c>
      <c r="BE101" t="s">
        <v>1</v>
      </c>
      <c r="BF101" t="s">
        <v>1</v>
      </c>
      <c r="BG101" t="s">
        <v>1</v>
      </c>
      <c r="BH101">
        <v>0.56000000000000005</v>
      </c>
      <c r="BI101" t="s">
        <v>1</v>
      </c>
      <c r="BJ101" t="s">
        <v>1</v>
      </c>
      <c r="BK101">
        <v>-0.05</v>
      </c>
      <c r="BL101" t="s">
        <v>1</v>
      </c>
      <c r="BM101" t="s">
        <v>1</v>
      </c>
      <c r="BN101" t="s">
        <v>1</v>
      </c>
      <c r="BO101" t="s">
        <v>1</v>
      </c>
      <c r="BP101" t="s">
        <v>1</v>
      </c>
      <c r="BQ101" t="s">
        <v>1</v>
      </c>
      <c r="BR101">
        <v>0.41</v>
      </c>
      <c r="BS101" t="s">
        <v>1</v>
      </c>
      <c r="BT101" t="s">
        <v>1</v>
      </c>
      <c r="BU101">
        <v>0.05</v>
      </c>
      <c r="BV101" t="s">
        <v>1</v>
      </c>
      <c r="BW101" t="s">
        <v>1</v>
      </c>
      <c r="BX101" t="s">
        <v>1</v>
      </c>
      <c r="BY101">
        <v>1.67</v>
      </c>
      <c r="BZ101" t="s">
        <v>1</v>
      </c>
      <c r="CA101" t="s">
        <v>1</v>
      </c>
      <c r="CB101" t="s">
        <v>1</v>
      </c>
      <c r="CC101" t="s">
        <v>1</v>
      </c>
    </row>
    <row r="102" spans="1:81" x14ac:dyDescent="0.25">
      <c r="A102" t="s">
        <v>13</v>
      </c>
      <c r="B102">
        <v>53.76</v>
      </c>
      <c r="C102" t="s">
        <v>1</v>
      </c>
      <c r="D102" t="s">
        <v>1</v>
      </c>
      <c r="E102" t="s">
        <v>1</v>
      </c>
      <c r="F102">
        <v>0.22</v>
      </c>
      <c r="G102" t="s">
        <v>1</v>
      </c>
      <c r="H102">
        <v>-0.02</v>
      </c>
      <c r="I102">
        <v>0.03</v>
      </c>
      <c r="J102" t="s">
        <v>1</v>
      </c>
      <c r="K102" t="s">
        <v>1</v>
      </c>
      <c r="L102" t="s">
        <v>1</v>
      </c>
      <c r="M102" t="s">
        <v>1</v>
      </c>
      <c r="N102">
        <v>-2.9</v>
      </c>
      <c r="O102" t="s">
        <v>1</v>
      </c>
      <c r="P102" t="s">
        <v>1</v>
      </c>
      <c r="Q102">
        <v>0.02</v>
      </c>
      <c r="R102">
        <v>7.35</v>
      </c>
      <c r="S102" t="s">
        <v>1</v>
      </c>
      <c r="T102" t="s">
        <v>1</v>
      </c>
      <c r="U102" t="s">
        <v>1</v>
      </c>
      <c r="V102" t="s">
        <v>1</v>
      </c>
      <c r="W102" t="s">
        <v>1</v>
      </c>
      <c r="X102" t="s">
        <v>1</v>
      </c>
      <c r="Y102">
        <v>7.0000000000000007E-2</v>
      </c>
      <c r="Z102">
        <v>6.86</v>
      </c>
      <c r="AA102" t="s">
        <v>1</v>
      </c>
      <c r="AB102" t="s">
        <v>1</v>
      </c>
      <c r="AC102" t="s">
        <v>1</v>
      </c>
      <c r="AD102" t="s">
        <v>1</v>
      </c>
      <c r="AE102" t="s">
        <v>1</v>
      </c>
      <c r="AF102" t="s">
        <v>1</v>
      </c>
      <c r="AG102" t="s">
        <v>1</v>
      </c>
      <c r="AH102" t="s">
        <v>1</v>
      </c>
      <c r="AI102" t="s">
        <v>1</v>
      </c>
      <c r="AJ102" t="s">
        <v>1</v>
      </c>
      <c r="AK102" t="s">
        <v>1</v>
      </c>
      <c r="AL102" t="s">
        <v>1</v>
      </c>
      <c r="AM102" t="s">
        <v>1</v>
      </c>
      <c r="AN102" t="s">
        <v>1</v>
      </c>
      <c r="AO102" t="s">
        <v>1</v>
      </c>
      <c r="AP102" t="s">
        <v>1</v>
      </c>
      <c r="AQ102" t="s">
        <v>1</v>
      </c>
      <c r="AR102" t="s">
        <v>1</v>
      </c>
      <c r="AS102" t="s">
        <v>1</v>
      </c>
      <c r="AT102" t="s">
        <v>1</v>
      </c>
      <c r="AU102" t="s">
        <v>1</v>
      </c>
      <c r="AV102" t="s">
        <v>1</v>
      </c>
      <c r="AW102" t="s">
        <v>1</v>
      </c>
      <c r="AX102" t="s">
        <v>1</v>
      </c>
      <c r="AY102" t="s">
        <v>1</v>
      </c>
      <c r="AZ102" t="s">
        <v>1</v>
      </c>
      <c r="BA102" t="s">
        <v>1</v>
      </c>
      <c r="BB102" t="s">
        <v>1</v>
      </c>
      <c r="BC102" t="s">
        <v>1</v>
      </c>
      <c r="BD102" t="s">
        <v>1</v>
      </c>
      <c r="BE102" t="s">
        <v>1</v>
      </c>
      <c r="BF102" t="s">
        <v>1</v>
      </c>
      <c r="BG102" t="s">
        <v>1</v>
      </c>
      <c r="BH102">
        <v>-0.08</v>
      </c>
      <c r="BI102" t="s">
        <v>1</v>
      </c>
      <c r="BJ102" t="s">
        <v>1</v>
      </c>
      <c r="BK102" t="s">
        <v>1</v>
      </c>
      <c r="BL102" t="s">
        <v>1</v>
      </c>
      <c r="BM102" t="s">
        <v>1</v>
      </c>
      <c r="BN102" t="s">
        <v>1</v>
      </c>
      <c r="BO102" t="s">
        <v>1</v>
      </c>
      <c r="BP102" t="s">
        <v>1</v>
      </c>
      <c r="BQ102" t="s">
        <v>1</v>
      </c>
      <c r="BR102">
        <v>0.5</v>
      </c>
      <c r="BS102" t="s">
        <v>1</v>
      </c>
      <c r="BT102" t="s">
        <v>1</v>
      </c>
      <c r="BU102">
        <v>0.13</v>
      </c>
      <c r="BV102" t="s">
        <v>1</v>
      </c>
      <c r="BW102" t="s">
        <v>1</v>
      </c>
      <c r="BX102" t="s">
        <v>1</v>
      </c>
      <c r="BY102">
        <v>0.81</v>
      </c>
      <c r="BZ102" t="s">
        <v>1</v>
      </c>
      <c r="CA102" t="s">
        <v>1</v>
      </c>
      <c r="CB102" t="s">
        <v>1</v>
      </c>
      <c r="CC102" t="s">
        <v>1</v>
      </c>
    </row>
    <row r="103" spans="1:81" x14ac:dyDescent="0.25">
      <c r="A103" t="s">
        <v>15</v>
      </c>
      <c r="B103">
        <v>20.36</v>
      </c>
      <c r="C103" t="s">
        <v>1</v>
      </c>
      <c r="D103" t="s">
        <v>1</v>
      </c>
      <c r="E103">
        <v>0.12</v>
      </c>
      <c r="F103" t="s">
        <v>1</v>
      </c>
      <c r="G103" t="s">
        <v>1</v>
      </c>
      <c r="H103">
        <v>0.03</v>
      </c>
      <c r="I103">
        <v>-1.84</v>
      </c>
      <c r="J103" t="s">
        <v>1</v>
      </c>
      <c r="K103" t="s">
        <v>1</v>
      </c>
      <c r="L103" t="s">
        <v>1</v>
      </c>
      <c r="M103" t="s">
        <v>1</v>
      </c>
      <c r="N103">
        <v>7.57</v>
      </c>
      <c r="O103">
        <v>0.04</v>
      </c>
      <c r="P103" t="s">
        <v>1</v>
      </c>
      <c r="Q103" t="s">
        <v>1</v>
      </c>
      <c r="R103">
        <v>8.11</v>
      </c>
      <c r="S103" t="s">
        <v>1</v>
      </c>
      <c r="T103" t="s">
        <v>1</v>
      </c>
      <c r="U103" t="s">
        <v>1</v>
      </c>
      <c r="V103" t="s">
        <v>1</v>
      </c>
      <c r="W103" t="s">
        <v>1</v>
      </c>
      <c r="X103" t="s">
        <v>1</v>
      </c>
      <c r="Y103">
        <v>1.41</v>
      </c>
      <c r="Z103">
        <v>0.09</v>
      </c>
      <c r="AA103" t="s">
        <v>1</v>
      </c>
      <c r="AB103" t="s">
        <v>1</v>
      </c>
      <c r="AC103" t="s">
        <v>1</v>
      </c>
      <c r="AD103" t="s">
        <v>1</v>
      </c>
      <c r="AE103" t="s">
        <v>1</v>
      </c>
      <c r="AF103" t="s">
        <v>1</v>
      </c>
      <c r="AG103">
        <v>0.04</v>
      </c>
      <c r="AH103" t="s">
        <v>1</v>
      </c>
      <c r="AI103" t="s">
        <v>1</v>
      </c>
      <c r="AJ103" t="s">
        <v>1</v>
      </c>
      <c r="AK103" t="s">
        <v>1</v>
      </c>
      <c r="AL103" t="s">
        <v>1</v>
      </c>
      <c r="AM103" t="s">
        <v>1</v>
      </c>
      <c r="AN103" t="s">
        <v>1</v>
      </c>
      <c r="AO103" t="s">
        <v>1</v>
      </c>
      <c r="AP103" t="s">
        <v>1</v>
      </c>
      <c r="AQ103" t="s">
        <v>1</v>
      </c>
      <c r="AR103" t="s">
        <v>1</v>
      </c>
      <c r="AS103" t="s">
        <v>1</v>
      </c>
      <c r="AT103" t="s">
        <v>1</v>
      </c>
      <c r="AU103" t="s">
        <v>1</v>
      </c>
      <c r="AV103" t="s">
        <v>1</v>
      </c>
      <c r="AW103" t="s">
        <v>1</v>
      </c>
      <c r="AX103" t="s">
        <v>1</v>
      </c>
      <c r="AY103" t="s">
        <v>1</v>
      </c>
      <c r="AZ103">
        <v>7</v>
      </c>
      <c r="BA103" t="s">
        <v>1</v>
      </c>
      <c r="BB103" t="s">
        <v>1</v>
      </c>
      <c r="BC103" t="s">
        <v>1</v>
      </c>
      <c r="BD103">
        <v>0.5</v>
      </c>
      <c r="BE103" t="s">
        <v>1</v>
      </c>
      <c r="BF103" t="s">
        <v>1</v>
      </c>
      <c r="BG103" t="s">
        <v>1</v>
      </c>
      <c r="BH103">
        <v>0.22</v>
      </c>
      <c r="BI103" t="s">
        <v>1</v>
      </c>
      <c r="BJ103" t="s">
        <v>1</v>
      </c>
      <c r="BK103">
        <v>-0.14000000000000001</v>
      </c>
      <c r="BL103" t="s">
        <v>1</v>
      </c>
      <c r="BM103" t="s">
        <v>1</v>
      </c>
      <c r="BN103" t="s">
        <v>1</v>
      </c>
      <c r="BO103" t="s">
        <v>1</v>
      </c>
      <c r="BP103" t="s">
        <v>1</v>
      </c>
      <c r="BQ103" t="s">
        <v>1</v>
      </c>
      <c r="BR103">
        <v>0.19</v>
      </c>
      <c r="BS103" t="s">
        <v>1</v>
      </c>
      <c r="BT103" t="s">
        <v>1</v>
      </c>
      <c r="BU103">
        <v>0.13</v>
      </c>
      <c r="BV103" t="s">
        <v>1</v>
      </c>
      <c r="BW103" t="s">
        <v>1</v>
      </c>
      <c r="BX103" t="s">
        <v>1</v>
      </c>
      <c r="BY103">
        <v>1.1100000000000001</v>
      </c>
      <c r="BZ103" t="s">
        <v>1</v>
      </c>
      <c r="CA103" t="s">
        <v>1</v>
      </c>
      <c r="CB103" t="s">
        <v>1</v>
      </c>
      <c r="CC103" t="s">
        <v>1</v>
      </c>
    </row>
    <row r="104" spans="1:81" x14ac:dyDescent="0.25">
      <c r="A104" t="s">
        <v>16</v>
      </c>
      <c r="B104">
        <v>5.71</v>
      </c>
      <c r="C104" t="s">
        <v>1</v>
      </c>
      <c r="D104" t="s">
        <v>1</v>
      </c>
      <c r="E104" t="s">
        <v>1</v>
      </c>
      <c r="F104" t="s">
        <v>1</v>
      </c>
      <c r="G104" t="s">
        <v>1</v>
      </c>
      <c r="H104" t="s">
        <v>1</v>
      </c>
      <c r="I104">
        <v>0.02</v>
      </c>
      <c r="J104" t="s">
        <v>1</v>
      </c>
      <c r="K104" t="s">
        <v>1</v>
      </c>
      <c r="L104" t="s">
        <v>1</v>
      </c>
      <c r="M104" t="s">
        <v>1</v>
      </c>
      <c r="N104">
        <v>11.15</v>
      </c>
      <c r="O104" t="s">
        <v>1</v>
      </c>
      <c r="P104" t="s">
        <v>1</v>
      </c>
      <c r="Q104">
        <v>0.03</v>
      </c>
      <c r="R104">
        <v>2.16</v>
      </c>
      <c r="S104" t="s">
        <v>1</v>
      </c>
      <c r="T104" t="s">
        <v>1</v>
      </c>
      <c r="U104" t="s">
        <v>1</v>
      </c>
      <c r="V104" t="s">
        <v>1</v>
      </c>
      <c r="W104" t="s">
        <v>1</v>
      </c>
      <c r="X104" t="s">
        <v>1</v>
      </c>
      <c r="Y104" t="s">
        <v>1</v>
      </c>
      <c r="Z104">
        <v>0.53</v>
      </c>
      <c r="AA104" t="s">
        <v>1</v>
      </c>
      <c r="AB104" t="s">
        <v>1</v>
      </c>
      <c r="AC104" t="s">
        <v>1</v>
      </c>
      <c r="AD104" t="s">
        <v>1</v>
      </c>
      <c r="AE104" t="s">
        <v>1</v>
      </c>
      <c r="AF104" t="s">
        <v>1</v>
      </c>
      <c r="AG104" t="s">
        <v>1</v>
      </c>
      <c r="AH104" t="s">
        <v>1</v>
      </c>
      <c r="AI104" t="s">
        <v>1</v>
      </c>
      <c r="AJ104" t="s">
        <v>1</v>
      </c>
      <c r="AK104" t="s">
        <v>1</v>
      </c>
      <c r="AL104" t="s">
        <v>1</v>
      </c>
      <c r="AM104" t="s">
        <v>1</v>
      </c>
      <c r="AN104" t="s">
        <v>1</v>
      </c>
      <c r="AO104" t="s">
        <v>1</v>
      </c>
      <c r="AP104" t="s">
        <v>1</v>
      </c>
      <c r="AQ104" t="s">
        <v>1</v>
      </c>
      <c r="AR104" t="s">
        <v>1</v>
      </c>
      <c r="AS104" t="s">
        <v>1</v>
      </c>
      <c r="AT104" t="s">
        <v>1</v>
      </c>
      <c r="AU104" t="s">
        <v>1</v>
      </c>
      <c r="AV104" t="s">
        <v>1</v>
      </c>
      <c r="AW104" t="s">
        <v>1</v>
      </c>
      <c r="AX104" t="s">
        <v>1</v>
      </c>
      <c r="AY104" t="s">
        <v>1</v>
      </c>
      <c r="AZ104" t="s">
        <v>1</v>
      </c>
      <c r="BA104" t="s">
        <v>1</v>
      </c>
      <c r="BB104" t="s">
        <v>1</v>
      </c>
      <c r="BC104" t="s">
        <v>1</v>
      </c>
      <c r="BD104" t="s">
        <v>1</v>
      </c>
      <c r="BE104" t="s">
        <v>1</v>
      </c>
      <c r="BF104" t="s">
        <v>1</v>
      </c>
      <c r="BG104" t="s">
        <v>1</v>
      </c>
      <c r="BH104" t="s">
        <v>1</v>
      </c>
      <c r="BI104" t="s">
        <v>1</v>
      </c>
      <c r="BJ104" t="s">
        <v>1</v>
      </c>
      <c r="BK104" t="s">
        <v>1</v>
      </c>
      <c r="BL104" t="s">
        <v>1</v>
      </c>
      <c r="BM104" t="s">
        <v>1</v>
      </c>
      <c r="BN104" t="s">
        <v>1</v>
      </c>
      <c r="BO104" t="s">
        <v>1</v>
      </c>
      <c r="BP104" t="s">
        <v>1</v>
      </c>
      <c r="BQ104" t="s">
        <v>1</v>
      </c>
      <c r="BR104">
        <v>0.14000000000000001</v>
      </c>
      <c r="BS104" t="s">
        <v>1</v>
      </c>
      <c r="BT104" t="s">
        <v>1</v>
      </c>
      <c r="BU104">
        <v>0.16</v>
      </c>
      <c r="BV104" t="s">
        <v>1</v>
      </c>
      <c r="BW104" t="s">
        <v>1</v>
      </c>
      <c r="BX104" t="s">
        <v>1</v>
      </c>
      <c r="BY104">
        <v>0.08</v>
      </c>
      <c r="BZ104" t="s">
        <v>1</v>
      </c>
      <c r="CA104" t="s">
        <v>1</v>
      </c>
      <c r="CB104" t="s">
        <v>1</v>
      </c>
      <c r="CC104" t="s">
        <v>1</v>
      </c>
    </row>
    <row r="105" spans="1:81" x14ac:dyDescent="0.25">
      <c r="A105" t="s">
        <v>17</v>
      </c>
      <c r="B105">
        <v>26.86</v>
      </c>
      <c r="C105" t="s">
        <v>1</v>
      </c>
      <c r="D105" t="s">
        <v>1</v>
      </c>
      <c r="E105" t="s">
        <v>1</v>
      </c>
      <c r="F105" t="s">
        <v>1</v>
      </c>
      <c r="G105" t="s">
        <v>1</v>
      </c>
      <c r="H105">
        <v>9.57</v>
      </c>
      <c r="I105" t="s">
        <v>1</v>
      </c>
      <c r="J105" t="s">
        <v>1</v>
      </c>
      <c r="K105" t="s">
        <v>1</v>
      </c>
      <c r="L105">
        <v>0.03</v>
      </c>
      <c r="M105" t="s">
        <v>1</v>
      </c>
      <c r="N105">
        <v>3.48</v>
      </c>
      <c r="O105" t="s">
        <v>1</v>
      </c>
      <c r="P105" t="s">
        <v>1</v>
      </c>
      <c r="Q105" t="s">
        <v>1</v>
      </c>
      <c r="R105">
        <v>7.31</v>
      </c>
      <c r="S105" t="s">
        <v>1</v>
      </c>
      <c r="T105" t="s">
        <v>1</v>
      </c>
      <c r="U105" t="s">
        <v>1</v>
      </c>
      <c r="V105" t="s">
        <v>1</v>
      </c>
      <c r="W105" t="s">
        <v>1</v>
      </c>
      <c r="X105" t="s">
        <v>1</v>
      </c>
      <c r="Y105">
        <v>1.3</v>
      </c>
      <c r="Z105">
        <v>7.05</v>
      </c>
      <c r="AA105" t="s">
        <v>1</v>
      </c>
      <c r="AB105" t="s">
        <v>1</v>
      </c>
      <c r="AC105" t="s">
        <v>1</v>
      </c>
      <c r="AD105" t="s">
        <v>1</v>
      </c>
      <c r="AE105" t="s">
        <v>1</v>
      </c>
      <c r="AF105" t="s">
        <v>1</v>
      </c>
      <c r="AG105" t="s">
        <v>1</v>
      </c>
      <c r="AH105" t="s">
        <v>1</v>
      </c>
      <c r="AI105" t="s">
        <v>1</v>
      </c>
      <c r="AJ105" t="s">
        <v>1</v>
      </c>
      <c r="AK105" t="s">
        <v>1</v>
      </c>
      <c r="AL105" t="s">
        <v>1</v>
      </c>
      <c r="AM105" t="s">
        <v>1</v>
      </c>
      <c r="AN105" t="s">
        <v>1</v>
      </c>
      <c r="AO105" t="s">
        <v>1</v>
      </c>
      <c r="AP105" t="s">
        <v>1</v>
      </c>
      <c r="AQ105" t="s">
        <v>1</v>
      </c>
      <c r="AR105" t="s">
        <v>1</v>
      </c>
      <c r="AS105" t="s">
        <v>1</v>
      </c>
      <c r="AT105" t="s">
        <v>1</v>
      </c>
      <c r="AU105" t="s">
        <v>1</v>
      </c>
      <c r="AV105" t="s">
        <v>1</v>
      </c>
      <c r="AW105" t="s">
        <v>1</v>
      </c>
      <c r="AX105" t="s">
        <v>1</v>
      </c>
      <c r="AY105" t="s">
        <v>1</v>
      </c>
      <c r="AZ105">
        <v>0.36</v>
      </c>
      <c r="BA105" t="s">
        <v>1</v>
      </c>
      <c r="BB105" t="s">
        <v>1</v>
      </c>
      <c r="BC105" t="s">
        <v>1</v>
      </c>
      <c r="BD105" t="s">
        <v>1</v>
      </c>
      <c r="BE105" t="s">
        <v>1</v>
      </c>
      <c r="BF105" t="s">
        <v>1</v>
      </c>
      <c r="BG105" t="s">
        <v>1</v>
      </c>
      <c r="BH105">
        <v>-0.36</v>
      </c>
      <c r="BI105" t="s">
        <v>1</v>
      </c>
      <c r="BJ105" t="s">
        <v>1</v>
      </c>
      <c r="BK105" t="s">
        <v>1</v>
      </c>
      <c r="BL105" t="s">
        <v>1</v>
      </c>
      <c r="BM105" t="s">
        <v>1</v>
      </c>
      <c r="BN105" t="s">
        <v>1</v>
      </c>
      <c r="BO105" t="s">
        <v>1</v>
      </c>
      <c r="BP105" t="s">
        <v>1</v>
      </c>
      <c r="BQ105" t="s">
        <v>1</v>
      </c>
      <c r="BR105">
        <v>0.09</v>
      </c>
      <c r="BS105" t="s">
        <v>1</v>
      </c>
      <c r="BT105" t="s">
        <v>1</v>
      </c>
      <c r="BU105">
        <v>0.14000000000000001</v>
      </c>
      <c r="BV105" t="s">
        <v>1</v>
      </c>
      <c r="BW105" t="s">
        <v>1</v>
      </c>
      <c r="BX105" t="s">
        <v>1</v>
      </c>
      <c r="BY105">
        <v>1.33</v>
      </c>
      <c r="BZ105" t="s">
        <v>1</v>
      </c>
      <c r="CA105" t="s">
        <v>1</v>
      </c>
      <c r="CB105" t="s">
        <v>1</v>
      </c>
      <c r="CC105" t="s">
        <v>1</v>
      </c>
    </row>
    <row r="106" spans="1:81" x14ac:dyDescent="0.25">
      <c r="A106" t="s">
        <v>19</v>
      </c>
      <c r="B106">
        <v>28.07</v>
      </c>
      <c r="C106" t="s">
        <v>1</v>
      </c>
      <c r="D106">
        <v>0.02</v>
      </c>
      <c r="E106">
        <v>6.91</v>
      </c>
      <c r="F106">
        <v>-0.04</v>
      </c>
      <c r="G106">
        <v>0.18</v>
      </c>
      <c r="H106">
        <v>3.91</v>
      </c>
      <c r="I106">
        <v>0.66</v>
      </c>
      <c r="J106" t="s">
        <v>1</v>
      </c>
      <c r="K106" t="s">
        <v>1</v>
      </c>
      <c r="L106" t="s">
        <v>1</v>
      </c>
      <c r="M106" t="s">
        <v>1</v>
      </c>
      <c r="N106">
        <v>0.73</v>
      </c>
      <c r="O106" t="s">
        <v>1</v>
      </c>
      <c r="P106" t="s">
        <v>1</v>
      </c>
      <c r="Q106">
        <v>0.2</v>
      </c>
      <c r="R106">
        <v>24.25</v>
      </c>
      <c r="S106" t="s">
        <v>1</v>
      </c>
      <c r="T106" t="s">
        <v>1</v>
      </c>
      <c r="U106" t="s">
        <v>1</v>
      </c>
      <c r="V106">
        <v>0.1</v>
      </c>
      <c r="W106" t="s">
        <v>1</v>
      </c>
      <c r="X106">
        <v>10.23</v>
      </c>
      <c r="Y106">
        <v>0.63</v>
      </c>
      <c r="Z106">
        <v>6.43</v>
      </c>
      <c r="AA106" t="s">
        <v>1</v>
      </c>
      <c r="AB106" t="s">
        <v>1</v>
      </c>
      <c r="AC106" t="s">
        <v>1</v>
      </c>
      <c r="AD106" t="s">
        <v>1</v>
      </c>
      <c r="AE106" t="s">
        <v>1</v>
      </c>
      <c r="AF106" t="s">
        <v>1</v>
      </c>
      <c r="AG106" t="s">
        <v>1</v>
      </c>
      <c r="AH106" t="s">
        <v>1</v>
      </c>
      <c r="AI106" t="s">
        <v>1</v>
      </c>
      <c r="AJ106" t="s">
        <v>1</v>
      </c>
      <c r="AK106" t="s">
        <v>1</v>
      </c>
      <c r="AL106" t="s">
        <v>1</v>
      </c>
      <c r="AM106" t="s">
        <v>1</v>
      </c>
      <c r="AN106" t="s">
        <v>1</v>
      </c>
      <c r="AO106" t="s">
        <v>1</v>
      </c>
      <c r="AP106" t="s">
        <v>1</v>
      </c>
      <c r="AQ106" t="s">
        <v>1</v>
      </c>
      <c r="AR106" t="s">
        <v>1</v>
      </c>
      <c r="AS106" t="s">
        <v>1</v>
      </c>
      <c r="AT106" t="s">
        <v>1</v>
      </c>
      <c r="AU106" t="s">
        <v>1</v>
      </c>
      <c r="AV106" t="s">
        <v>1</v>
      </c>
      <c r="AW106" t="s">
        <v>1</v>
      </c>
      <c r="AX106" t="s">
        <v>1</v>
      </c>
      <c r="AY106" t="s">
        <v>1</v>
      </c>
      <c r="AZ106" t="s">
        <v>1</v>
      </c>
      <c r="BA106" t="s">
        <v>1</v>
      </c>
      <c r="BB106" t="s">
        <v>1</v>
      </c>
      <c r="BC106" t="s">
        <v>1</v>
      </c>
      <c r="BD106">
        <v>1.1000000000000001</v>
      </c>
      <c r="BE106" t="s">
        <v>1</v>
      </c>
      <c r="BF106" t="s">
        <v>1</v>
      </c>
      <c r="BG106" t="s">
        <v>1</v>
      </c>
      <c r="BH106" t="s">
        <v>1</v>
      </c>
      <c r="BI106" t="s">
        <v>1</v>
      </c>
      <c r="BJ106" t="s">
        <v>1</v>
      </c>
      <c r="BK106" t="s">
        <v>1</v>
      </c>
      <c r="BL106" t="s">
        <v>1</v>
      </c>
      <c r="BM106" t="s">
        <v>1</v>
      </c>
      <c r="BN106" t="s">
        <v>1</v>
      </c>
      <c r="BO106" t="s">
        <v>1</v>
      </c>
      <c r="BP106" t="s">
        <v>1</v>
      </c>
      <c r="BQ106" t="s">
        <v>1</v>
      </c>
      <c r="BR106" t="s">
        <v>1</v>
      </c>
      <c r="BS106" t="s">
        <v>1</v>
      </c>
      <c r="BT106" t="s">
        <v>1</v>
      </c>
      <c r="BU106">
        <v>3.62</v>
      </c>
      <c r="BV106" t="s">
        <v>1</v>
      </c>
      <c r="BW106" t="s">
        <v>1</v>
      </c>
      <c r="BX106" t="s">
        <v>1</v>
      </c>
      <c r="BY106">
        <v>0.11</v>
      </c>
      <c r="BZ106" t="s">
        <v>1</v>
      </c>
      <c r="CA106" t="s">
        <v>1</v>
      </c>
      <c r="CB106" t="s">
        <v>1</v>
      </c>
      <c r="CC106" t="s">
        <v>1</v>
      </c>
    </row>
    <row r="109" spans="1:81" x14ac:dyDescent="0.25">
      <c r="A109">
        <v>2011</v>
      </c>
    </row>
    <row r="110" spans="1:81" x14ac:dyDescent="0.25">
      <c r="B110" t="s">
        <v>21</v>
      </c>
      <c r="C110" t="s">
        <v>22</v>
      </c>
      <c r="D110" t="s">
        <v>23</v>
      </c>
      <c r="E110" t="s">
        <v>24</v>
      </c>
      <c r="F110" t="s">
        <v>80</v>
      </c>
      <c r="G110" t="s">
        <v>25</v>
      </c>
      <c r="H110" t="s">
        <v>26</v>
      </c>
      <c r="I110" t="s">
        <v>27</v>
      </c>
      <c r="J110" t="s">
        <v>81</v>
      </c>
      <c r="K110" t="s">
        <v>82</v>
      </c>
      <c r="L110" t="s">
        <v>28</v>
      </c>
      <c r="M110" t="s">
        <v>29</v>
      </c>
      <c r="N110" t="s">
        <v>30</v>
      </c>
      <c r="O110" t="s">
        <v>31</v>
      </c>
      <c r="P110" t="s">
        <v>32</v>
      </c>
      <c r="Q110" t="s">
        <v>83</v>
      </c>
      <c r="R110" t="s">
        <v>33</v>
      </c>
      <c r="S110" t="s">
        <v>34</v>
      </c>
      <c r="T110" t="s">
        <v>84</v>
      </c>
      <c r="U110" t="s">
        <v>35</v>
      </c>
      <c r="V110" t="s">
        <v>36</v>
      </c>
      <c r="W110" t="s">
        <v>37</v>
      </c>
      <c r="X110" t="s">
        <v>38</v>
      </c>
      <c r="Y110" t="s">
        <v>39</v>
      </c>
      <c r="Z110" t="s">
        <v>40</v>
      </c>
      <c r="AA110" t="s">
        <v>85</v>
      </c>
      <c r="AB110" t="s">
        <v>86</v>
      </c>
      <c r="AC110" t="s">
        <v>87</v>
      </c>
      <c r="AD110" t="s">
        <v>88</v>
      </c>
      <c r="AE110" t="s">
        <v>89</v>
      </c>
      <c r="AF110" t="s">
        <v>90</v>
      </c>
      <c r="AG110" t="s">
        <v>41</v>
      </c>
      <c r="AH110" t="s">
        <v>42</v>
      </c>
      <c r="AI110" t="s">
        <v>91</v>
      </c>
      <c r="AJ110" t="s">
        <v>92</v>
      </c>
      <c r="AK110" t="s">
        <v>93</v>
      </c>
      <c r="AL110" t="s">
        <v>94</v>
      </c>
      <c r="AM110" t="s">
        <v>95</v>
      </c>
      <c r="AN110" t="s">
        <v>96</v>
      </c>
      <c r="AO110" t="s">
        <v>43</v>
      </c>
      <c r="AP110" t="s">
        <v>97</v>
      </c>
      <c r="AQ110" t="s">
        <v>98</v>
      </c>
      <c r="AR110" t="s">
        <v>44</v>
      </c>
      <c r="AS110" t="s">
        <v>45</v>
      </c>
      <c r="AT110" t="s">
        <v>46</v>
      </c>
      <c r="AU110" t="s">
        <v>47</v>
      </c>
      <c r="AV110" t="s">
        <v>99</v>
      </c>
      <c r="AW110" t="s">
        <v>100</v>
      </c>
      <c r="AX110" t="s">
        <v>101</v>
      </c>
      <c r="AY110" t="s">
        <v>102</v>
      </c>
      <c r="AZ110" t="s">
        <v>48</v>
      </c>
      <c r="BA110" t="s">
        <v>103</v>
      </c>
      <c r="BB110" t="s">
        <v>104</v>
      </c>
      <c r="BC110" t="s">
        <v>49</v>
      </c>
      <c r="BD110" t="s">
        <v>50</v>
      </c>
      <c r="BE110" t="s">
        <v>51</v>
      </c>
      <c r="BF110" t="s">
        <v>105</v>
      </c>
      <c r="BG110" t="s">
        <v>106</v>
      </c>
      <c r="BH110" t="s">
        <v>52</v>
      </c>
      <c r="BI110" t="s">
        <v>107</v>
      </c>
      <c r="BJ110" t="s">
        <v>108</v>
      </c>
      <c r="BK110" t="s">
        <v>53</v>
      </c>
      <c r="BL110" t="s">
        <v>109</v>
      </c>
      <c r="BM110" t="s">
        <v>110</v>
      </c>
      <c r="BN110" t="s">
        <v>54</v>
      </c>
      <c r="BO110" t="s">
        <v>111</v>
      </c>
      <c r="BP110" t="s">
        <v>112</v>
      </c>
      <c r="BQ110" t="s">
        <v>55</v>
      </c>
      <c r="BR110" t="s">
        <v>56</v>
      </c>
      <c r="BS110" t="s">
        <v>113</v>
      </c>
      <c r="BT110" t="s">
        <v>114</v>
      </c>
      <c r="BU110" t="s">
        <v>57</v>
      </c>
      <c r="BV110" t="s">
        <v>58</v>
      </c>
      <c r="BW110" t="s">
        <v>59</v>
      </c>
      <c r="BX110" t="s">
        <v>115</v>
      </c>
      <c r="BY110" t="s">
        <v>116</v>
      </c>
      <c r="BZ110" t="s">
        <v>117</v>
      </c>
      <c r="CA110" t="s">
        <v>60</v>
      </c>
      <c r="CB110" t="s">
        <v>118</v>
      </c>
      <c r="CC110" t="s">
        <v>119</v>
      </c>
    </row>
    <row r="111" spans="1:81" x14ac:dyDescent="0.25">
      <c r="B111">
        <f>SUM(B112:B126)</f>
        <v>1206.51</v>
      </c>
      <c r="C111">
        <f t="shared" ref="C111:BN111" si="3">SUM(C112:C126)</f>
        <v>0.63</v>
      </c>
      <c r="D111">
        <f t="shared" si="3"/>
        <v>0.01</v>
      </c>
      <c r="E111">
        <f t="shared" si="3"/>
        <v>6.74</v>
      </c>
      <c r="F111">
        <f t="shared" si="3"/>
        <v>0</v>
      </c>
      <c r="G111">
        <f t="shared" si="3"/>
        <v>0.43</v>
      </c>
      <c r="H111">
        <f t="shared" si="3"/>
        <v>20.28</v>
      </c>
      <c r="I111">
        <f t="shared" si="3"/>
        <v>8.9600000000000009</v>
      </c>
      <c r="J111">
        <f t="shared" si="3"/>
        <v>0</v>
      </c>
      <c r="K111">
        <f t="shared" si="3"/>
        <v>0</v>
      </c>
      <c r="L111">
        <f t="shared" si="3"/>
        <v>0.16</v>
      </c>
      <c r="M111">
        <f t="shared" si="3"/>
        <v>0.35</v>
      </c>
      <c r="N111">
        <f t="shared" si="3"/>
        <v>159.04999999999998</v>
      </c>
      <c r="O111">
        <f t="shared" si="3"/>
        <v>4.1499999999999995</v>
      </c>
      <c r="P111">
        <f t="shared" si="3"/>
        <v>0.03</v>
      </c>
      <c r="Q111">
        <f t="shared" si="3"/>
        <v>0</v>
      </c>
      <c r="R111">
        <f t="shared" si="3"/>
        <v>187.57000000000002</v>
      </c>
      <c r="S111">
        <f t="shared" si="3"/>
        <v>2.65</v>
      </c>
      <c r="T111">
        <f t="shared" si="3"/>
        <v>0</v>
      </c>
      <c r="U111">
        <f t="shared" si="3"/>
        <v>0.04</v>
      </c>
      <c r="V111">
        <f t="shared" si="3"/>
        <v>0.14000000000000001</v>
      </c>
      <c r="W111">
        <f t="shared" si="3"/>
        <v>0.24</v>
      </c>
      <c r="X111">
        <f t="shared" si="3"/>
        <v>4</v>
      </c>
      <c r="Y111">
        <f t="shared" si="3"/>
        <v>235.51999999999998</v>
      </c>
      <c r="Z111">
        <f t="shared" si="3"/>
        <v>105.01000000000002</v>
      </c>
      <c r="AA111">
        <f t="shared" si="3"/>
        <v>0</v>
      </c>
      <c r="AB111">
        <f t="shared" si="3"/>
        <v>0</v>
      </c>
      <c r="AC111">
        <f t="shared" si="3"/>
        <v>0</v>
      </c>
      <c r="AD111">
        <f t="shared" si="3"/>
        <v>0</v>
      </c>
      <c r="AE111">
        <f t="shared" si="3"/>
        <v>0</v>
      </c>
      <c r="AF111">
        <f t="shared" si="3"/>
        <v>0</v>
      </c>
      <c r="AG111">
        <f t="shared" si="3"/>
        <v>0.16</v>
      </c>
      <c r="AH111">
        <f t="shared" si="3"/>
        <v>-0.46</v>
      </c>
      <c r="AI111">
        <f t="shared" si="3"/>
        <v>0</v>
      </c>
      <c r="AJ111">
        <f t="shared" si="3"/>
        <v>0</v>
      </c>
      <c r="AK111">
        <f t="shared" si="3"/>
        <v>0</v>
      </c>
      <c r="AL111">
        <f t="shared" si="3"/>
        <v>0</v>
      </c>
      <c r="AM111">
        <f t="shared" si="3"/>
        <v>0</v>
      </c>
      <c r="AN111">
        <f t="shared" si="3"/>
        <v>0</v>
      </c>
      <c r="AO111">
        <f t="shared" si="3"/>
        <v>3</v>
      </c>
      <c r="AP111">
        <f t="shared" si="3"/>
        <v>0</v>
      </c>
      <c r="AQ111">
        <f t="shared" si="3"/>
        <v>0</v>
      </c>
      <c r="AR111">
        <f t="shared" si="3"/>
        <v>0.04</v>
      </c>
      <c r="AS111">
        <f t="shared" si="3"/>
        <v>0.51</v>
      </c>
      <c r="AT111">
        <f t="shared" si="3"/>
        <v>7.9999999999999988E-2</v>
      </c>
      <c r="AU111">
        <f t="shared" si="3"/>
        <v>0.05</v>
      </c>
      <c r="AV111">
        <f t="shared" si="3"/>
        <v>0</v>
      </c>
      <c r="AW111">
        <f t="shared" si="3"/>
        <v>0</v>
      </c>
      <c r="AX111">
        <f t="shared" si="3"/>
        <v>0</v>
      </c>
      <c r="AY111">
        <f t="shared" si="3"/>
        <v>0</v>
      </c>
      <c r="AZ111">
        <f t="shared" si="3"/>
        <v>28.619999999999997</v>
      </c>
      <c r="BA111">
        <f t="shared" si="3"/>
        <v>0</v>
      </c>
      <c r="BB111">
        <f t="shared" si="3"/>
        <v>0</v>
      </c>
      <c r="BC111">
        <f t="shared" si="3"/>
        <v>0.87</v>
      </c>
      <c r="BD111">
        <f t="shared" si="3"/>
        <v>11.2</v>
      </c>
      <c r="BE111">
        <f t="shared" si="3"/>
        <v>18.45</v>
      </c>
      <c r="BF111">
        <f t="shared" si="3"/>
        <v>0</v>
      </c>
      <c r="BG111">
        <f t="shared" si="3"/>
        <v>0</v>
      </c>
      <c r="BH111">
        <f t="shared" si="3"/>
        <v>31.039999999999996</v>
      </c>
      <c r="BI111">
        <f t="shared" si="3"/>
        <v>0</v>
      </c>
      <c r="BJ111">
        <f t="shared" si="3"/>
        <v>0</v>
      </c>
      <c r="BK111">
        <f t="shared" si="3"/>
        <v>-0.36</v>
      </c>
      <c r="BL111">
        <f t="shared" si="3"/>
        <v>0</v>
      </c>
      <c r="BM111">
        <f t="shared" si="3"/>
        <v>0</v>
      </c>
      <c r="BN111">
        <f t="shared" si="3"/>
        <v>9.85</v>
      </c>
      <c r="BO111">
        <f t="shared" ref="BO111:CC111" si="4">SUM(BO112:BO126)</f>
        <v>0</v>
      </c>
      <c r="BP111">
        <f t="shared" si="4"/>
        <v>0</v>
      </c>
      <c r="BQ111">
        <f t="shared" si="4"/>
        <v>1.86</v>
      </c>
      <c r="BR111">
        <f t="shared" si="4"/>
        <v>6.46</v>
      </c>
      <c r="BS111">
        <f t="shared" si="4"/>
        <v>0</v>
      </c>
      <c r="BT111">
        <f t="shared" si="4"/>
        <v>0</v>
      </c>
      <c r="BU111">
        <f t="shared" si="4"/>
        <v>1.71</v>
      </c>
      <c r="BV111">
        <f t="shared" si="4"/>
        <v>1.1200000000000001</v>
      </c>
      <c r="BW111">
        <f t="shared" si="4"/>
        <v>7.09</v>
      </c>
      <c r="BX111">
        <f t="shared" si="4"/>
        <v>0</v>
      </c>
      <c r="BY111">
        <f t="shared" si="4"/>
        <v>0</v>
      </c>
      <c r="BZ111">
        <f t="shared" si="4"/>
        <v>0</v>
      </c>
      <c r="CA111">
        <f t="shared" si="4"/>
        <v>9.16</v>
      </c>
      <c r="CB111">
        <f t="shared" si="4"/>
        <v>0</v>
      </c>
      <c r="CC111">
        <f t="shared" si="4"/>
        <v>0</v>
      </c>
    </row>
    <row r="112" spans="1:81" x14ac:dyDescent="0.25">
      <c r="A112" t="s">
        <v>2</v>
      </c>
      <c r="B112">
        <v>5.55</v>
      </c>
      <c r="C112" t="s">
        <v>1</v>
      </c>
      <c r="D112" t="s">
        <v>1</v>
      </c>
      <c r="E112" t="s">
        <v>1</v>
      </c>
      <c r="F112" t="s">
        <v>1</v>
      </c>
      <c r="G112" t="s">
        <v>1</v>
      </c>
      <c r="H112">
        <v>-0.12</v>
      </c>
      <c r="I112" t="s">
        <v>1</v>
      </c>
      <c r="J112" t="s">
        <v>1</v>
      </c>
      <c r="K112" t="s">
        <v>1</v>
      </c>
      <c r="L112" t="s">
        <v>1</v>
      </c>
      <c r="M112" t="s">
        <v>1</v>
      </c>
      <c r="N112">
        <v>7.0000000000000007E-2</v>
      </c>
      <c r="O112">
        <v>0.11</v>
      </c>
      <c r="P112" t="s">
        <v>1</v>
      </c>
      <c r="Q112" t="s">
        <v>1</v>
      </c>
      <c r="R112">
        <v>15.15</v>
      </c>
      <c r="S112" t="s">
        <v>1</v>
      </c>
      <c r="T112" t="s">
        <v>1</v>
      </c>
      <c r="U112" t="s">
        <v>1</v>
      </c>
      <c r="V112" t="s">
        <v>1</v>
      </c>
      <c r="W112" t="s">
        <v>1</v>
      </c>
      <c r="X112" t="s">
        <v>1</v>
      </c>
      <c r="Y112" t="s">
        <v>1</v>
      </c>
      <c r="Z112">
        <v>1.63</v>
      </c>
      <c r="AA112" t="s">
        <v>1</v>
      </c>
      <c r="AB112" t="s">
        <v>1</v>
      </c>
      <c r="AC112" t="s">
        <v>1</v>
      </c>
      <c r="AD112" t="s">
        <v>1</v>
      </c>
      <c r="AE112" t="s">
        <v>1</v>
      </c>
      <c r="AF112" t="s">
        <v>1</v>
      </c>
      <c r="AG112" t="s">
        <v>1</v>
      </c>
      <c r="AH112" t="s">
        <v>1</v>
      </c>
      <c r="AI112" t="s">
        <v>1</v>
      </c>
      <c r="AJ112" t="s">
        <v>1</v>
      </c>
      <c r="AK112" t="s">
        <v>1</v>
      </c>
      <c r="AL112" t="s">
        <v>1</v>
      </c>
      <c r="AM112" t="s">
        <v>1</v>
      </c>
      <c r="AN112" t="s">
        <v>1</v>
      </c>
      <c r="AO112" t="s">
        <v>1</v>
      </c>
      <c r="AP112" t="s">
        <v>1</v>
      </c>
      <c r="AQ112" t="s">
        <v>1</v>
      </c>
      <c r="AR112" t="s">
        <v>1</v>
      </c>
      <c r="AS112" t="s">
        <v>1</v>
      </c>
      <c r="AT112">
        <v>0.01</v>
      </c>
      <c r="AU112" t="s">
        <v>1</v>
      </c>
      <c r="AV112" t="s">
        <v>1</v>
      </c>
      <c r="AW112" t="s">
        <v>1</v>
      </c>
      <c r="AX112" t="s">
        <v>1</v>
      </c>
      <c r="AY112" t="s">
        <v>1</v>
      </c>
      <c r="AZ112">
        <v>2.68</v>
      </c>
      <c r="BA112" t="s">
        <v>1</v>
      </c>
      <c r="BB112" t="s">
        <v>1</v>
      </c>
      <c r="BC112" t="s">
        <v>1</v>
      </c>
      <c r="BD112" t="s">
        <v>1</v>
      </c>
      <c r="BE112" t="s">
        <v>1</v>
      </c>
      <c r="BF112" t="s">
        <v>1</v>
      </c>
      <c r="BG112" t="s">
        <v>1</v>
      </c>
      <c r="BH112" t="s">
        <v>1</v>
      </c>
      <c r="BI112" t="s">
        <v>1</v>
      </c>
      <c r="BJ112" t="s">
        <v>1</v>
      </c>
      <c r="BK112" t="s">
        <v>1</v>
      </c>
      <c r="BL112" t="s">
        <v>1</v>
      </c>
      <c r="BM112" t="s">
        <v>1</v>
      </c>
      <c r="BN112" t="s">
        <v>1</v>
      </c>
      <c r="BO112" t="s">
        <v>1</v>
      </c>
      <c r="BP112" t="s">
        <v>1</v>
      </c>
      <c r="BQ112" t="s">
        <v>1</v>
      </c>
      <c r="BR112">
        <v>0.08</v>
      </c>
      <c r="BS112" t="s">
        <v>1</v>
      </c>
      <c r="BT112" t="s">
        <v>1</v>
      </c>
      <c r="BU112" t="s">
        <v>1</v>
      </c>
      <c r="BV112" t="s">
        <v>1</v>
      </c>
      <c r="BW112" t="s">
        <v>1</v>
      </c>
      <c r="BX112" t="s">
        <v>1</v>
      </c>
      <c r="BY112" t="s">
        <v>1</v>
      </c>
      <c r="BZ112" t="s">
        <v>1</v>
      </c>
      <c r="CA112">
        <v>0.19</v>
      </c>
      <c r="CB112" t="s">
        <v>1</v>
      </c>
      <c r="CC112" t="s">
        <v>1</v>
      </c>
    </row>
    <row r="113" spans="1:81" x14ac:dyDescent="0.25">
      <c r="A113" t="s">
        <v>3</v>
      </c>
      <c r="B113">
        <v>36.58</v>
      </c>
      <c r="C113" t="s">
        <v>1</v>
      </c>
      <c r="D113" t="s">
        <v>1</v>
      </c>
      <c r="E113" t="s">
        <v>1</v>
      </c>
      <c r="F113" t="s">
        <v>1</v>
      </c>
      <c r="G113" t="s">
        <v>1</v>
      </c>
      <c r="H113">
        <v>0.78</v>
      </c>
      <c r="I113">
        <v>0.84</v>
      </c>
      <c r="J113" t="s">
        <v>1</v>
      </c>
      <c r="K113" t="s">
        <v>1</v>
      </c>
      <c r="L113" t="s">
        <v>1</v>
      </c>
      <c r="M113" t="s">
        <v>1</v>
      </c>
      <c r="N113">
        <v>18.760000000000002</v>
      </c>
      <c r="O113">
        <v>0.82</v>
      </c>
      <c r="P113" t="s">
        <v>1</v>
      </c>
      <c r="Q113" t="s">
        <v>1</v>
      </c>
      <c r="R113">
        <v>3.94</v>
      </c>
      <c r="S113" t="s">
        <v>1</v>
      </c>
      <c r="T113" t="s">
        <v>1</v>
      </c>
      <c r="U113" t="s">
        <v>1</v>
      </c>
      <c r="V113">
        <v>0.06</v>
      </c>
      <c r="W113" t="s">
        <v>1</v>
      </c>
      <c r="X113">
        <v>0.21</v>
      </c>
      <c r="Y113">
        <v>2.39</v>
      </c>
      <c r="Z113">
        <v>7.24</v>
      </c>
      <c r="AA113" t="s">
        <v>1</v>
      </c>
      <c r="AB113" t="s">
        <v>1</v>
      </c>
      <c r="AC113" t="s">
        <v>1</v>
      </c>
      <c r="AD113" t="s">
        <v>1</v>
      </c>
      <c r="AE113" t="s">
        <v>1</v>
      </c>
      <c r="AF113" t="s">
        <v>1</v>
      </c>
      <c r="AG113" t="s">
        <v>1</v>
      </c>
      <c r="AH113" t="s">
        <v>1</v>
      </c>
      <c r="AI113" t="s">
        <v>1</v>
      </c>
      <c r="AJ113" t="s">
        <v>1</v>
      </c>
      <c r="AK113" t="s">
        <v>1</v>
      </c>
      <c r="AL113" t="s">
        <v>1</v>
      </c>
      <c r="AM113" t="s">
        <v>1</v>
      </c>
      <c r="AN113" t="s">
        <v>1</v>
      </c>
      <c r="AO113" t="s">
        <v>1</v>
      </c>
      <c r="AP113" t="s">
        <v>1</v>
      </c>
      <c r="AQ113" t="s">
        <v>1</v>
      </c>
      <c r="AR113" t="s">
        <v>1</v>
      </c>
      <c r="AS113">
        <v>0.3</v>
      </c>
      <c r="AT113">
        <v>0.06</v>
      </c>
      <c r="AU113">
        <v>0.02</v>
      </c>
      <c r="AV113" t="s">
        <v>1</v>
      </c>
      <c r="AW113" t="s">
        <v>1</v>
      </c>
      <c r="AX113" t="s">
        <v>1</v>
      </c>
      <c r="AY113" t="s">
        <v>1</v>
      </c>
      <c r="AZ113" t="s">
        <v>1</v>
      </c>
      <c r="BA113" t="s">
        <v>1</v>
      </c>
      <c r="BB113" t="s">
        <v>1</v>
      </c>
      <c r="BC113" t="s">
        <v>1</v>
      </c>
      <c r="BD113" t="s">
        <v>1</v>
      </c>
      <c r="BE113">
        <v>1.58</v>
      </c>
      <c r="BF113" t="s">
        <v>1</v>
      </c>
      <c r="BG113" t="s">
        <v>1</v>
      </c>
      <c r="BH113" t="s">
        <v>1</v>
      </c>
      <c r="BI113" t="s">
        <v>1</v>
      </c>
      <c r="BJ113" t="s">
        <v>1</v>
      </c>
      <c r="BK113" t="s">
        <v>1</v>
      </c>
      <c r="BL113" t="s">
        <v>1</v>
      </c>
      <c r="BM113" t="s">
        <v>1</v>
      </c>
      <c r="BN113" t="s">
        <v>1</v>
      </c>
      <c r="BO113" t="s">
        <v>1</v>
      </c>
      <c r="BP113" t="s">
        <v>1</v>
      </c>
      <c r="BQ113">
        <v>0.73</v>
      </c>
      <c r="BR113">
        <v>7.0000000000000007E-2</v>
      </c>
      <c r="BS113" t="s">
        <v>1</v>
      </c>
      <c r="BT113" t="s">
        <v>1</v>
      </c>
      <c r="BU113">
        <v>0</v>
      </c>
      <c r="BV113" t="s">
        <v>1</v>
      </c>
      <c r="BW113" t="s">
        <v>1</v>
      </c>
      <c r="BX113" t="s">
        <v>1</v>
      </c>
      <c r="BY113" t="s">
        <v>1</v>
      </c>
      <c r="BZ113" t="s">
        <v>1</v>
      </c>
      <c r="CA113">
        <v>0.87</v>
      </c>
      <c r="CB113" t="s">
        <v>1</v>
      </c>
      <c r="CC113" t="s">
        <v>1</v>
      </c>
    </row>
    <row r="114" spans="1:81" x14ac:dyDescent="0.25">
      <c r="A114" t="s">
        <v>4</v>
      </c>
      <c r="B114">
        <v>40.98</v>
      </c>
      <c r="C114" t="s">
        <v>1</v>
      </c>
      <c r="D114" t="s">
        <v>1</v>
      </c>
      <c r="E114">
        <v>0.72</v>
      </c>
      <c r="F114" t="s">
        <v>1</v>
      </c>
      <c r="G114" t="s">
        <v>1</v>
      </c>
      <c r="H114" t="s">
        <v>1</v>
      </c>
      <c r="I114">
        <v>0.05</v>
      </c>
      <c r="J114" t="s">
        <v>1</v>
      </c>
      <c r="K114" t="s">
        <v>1</v>
      </c>
      <c r="L114" t="s">
        <v>1</v>
      </c>
      <c r="M114" t="s">
        <v>1</v>
      </c>
      <c r="N114">
        <v>3.84</v>
      </c>
      <c r="O114">
        <v>0.64</v>
      </c>
      <c r="P114" t="s">
        <v>1</v>
      </c>
      <c r="Q114" t="s">
        <v>1</v>
      </c>
      <c r="R114">
        <v>12.9</v>
      </c>
      <c r="S114" t="s">
        <v>1</v>
      </c>
      <c r="T114" t="s">
        <v>1</v>
      </c>
      <c r="U114" t="s">
        <v>1</v>
      </c>
      <c r="V114" t="s">
        <v>1</v>
      </c>
      <c r="W114" t="s">
        <v>1</v>
      </c>
      <c r="X114">
        <v>0.03</v>
      </c>
      <c r="Y114" t="s">
        <v>1</v>
      </c>
      <c r="Z114">
        <v>3.31</v>
      </c>
      <c r="AA114" t="s">
        <v>1</v>
      </c>
      <c r="AB114" t="s">
        <v>1</v>
      </c>
      <c r="AC114" t="s">
        <v>1</v>
      </c>
      <c r="AD114" t="s">
        <v>1</v>
      </c>
      <c r="AE114" t="s">
        <v>1</v>
      </c>
      <c r="AF114" t="s">
        <v>1</v>
      </c>
      <c r="AG114" t="s">
        <v>1</v>
      </c>
      <c r="AH114" t="s">
        <v>1</v>
      </c>
      <c r="AI114" t="s">
        <v>1</v>
      </c>
      <c r="AJ114" t="s">
        <v>1</v>
      </c>
      <c r="AK114" t="s">
        <v>1</v>
      </c>
      <c r="AL114" t="s">
        <v>1</v>
      </c>
      <c r="AM114" t="s">
        <v>1</v>
      </c>
      <c r="AN114" t="s">
        <v>1</v>
      </c>
      <c r="AO114" t="s">
        <v>1</v>
      </c>
      <c r="AP114" t="s">
        <v>1</v>
      </c>
      <c r="AQ114" t="s">
        <v>1</v>
      </c>
      <c r="AR114" t="s">
        <v>1</v>
      </c>
      <c r="AS114" t="s">
        <v>1</v>
      </c>
      <c r="AT114" t="s">
        <v>1</v>
      </c>
      <c r="AU114" t="s">
        <v>1</v>
      </c>
      <c r="AV114" t="s">
        <v>1</v>
      </c>
      <c r="AW114" t="s">
        <v>1</v>
      </c>
      <c r="AX114" t="s">
        <v>1</v>
      </c>
      <c r="AY114" t="s">
        <v>1</v>
      </c>
      <c r="AZ114">
        <v>0.36</v>
      </c>
      <c r="BA114" t="s">
        <v>1</v>
      </c>
      <c r="BB114" t="s">
        <v>1</v>
      </c>
      <c r="BC114">
        <v>0.06</v>
      </c>
      <c r="BD114" t="s">
        <v>1</v>
      </c>
      <c r="BE114" t="s">
        <v>1</v>
      </c>
      <c r="BF114" t="s">
        <v>1</v>
      </c>
      <c r="BG114" t="s">
        <v>1</v>
      </c>
      <c r="BH114">
        <v>0.2</v>
      </c>
      <c r="BI114" t="s">
        <v>1</v>
      </c>
      <c r="BJ114" t="s">
        <v>1</v>
      </c>
      <c r="BK114" t="s">
        <v>1</v>
      </c>
      <c r="BL114" t="s">
        <v>1</v>
      </c>
      <c r="BM114" t="s">
        <v>1</v>
      </c>
      <c r="BN114" t="s">
        <v>1</v>
      </c>
      <c r="BO114" t="s">
        <v>1</v>
      </c>
      <c r="BP114" t="s">
        <v>1</v>
      </c>
      <c r="BQ114" t="s">
        <v>1</v>
      </c>
      <c r="BR114">
        <v>0.2</v>
      </c>
      <c r="BS114" t="s">
        <v>1</v>
      </c>
      <c r="BT114" t="s">
        <v>1</v>
      </c>
      <c r="BU114" t="s">
        <v>1</v>
      </c>
      <c r="BV114" t="s">
        <v>1</v>
      </c>
      <c r="BW114" t="s">
        <v>1</v>
      </c>
      <c r="BX114" t="s">
        <v>1</v>
      </c>
      <c r="BY114" t="s">
        <v>1</v>
      </c>
      <c r="BZ114" t="s">
        <v>1</v>
      </c>
      <c r="CA114">
        <v>0.32</v>
      </c>
      <c r="CB114" t="s">
        <v>1</v>
      </c>
      <c r="CC114" t="s">
        <v>1</v>
      </c>
    </row>
    <row r="115" spans="1:81" x14ac:dyDescent="0.25">
      <c r="A115" t="s">
        <v>5</v>
      </c>
      <c r="B115">
        <v>2.6</v>
      </c>
      <c r="C115" t="s">
        <v>1</v>
      </c>
      <c r="D115" t="s">
        <v>1</v>
      </c>
      <c r="E115">
        <v>0.1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>
        <v>6.21</v>
      </c>
      <c r="O115">
        <v>0.06</v>
      </c>
      <c r="P115" t="s">
        <v>1</v>
      </c>
      <c r="Q115" t="s">
        <v>1</v>
      </c>
      <c r="R115">
        <v>0.04</v>
      </c>
      <c r="S115" t="s">
        <v>1</v>
      </c>
      <c r="T115" t="s">
        <v>1</v>
      </c>
      <c r="U115" t="s">
        <v>1</v>
      </c>
      <c r="V115" t="s">
        <v>1</v>
      </c>
      <c r="W115" t="s">
        <v>1</v>
      </c>
      <c r="X115">
        <v>0.01</v>
      </c>
      <c r="Y115">
        <v>75.180000000000007</v>
      </c>
      <c r="Z115">
        <v>0.09</v>
      </c>
      <c r="AA115" t="s">
        <v>1</v>
      </c>
      <c r="AB115" t="s">
        <v>1</v>
      </c>
      <c r="AC115" t="s">
        <v>1</v>
      </c>
      <c r="AD115" t="s">
        <v>1</v>
      </c>
      <c r="AE115" t="s">
        <v>1</v>
      </c>
      <c r="AF115" t="s">
        <v>1</v>
      </c>
      <c r="AG115" t="s">
        <v>1</v>
      </c>
      <c r="AH115" t="s">
        <v>1</v>
      </c>
      <c r="AI115" t="s">
        <v>1</v>
      </c>
      <c r="AJ115" t="s">
        <v>1</v>
      </c>
      <c r="AK115" t="s">
        <v>1</v>
      </c>
      <c r="AL115" t="s">
        <v>1</v>
      </c>
      <c r="AM115" t="s">
        <v>1</v>
      </c>
      <c r="AN115" t="s">
        <v>1</v>
      </c>
      <c r="AO115" t="s">
        <v>1</v>
      </c>
      <c r="AP115" t="s">
        <v>1</v>
      </c>
      <c r="AQ115" t="s">
        <v>1</v>
      </c>
      <c r="AR115">
        <v>0.01</v>
      </c>
      <c r="AS115" t="s">
        <v>1</v>
      </c>
      <c r="AT115" t="s">
        <v>1</v>
      </c>
      <c r="AU115" t="s">
        <v>1</v>
      </c>
      <c r="AV115" t="s">
        <v>1</v>
      </c>
      <c r="AW115" t="s">
        <v>1</v>
      </c>
      <c r="AX115" t="s">
        <v>1</v>
      </c>
      <c r="AY115" t="s">
        <v>1</v>
      </c>
      <c r="AZ115">
        <v>-2.2000000000000002</v>
      </c>
      <c r="BA115" t="s">
        <v>1</v>
      </c>
      <c r="BB115" t="s">
        <v>1</v>
      </c>
      <c r="BC115" t="s">
        <v>1</v>
      </c>
      <c r="BD115" t="s">
        <v>1</v>
      </c>
      <c r="BE115" t="s">
        <v>1</v>
      </c>
      <c r="BF115" t="s">
        <v>1</v>
      </c>
      <c r="BG115" t="s">
        <v>1</v>
      </c>
      <c r="BH115" t="s">
        <v>1</v>
      </c>
      <c r="BI115" t="s">
        <v>1</v>
      </c>
      <c r="BJ115" t="s">
        <v>1</v>
      </c>
      <c r="BK115" t="s">
        <v>1</v>
      </c>
      <c r="BL115" t="s">
        <v>1</v>
      </c>
      <c r="BM115" t="s">
        <v>1</v>
      </c>
      <c r="BN115" t="s">
        <v>1</v>
      </c>
      <c r="BO115" t="s">
        <v>1</v>
      </c>
      <c r="BP115" t="s">
        <v>1</v>
      </c>
      <c r="BQ115" t="s">
        <v>1</v>
      </c>
      <c r="BR115">
        <v>0.03</v>
      </c>
      <c r="BS115" t="s">
        <v>1</v>
      </c>
      <c r="BT115" t="s">
        <v>1</v>
      </c>
      <c r="BU115" t="s">
        <v>1</v>
      </c>
      <c r="BV115" t="s">
        <v>1</v>
      </c>
      <c r="BW115" t="s">
        <v>1</v>
      </c>
      <c r="BX115" t="s">
        <v>1</v>
      </c>
      <c r="BY115" t="s">
        <v>1</v>
      </c>
      <c r="BZ115" t="s">
        <v>1</v>
      </c>
      <c r="CA115">
        <v>0.16</v>
      </c>
      <c r="CB115" t="s">
        <v>1</v>
      </c>
      <c r="CC115" t="s">
        <v>1</v>
      </c>
    </row>
    <row r="116" spans="1:81" x14ac:dyDescent="0.25">
      <c r="A116" t="s">
        <v>6</v>
      </c>
      <c r="B116">
        <v>2.0499999999999998</v>
      </c>
      <c r="C116" t="s">
        <v>1</v>
      </c>
      <c r="D116" t="s">
        <v>1</v>
      </c>
      <c r="E116" t="s">
        <v>1</v>
      </c>
      <c r="F116" t="s">
        <v>1</v>
      </c>
      <c r="G116" t="s">
        <v>1</v>
      </c>
      <c r="H116" t="s">
        <v>1</v>
      </c>
      <c r="I116">
        <v>0.04</v>
      </c>
      <c r="J116" t="s">
        <v>1</v>
      </c>
      <c r="K116" t="s">
        <v>1</v>
      </c>
      <c r="L116" t="s">
        <v>1</v>
      </c>
      <c r="M116" t="s">
        <v>1</v>
      </c>
      <c r="N116">
        <v>28.39</v>
      </c>
      <c r="O116">
        <v>0.03</v>
      </c>
      <c r="P116" t="s">
        <v>1</v>
      </c>
      <c r="Q116" t="s">
        <v>1</v>
      </c>
      <c r="R116">
        <v>0.05</v>
      </c>
      <c r="S116" t="s">
        <v>1</v>
      </c>
      <c r="T116" t="s">
        <v>1</v>
      </c>
      <c r="U116" t="s">
        <v>1</v>
      </c>
      <c r="V116" t="s">
        <v>1</v>
      </c>
      <c r="W116">
        <v>0.03</v>
      </c>
      <c r="X116" t="s">
        <v>1</v>
      </c>
      <c r="Y116">
        <v>98.42</v>
      </c>
      <c r="Z116">
        <v>1.66</v>
      </c>
      <c r="AA116" t="s">
        <v>1</v>
      </c>
      <c r="AB116" t="s">
        <v>1</v>
      </c>
      <c r="AC116" t="s">
        <v>1</v>
      </c>
      <c r="AD116" t="s">
        <v>1</v>
      </c>
      <c r="AE116" t="s">
        <v>1</v>
      </c>
      <c r="AF116" t="s">
        <v>1</v>
      </c>
      <c r="AG116">
        <v>0.03</v>
      </c>
      <c r="AH116" t="s">
        <v>1</v>
      </c>
      <c r="AI116" t="s">
        <v>1</v>
      </c>
      <c r="AJ116" t="s">
        <v>1</v>
      </c>
      <c r="AK116" t="s">
        <v>1</v>
      </c>
      <c r="AL116" t="s">
        <v>1</v>
      </c>
      <c r="AM116" t="s">
        <v>1</v>
      </c>
      <c r="AN116" t="s">
        <v>1</v>
      </c>
      <c r="AO116" t="s">
        <v>1</v>
      </c>
      <c r="AP116" t="s">
        <v>1</v>
      </c>
      <c r="AQ116" t="s">
        <v>1</v>
      </c>
      <c r="AR116">
        <v>0.02</v>
      </c>
      <c r="AS116" t="s">
        <v>1</v>
      </c>
      <c r="AT116" t="s">
        <v>1</v>
      </c>
      <c r="AU116" t="s">
        <v>1</v>
      </c>
      <c r="AV116" t="s">
        <v>1</v>
      </c>
      <c r="AW116" t="s">
        <v>1</v>
      </c>
      <c r="AX116" t="s">
        <v>1</v>
      </c>
      <c r="AY116" t="s">
        <v>1</v>
      </c>
      <c r="AZ116">
        <v>2.81</v>
      </c>
      <c r="BA116" t="s">
        <v>1</v>
      </c>
      <c r="BB116" t="s">
        <v>1</v>
      </c>
      <c r="BC116" t="s">
        <v>1</v>
      </c>
      <c r="BD116" t="s">
        <v>1</v>
      </c>
      <c r="BE116" t="s">
        <v>1</v>
      </c>
      <c r="BF116" t="s">
        <v>1</v>
      </c>
      <c r="BG116" t="s">
        <v>1</v>
      </c>
      <c r="BH116" t="s">
        <v>1</v>
      </c>
      <c r="BI116" t="s">
        <v>1</v>
      </c>
      <c r="BJ116" t="s">
        <v>1</v>
      </c>
      <c r="BK116" t="s">
        <v>1</v>
      </c>
      <c r="BL116" t="s">
        <v>1</v>
      </c>
      <c r="BM116" t="s">
        <v>1</v>
      </c>
      <c r="BN116" t="s">
        <v>1</v>
      </c>
      <c r="BO116" t="s">
        <v>1</v>
      </c>
      <c r="BP116" t="s">
        <v>1</v>
      </c>
      <c r="BQ116" t="s">
        <v>1</v>
      </c>
      <c r="BR116">
        <v>0.08</v>
      </c>
      <c r="BS116" t="s">
        <v>1</v>
      </c>
      <c r="BT116" t="s">
        <v>1</v>
      </c>
      <c r="BU116" t="s">
        <v>1</v>
      </c>
      <c r="BV116" t="s">
        <v>1</v>
      </c>
      <c r="BW116" t="s">
        <v>1</v>
      </c>
      <c r="BX116" t="s">
        <v>1</v>
      </c>
      <c r="BY116" t="s">
        <v>1</v>
      </c>
      <c r="BZ116" t="s">
        <v>1</v>
      </c>
      <c r="CA116">
        <v>0.27</v>
      </c>
      <c r="CB116" t="s">
        <v>1</v>
      </c>
      <c r="CC116" t="s">
        <v>1</v>
      </c>
    </row>
    <row r="117" spans="1:81" x14ac:dyDescent="0.25">
      <c r="A117" t="s">
        <v>7</v>
      </c>
      <c r="B117">
        <v>33.83</v>
      </c>
      <c r="C117" t="s">
        <v>1</v>
      </c>
      <c r="D117" t="s">
        <v>1</v>
      </c>
      <c r="E117" t="s">
        <v>1</v>
      </c>
      <c r="F117" t="s">
        <v>1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L117" t="s">
        <v>1</v>
      </c>
      <c r="M117">
        <v>0.06</v>
      </c>
      <c r="N117">
        <v>1.82</v>
      </c>
      <c r="O117">
        <v>0.02</v>
      </c>
      <c r="P117" t="s">
        <v>1</v>
      </c>
      <c r="Q117" t="s">
        <v>1</v>
      </c>
      <c r="R117">
        <v>1.61</v>
      </c>
      <c r="S117" t="s">
        <v>1</v>
      </c>
      <c r="T117" t="s">
        <v>1</v>
      </c>
      <c r="U117" t="s">
        <v>1</v>
      </c>
      <c r="V117" t="s">
        <v>1</v>
      </c>
      <c r="W117" t="s">
        <v>1</v>
      </c>
      <c r="X117" t="s">
        <v>1</v>
      </c>
      <c r="Y117" t="s">
        <v>1</v>
      </c>
      <c r="Z117">
        <v>0.1</v>
      </c>
      <c r="AA117" t="s">
        <v>1</v>
      </c>
      <c r="AB117" t="s">
        <v>1</v>
      </c>
      <c r="AC117" t="s">
        <v>1</v>
      </c>
      <c r="AD117" t="s">
        <v>1</v>
      </c>
      <c r="AE117" t="s">
        <v>1</v>
      </c>
      <c r="AF117" t="s">
        <v>1</v>
      </c>
      <c r="AG117">
        <v>0.01</v>
      </c>
      <c r="AH117" t="s">
        <v>1</v>
      </c>
      <c r="AI117" t="s">
        <v>1</v>
      </c>
      <c r="AJ117" t="s">
        <v>1</v>
      </c>
      <c r="AK117" t="s">
        <v>1</v>
      </c>
      <c r="AL117" t="s">
        <v>1</v>
      </c>
      <c r="AM117" t="s">
        <v>1</v>
      </c>
      <c r="AN117" t="s">
        <v>1</v>
      </c>
      <c r="AO117" t="s">
        <v>1</v>
      </c>
      <c r="AP117" t="s">
        <v>1</v>
      </c>
      <c r="AQ117" t="s">
        <v>1</v>
      </c>
      <c r="AR117" t="s">
        <v>1</v>
      </c>
      <c r="AS117" t="s">
        <v>1</v>
      </c>
      <c r="AT117" t="s">
        <v>1</v>
      </c>
      <c r="AU117" t="s">
        <v>1</v>
      </c>
      <c r="AV117" t="s">
        <v>1</v>
      </c>
      <c r="AW117" t="s">
        <v>1</v>
      </c>
      <c r="AX117" t="s">
        <v>1</v>
      </c>
      <c r="AY117" t="s">
        <v>1</v>
      </c>
      <c r="AZ117" t="s">
        <v>1</v>
      </c>
      <c r="BA117" t="s">
        <v>1</v>
      </c>
      <c r="BB117" t="s">
        <v>1</v>
      </c>
      <c r="BC117" t="s">
        <v>1</v>
      </c>
      <c r="BD117" t="s">
        <v>1</v>
      </c>
      <c r="BE117" t="s">
        <v>1</v>
      </c>
      <c r="BF117" t="s">
        <v>1</v>
      </c>
      <c r="BG117" t="s">
        <v>1</v>
      </c>
      <c r="BH117" t="s">
        <v>1</v>
      </c>
      <c r="BI117" t="s">
        <v>1</v>
      </c>
      <c r="BJ117" t="s">
        <v>1</v>
      </c>
      <c r="BK117" t="s">
        <v>1</v>
      </c>
      <c r="BL117" t="s">
        <v>1</v>
      </c>
      <c r="BM117" t="s">
        <v>1</v>
      </c>
      <c r="BN117" t="s">
        <v>1</v>
      </c>
      <c r="BO117" t="s">
        <v>1</v>
      </c>
      <c r="BP117" t="s">
        <v>1</v>
      </c>
      <c r="BQ117" t="s">
        <v>1</v>
      </c>
      <c r="BR117">
        <v>0.03</v>
      </c>
      <c r="BS117" t="s">
        <v>1</v>
      </c>
      <c r="BT117" t="s">
        <v>1</v>
      </c>
      <c r="BU117" t="s">
        <v>1</v>
      </c>
      <c r="BV117" t="s">
        <v>1</v>
      </c>
      <c r="BW117" t="s">
        <v>1</v>
      </c>
      <c r="BX117" t="s">
        <v>1</v>
      </c>
      <c r="BY117" t="s">
        <v>1</v>
      </c>
      <c r="BZ117" t="s">
        <v>1</v>
      </c>
      <c r="CA117">
        <v>0.05</v>
      </c>
      <c r="CB117" t="s">
        <v>1</v>
      </c>
      <c r="CC117" t="s">
        <v>1</v>
      </c>
    </row>
    <row r="118" spans="1:81" x14ac:dyDescent="0.25">
      <c r="A118" t="s">
        <v>8</v>
      </c>
      <c r="B118">
        <v>3.23</v>
      </c>
      <c r="C118" t="s">
        <v>1</v>
      </c>
      <c r="D118" t="s">
        <v>1</v>
      </c>
      <c r="E118" t="s">
        <v>1</v>
      </c>
      <c r="F118" t="s">
        <v>1</v>
      </c>
      <c r="G118" t="s">
        <v>1</v>
      </c>
      <c r="H118" t="s">
        <v>1</v>
      </c>
      <c r="I118">
        <v>0.02</v>
      </c>
      <c r="J118" t="s">
        <v>1</v>
      </c>
      <c r="K118" t="s">
        <v>1</v>
      </c>
      <c r="L118" t="s">
        <v>1</v>
      </c>
      <c r="M118" t="s">
        <v>1</v>
      </c>
      <c r="N118">
        <v>0.04</v>
      </c>
      <c r="O118">
        <v>0.11</v>
      </c>
      <c r="P118" t="s">
        <v>1</v>
      </c>
      <c r="Q118" t="s">
        <v>1</v>
      </c>
      <c r="R118">
        <v>16.399999999999999</v>
      </c>
      <c r="S118" t="s">
        <v>1</v>
      </c>
      <c r="T118" t="s">
        <v>1</v>
      </c>
      <c r="U118" t="s">
        <v>1</v>
      </c>
      <c r="V118" t="s">
        <v>1</v>
      </c>
      <c r="W118" t="s">
        <v>1</v>
      </c>
      <c r="X118" t="s">
        <v>1</v>
      </c>
      <c r="Y118" t="s">
        <v>1</v>
      </c>
      <c r="Z118">
        <v>0.98</v>
      </c>
      <c r="AA118" t="s">
        <v>1</v>
      </c>
      <c r="AB118" t="s">
        <v>1</v>
      </c>
      <c r="AC118" t="s">
        <v>1</v>
      </c>
      <c r="AD118" t="s">
        <v>1</v>
      </c>
      <c r="AE118" t="s">
        <v>1</v>
      </c>
      <c r="AF118" t="s">
        <v>1</v>
      </c>
      <c r="AG118" t="s">
        <v>1</v>
      </c>
      <c r="AH118" t="s">
        <v>1</v>
      </c>
      <c r="AI118" t="s">
        <v>1</v>
      </c>
      <c r="AJ118" t="s">
        <v>1</v>
      </c>
      <c r="AK118" t="s">
        <v>1</v>
      </c>
      <c r="AL118" t="s">
        <v>1</v>
      </c>
      <c r="AM118" t="s">
        <v>1</v>
      </c>
      <c r="AN118" t="s">
        <v>1</v>
      </c>
      <c r="AO118" t="s">
        <v>1</v>
      </c>
      <c r="AP118" t="s">
        <v>1</v>
      </c>
      <c r="AQ118" t="s">
        <v>1</v>
      </c>
      <c r="AR118" t="s">
        <v>1</v>
      </c>
      <c r="AS118" t="s">
        <v>1</v>
      </c>
      <c r="AT118" t="s">
        <v>1</v>
      </c>
      <c r="AU118" t="s">
        <v>1</v>
      </c>
      <c r="AV118" t="s">
        <v>1</v>
      </c>
      <c r="AW118" t="s">
        <v>1</v>
      </c>
      <c r="AX118" t="s">
        <v>1</v>
      </c>
      <c r="AY118" t="s">
        <v>1</v>
      </c>
      <c r="AZ118" t="s">
        <v>1</v>
      </c>
      <c r="BA118" t="s">
        <v>1</v>
      </c>
      <c r="BB118" t="s">
        <v>1</v>
      </c>
      <c r="BC118" t="s">
        <v>1</v>
      </c>
      <c r="BD118" t="s">
        <v>1</v>
      </c>
      <c r="BE118" t="s">
        <v>1</v>
      </c>
      <c r="BF118" t="s">
        <v>1</v>
      </c>
      <c r="BG118" t="s">
        <v>1</v>
      </c>
      <c r="BH118" t="s">
        <v>1</v>
      </c>
      <c r="BI118" t="s">
        <v>1</v>
      </c>
      <c r="BJ118" t="s">
        <v>1</v>
      </c>
      <c r="BK118" t="s">
        <v>1</v>
      </c>
      <c r="BL118" t="s">
        <v>1</v>
      </c>
      <c r="BM118" t="s">
        <v>1</v>
      </c>
      <c r="BN118" t="s">
        <v>1</v>
      </c>
      <c r="BO118" t="s">
        <v>1</v>
      </c>
      <c r="BP118" t="s">
        <v>1</v>
      </c>
      <c r="BQ118" t="s">
        <v>1</v>
      </c>
      <c r="BR118">
        <v>0.03</v>
      </c>
      <c r="BS118" t="s">
        <v>1</v>
      </c>
      <c r="BT118" t="s">
        <v>1</v>
      </c>
      <c r="BU118" t="s">
        <v>1</v>
      </c>
      <c r="BV118" t="s">
        <v>1</v>
      </c>
      <c r="BW118" t="s">
        <v>1</v>
      </c>
      <c r="BX118" t="s">
        <v>1</v>
      </c>
      <c r="BY118" t="s">
        <v>1</v>
      </c>
      <c r="BZ118" t="s">
        <v>1</v>
      </c>
      <c r="CA118">
        <v>0.04</v>
      </c>
      <c r="CB118" t="s">
        <v>1</v>
      </c>
      <c r="CC118" t="s">
        <v>1</v>
      </c>
    </row>
    <row r="119" spans="1:81" x14ac:dyDescent="0.25">
      <c r="A119" t="s">
        <v>10</v>
      </c>
      <c r="B119">
        <v>1.57</v>
      </c>
      <c r="C119" t="s">
        <v>1</v>
      </c>
      <c r="D119" t="s">
        <v>1</v>
      </c>
      <c r="E119" t="s">
        <v>1</v>
      </c>
      <c r="F119" t="s">
        <v>1</v>
      </c>
      <c r="G119" t="s">
        <v>1</v>
      </c>
      <c r="H119" t="s">
        <v>1</v>
      </c>
      <c r="I119">
        <v>0.23</v>
      </c>
      <c r="J119" t="s">
        <v>1</v>
      </c>
      <c r="K119" t="s">
        <v>1</v>
      </c>
      <c r="L119" t="s">
        <v>1</v>
      </c>
      <c r="M119" t="s">
        <v>1</v>
      </c>
      <c r="N119">
        <v>3.73</v>
      </c>
      <c r="O119">
        <v>0.13</v>
      </c>
      <c r="P119" t="s">
        <v>1</v>
      </c>
      <c r="Q119" t="s">
        <v>1</v>
      </c>
      <c r="R119" t="s">
        <v>1</v>
      </c>
      <c r="S119" t="s">
        <v>1</v>
      </c>
      <c r="T119" t="s">
        <v>1</v>
      </c>
      <c r="U119" t="s">
        <v>1</v>
      </c>
      <c r="V119" t="s">
        <v>1</v>
      </c>
      <c r="W119" t="s">
        <v>1</v>
      </c>
      <c r="X119" t="s">
        <v>1</v>
      </c>
      <c r="Y119">
        <v>18.350000000000001</v>
      </c>
      <c r="Z119">
        <v>7.0000000000000007E-2</v>
      </c>
      <c r="AA119" t="s">
        <v>1</v>
      </c>
      <c r="AB119" t="s">
        <v>1</v>
      </c>
      <c r="AC119" t="s">
        <v>1</v>
      </c>
      <c r="AD119" t="s">
        <v>1</v>
      </c>
      <c r="AE119" t="s">
        <v>1</v>
      </c>
      <c r="AF119" t="s">
        <v>1</v>
      </c>
      <c r="AG119">
        <v>0.02</v>
      </c>
      <c r="AH119" t="s">
        <v>1</v>
      </c>
      <c r="AI119" t="s">
        <v>1</v>
      </c>
      <c r="AJ119" t="s">
        <v>1</v>
      </c>
      <c r="AK119" t="s">
        <v>1</v>
      </c>
      <c r="AL119" t="s">
        <v>1</v>
      </c>
      <c r="AM119" t="s">
        <v>1</v>
      </c>
      <c r="AN119" t="s">
        <v>1</v>
      </c>
      <c r="AO119" t="s">
        <v>1</v>
      </c>
      <c r="AP119" t="s">
        <v>1</v>
      </c>
      <c r="AQ119" t="s">
        <v>1</v>
      </c>
      <c r="AR119">
        <v>0.01</v>
      </c>
      <c r="AS119" t="s">
        <v>1</v>
      </c>
      <c r="AT119" t="s">
        <v>1</v>
      </c>
      <c r="AU119" t="s">
        <v>1</v>
      </c>
      <c r="AV119" t="s">
        <v>1</v>
      </c>
      <c r="AW119" t="s">
        <v>1</v>
      </c>
      <c r="AX119" t="s">
        <v>1</v>
      </c>
      <c r="AY119" t="s">
        <v>1</v>
      </c>
      <c r="AZ119">
        <v>3.47</v>
      </c>
      <c r="BA119" t="s">
        <v>1</v>
      </c>
      <c r="BB119" t="s">
        <v>1</v>
      </c>
      <c r="BC119" t="s">
        <v>1</v>
      </c>
      <c r="BD119" t="s">
        <v>1</v>
      </c>
      <c r="BE119" t="s">
        <v>1</v>
      </c>
      <c r="BF119" t="s">
        <v>1</v>
      </c>
      <c r="BG119" t="s">
        <v>1</v>
      </c>
      <c r="BH119" t="s">
        <v>1</v>
      </c>
      <c r="BI119" t="s">
        <v>1</v>
      </c>
      <c r="BJ119" t="s">
        <v>1</v>
      </c>
      <c r="BK119" t="s">
        <v>1</v>
      </c>
      <c r="BL119" t="s">
        <v>1</v>
      </c>
      <c r="BM119" t="s">
        <v>1</v>
      </c>
      <c r="BN119" t="s">
        <v>1</v>
      </c>
      <c r="BO119" t="s">
        <v>1</v>
      </c>
      <c r="BP119" t="s">
        <v>1</v>
      </c>
      <c r="BQ119" t="s">
        <v>1</v>
      </c>
      <c r="BR119">
        <v>0</v>
      </c>
      <c r="BS119" t="s">
        <v>1</v>
      </c>
      <c r="BT119" t="s">
        <v>1</v>
      </c>
      <c r="BU119" t="s">
        <v>1</v>
      </c>
      <c r="BV119" t="s">
        <v>1</v>
      </c>
      <c r="BW119" t="s">
        <v>1</v>
      </c>
      <c r="BX119" t="s">
        <v>1</v>
      </c>
      <c r="BY119" t="s">
        <v>1</v>
      </c>
      <c r="BZ119" t="s">
        <v>1</v>
      </c>
      <c r="CA119">
        <v>0.03</v>
      </c>
      <c r="CB119" t="s">
        <v>1</v>
      </c>
      <c r="CC119" t="s">
        <v>1</v>
      </c>
    </row>
    <row r="120" spans="1:81" x14ac:dyDescent="0.25">
      <c r="A120" t="s">
        <v>11</v>
      </c>
      <c r="B120">
        <v>510.9</v>
      </c>
      <c r="C120">
        <v>0.63</v>
      </c>
      <c r="D120">
        <v>0.01</v>
      </c>
      <c r="E120">
        <v>1.0900000000000001</v>
      </c>
      <c r="F120" t="s">
        <v>1</v>
      </c>
      <c r="G120">
        <v>0.09</v>
      </c>
      <c r="H120">
        <v>0.11</v>
      </c>
      <c r="I120">
        <v>1.59</v>
      </c>
      <c r="J120" t="s">
        <v>1</v>
      </c>
      <c r="K120" t="s">
        <v>1</v>
      </c>
      <c r="L120" t="s">
        <v>1</v>
      </c>
      <c r="M120">
        <v>0.28999999999999998</v>
      </c>
      <c r="N120">
        <v>11.34</v>
      </c>
      <c r="O120">
        <v>0.68</v>
      </c>
      <c r="P120" t="s">
        <v>1</v>
      </c>
      <c r="Q120" t="s">
        <v>1</v>
      </c>
      <c r="R120">
        <v>25.73</v>
      </c>
      <c r="S120">
        <v>1.75</v>
      </c>
      <c r="T120" t="s">
        <v>1</v>
      </c>
      <c r="U120" t="s">
        <v>1</v>
      </c>
      <c r="V120" t="s">
        <v>1</v>
      </c>
      <c r="W120" t="s">
        <v>1</v>
      </c>
      <c r="X120">
        <v>-0.32</v>
      </c>
      <c r="Y120">
        <v>3.57</v>
      </c>
      <c r="Z120">
        <v>18.29</v>
      </c>
      <c r="AA120" t="s">
        <v>1</v>
      </c>
      <c r="AB120" t="s">
        <v>1</v>
      </c>
      <c r="AC120" t="s">
        <v>1</v>
      </c>
      <c r="AD120" t="s">
        <v>1</v>
      </c>
      <c r="AE120" t="s">
        <v>1</v>
      </c>
      <c r="AF120" t="s">
        <v>1</v>
      </c>
      <c r="AG120">
        <v>0.02</v>
      </c>
      <c r="AH120" t="s">
        <v>1</v>
      </c>
      <c r="AI120" t="s">
        <v>1</v>
      </c>
      <c r="AJ120" t="s">
        <v>1</v>
      </c>
      <c r="AK120" t="s">
        <v>1</v>
      </c>
      <c r="AL120" t="s">
        <v>1</v>
      </c>
      <c r="AM120" t="s">
        <v>1</v>
      </c>
      <c r="AN120" t="s">
        <v>1</v>
      </c>
      <c r="AO120" t="s">
        <v>1</v>
      </c>
      <c r="AP120" t="s">
        <v>1</v>
      </c>
      <c r="AQ120" t="s">
        <v>1</v>
      </c>
      <c r="AR120" t="s">
        <v>1</v>
      </c>
      <c r="AS120" t="s">
        <v>1</v>
      </c>
      <c r="AT120" t="s">
        <v>1</v>
      </c>
      <c r="AU120">
        <v>0.02</v>
      </c>
      <c r="AV120" t="s">
        <v>1</v>
      </c>
      <c r="AW120" t="s">
        <v>1</v>
      </c>
      <c r="AX120" t="s">
        <v>1</v>
      </c>
      <c r="AY120" t="s">
        <v>1</v>
      </c>
      <c r="AZ120">
        <v>-3.7</v>
      </c>
      <c r="BA120" t="s">
        <v>1</v>
      </c>
      <c r="BB120" t="s">
        <v>1</v>
      </c>
      <c r="BC120">
        <v>0.66</v>
      </c>
      <c r="BD120" t="s">
        <v>1</v>
      </c>
      <c r="BE120">
        <v>13.65</v>
      </c>
      <c r="BF120" t="s">
        <v>1</v>
      </c>
      <c r="BG120" t="s">
        <v>1</v>
      </c>
      <c r="BH120">
        <v>13.92</v>
      </c>
      <c r="BI120" t="s">
        <v>1</v>
      </c>
      <c r="BJ120" t="s">
        <v>1</v>
      </c>
      <c r="BK120">
        <v>0.02</v>
      </c>
      <c r="BL120" t="s">
        <v>1</v>
      </c>
      <c r="BM120" t="s">
        <v>1</v>
      </c>
      <c r="BN120" t="s">
        <v>1</v>
      </c>
      <c r="BO120" t="s">
        <v>1</v>
      </c>
      <c r="BP120" t="s">
        <v>1</v>
      </c>
      <c r="BQ120">
        <v>1.06</v>
      </c>
      <c r="BR120">
        <v>2.76</v>
      </c>
      <c r="BS120" t="s">
        <v>1</v>
      </c>
      <c r="BT120" t="s">
        <v>1</v>
      </c>
      <c r="BU120">
        <v>1.71</v>
      </c>
      <c r="BV120">
        <v>1.1200000000000001</v>
      </c>
      <c r="BW120">
        <v>1.48</v>
      </c>
      <c r="BX120" t="s">
        <v>1</v>
      </c>
      <c r="BY120" t="s">
        <v>1</v>
      </c>
      <c r="BZ120" t="s">
        <v>1</v>
      </c>
      <c r="CA120">
        <v>2.27</v>
      </c>
      <c r="CB120" t="s">
        <v>1</v>
      </c>
      <c r="CC120" t="s">
        <v>1</v>
      </c>
    </row>
    <row r="121" spans="1:81" x14ac:dyDescent="0.25">
      <c r="A121" t="s">
        <v>12</v>
      </c>
      <c r="B121">
        <v>29.02</v>
      </c>
      <c r="C121" t="s">
        <v>1</v>
      </c>
      <c r="D121" t="s">
        <v>1</v>
      </c>
      <c r="E121">
        <v>0.52</v>
      </c>
      <c r="F121" t="s">
        <v>1</v>
      </c>
      <c r="G121" t="s">
        <v>1</v>
      </c>
      <c r="H121">
        <v>0.22</v>
      </c>
      <c r="I121">
        <v>0.51</v>
      </c>
      <c r="J121" t="s">
        <v>1</v>
      </c>
      <c r="K121" t="s">
        <v>1</v>
      </c>
      <c r="L121" t="s">
        <v>1</v>
      </c>
      <c r="M121" t="s">
        <v>1</v>
      </c>
      <c r="N121">
        <v>17.39</v>
      </c>
      <c r="O121">
        <v>0.16</v>
      </c>
      <c r="P121" t="s">
        <v>1</v>
      </c>
      <c r="Q121" t="s">
        <v>1</v>
      </c>
      <c r="R121">
        <v>11.71</v>
      </c>
      <c r="S121" t="s">
        <v>1</v>
      </c>
      <c r="T121" t="s">
        <v>1</v>
      </c>
      <c r="U121" t="s">
        <v>1</v>
      </c>
      <c r="V121">
        <v>0.03</v>
      </c>
      <c r="W121" t="s">
        <v>1</v>
      </c>
      <c r="X121">
        <v>0.41</v>
      </c>
      <c r="Y121">
        <v>1.42</v>
      </c>
      <c r="Z121">
        <v>20.55</v>
      </c>
      <c r="AA121" t="s">
        <v>1</v>
      </c>
      <c r="AB121" t="s">
        <v>1</v>
      </c>
      <c r="AC121" t="s">
        <v>1</v>
      </c>
      <c r="AD121" t="s">
        <v>1</v>
      </c>
      <c r="AE121" t="s">
        <v>1</v>
      </c>
      <c r="AF121" t="s">
        <v>1</v>
      </c>
      <c r="AG121" t="s">
        <v>1</v>
      </c>
      <c r="AH121" t="s">
        <v>1</v>
      </c>
      <c r="AI121" t="s">
        <v>1</v>
      </c>
      <c r="AJ121" t="s">
        <v>1</v>
      </c>
      <c r="AK121" t="s">
        <v>1</v>
      </c>
      <c r="AL121" t="s">
        <v>1</v>
      </c>
      <c r="AM121" t="s">
        <v>1</v>
      </c>
      <c r="AN121" t="s">
        <v>1</v>
      </c>
      <c r="AO121" t="s">
        <v>1</v>
      </c>
      <c r="AP121" t="s">
        <v>1</v>
      </c>
      <c r="AQ121" t="s">
        <v>1</v>
      </c>
      <c r="AR121" t="s">
        <v>1</v>
      </c>
      <c r="AS121">
        <v>0.01</v>
      </c>
      <c r="AT121" t="s">
        <v>1</v>
      </c>
      <c r="AU121">
        <v>0.01</v>
      </c>
      <c r="AV121" t="s">
        <v>1</v>
      </c>
      <c r="AW121" t="s">
        <v>1</v>
      </c>
      <c r="AX121" t="s">
        <v>1</v>
      </c>
      <c r="AY121" t="s">
        <v>1</v>
      </c>
      <c r="AZ121">
        <v>8.91</v>
      </c>
      <c r="BA121" t="s">
        <v>1</v>
      </c>
      <c r="BB121" t="s">
        <v>1</v>
      </c>
      <c r="BC121" t="s">
        <v>1</v>
      </c>
      <c r="BD121">
        <v>6.87</v>
      </c>
      <c r="BE121" t="s">
        <v>1</v>
      </c>
      <c r="BF121" t="s">
        <v>1</v>
      </c>
      <c r="BG121" t="s">
        <v>1</v>
      </c>
      <c r="BH121">
        <v>0.93</v>
      </c>
      <c r="BI121" t="s">
        <v>1</v>
      </c>
      <c r="BJ121" t="s">
        <v>1</v>
      </c>
      <c r="BK121">
        <v>-0.09</v>
      </c>
      <c r="BL121" t="s">
        <v>1</v>
      </c>
      <c r="BM121" t="s">
        <v>1</v>
      </c>
      <c r="BN121" t="s">
        <v>1</v>
      </c>
      <c r="BO121" t="s">
        <v>1</v>
      </c>
      <c r="BP121" t="s">
        <v>1</v>
      </c>
      <c r="BQ121">
        <v>7.0000000000000007E-2</v>
      </c>
      <c r="BR121">
        <v>0.67</v>
      </c>
      <c r="BS121" t="s">
        <v>1</v>
      </c>
      <c r="BT121" t="s">
        <v>1</v>
      </c>
      <c r="BU121" t="s">
        <v>1</v>
      </c>
      <c r="BV121" t="s">
        <v>1</v>
      </c>
      <c r="BW121" t="s">
        <v>1</v>
      </c>
      <c r="BX121" t="s">
        <v>1</v>
      </c>
      <c r="BY121" t="s">
        <v>1</v>
      </c>
      <c r="BZ121" t="s">
        <v>1</v>
      </c>
      <c r="CA121">
        <v>0.73</v>
      </c>
      <c r="CB121" t="s">
        <v>1</v>
      </c>
      <c r="CC121" t="s">
        <v>1</v>
      </c>
    </row>
    <row r="122" spans="1:81" x14ac:dyDescent="0.25">
      <c r="A122" t="s">
        <v>13</v>
      </c>
      <c r="B122">
        <v>252.02</v>
      </c>
      <c r="C122" t="s">
        <v>1</v>
      </c>
      <c r="D122" t="s">
        <v>1</v>
      </c>
      <c r="E122">
        <v>0.41</v>
      </c>
      <c r="F122" t="s">
        <v>1</v>
      </c>
      <c r="G122">
        <v>0.08</v>
      </c>
      <c r="H122">
        <v>0.54</v>
      </c>
      <c r="I122" t="s">
        <v>1</v>
      </c>
      <c r="J122" t="s">
        <v>1</v>
      </c>
      <c r="K122" t="s">
        <v>1</v>
      </c>
      <c r="L122">
        <v>0.16</v>
      </c>
      <c r="M122" t="s">
        <v>1</v>
      </c>
      <c r="N122">
        <v>24.11</v>
      </c>
      <c r="O122">
        <v>0.3</v>
      </c>
      <c r="P122" t="s">
        <v>1</v>
      </c>
      <c r="Q122" t="s">
        <v>1</v>
      </c>
      <c r="R122">
        <v>21.16</v>
      </c>
      <c r="S122">
        <v>0.01</v>
      </c>
      <c r="T122" t="s">
        <v>1</v>
      </c>
      <c r="U122" t="s">
        <v>1</v>
      </c>
      <c r="V122" t="s">
        <v>1</v>
      </c>
      <c r="W122" t="s">
        <v>1</v>
      </c>
      <c r="X122">
        <v>0.19</v>
      </c>
      <c r="Y122">
        <v>0.25</v>
      </c>
      <c r="Z122">
        <v>5.96</v>
      </c>
      <c r="AA122" t="s">
        <v>1</v>
      </c>
      <c r="AB122" t="s">
        <v>1</v>
      </c>
      <c r="AC122" t="s">
        <v>1</v>
      </c>
      <c r="AD122" t="s">
        <v>1</v>
      </c>
      <c r="AE122" t="s">
        <v>1</v>
      </c>
      <c r="AF122" t="s">
        <v>1</v>
      </c>
      <c r="AG122">
        <v>0.02</v>
      </c>
      <c r="AH122">
        <v>-0.46</v>
      </c>
      <c r="AI122" t="s">
        <v>1</v>
      </c>
      <c r="AJ122" t="s">
        <v>1</v>
      </c>
      <c r="AK122" t="s">
        <v>1</v>
      </c>
      <c r="AL122" t="s">
        <v>1</v>
      </c>
      <c r="AM122" t="s">
        <v>1</v>
      </c>
      <c r="AN122" t="s">
        <v>1</v>
      </c>
      <c r="AO122" t="s">
        <v>1</v>
      </c>
      <c r="AP122" t="s">
        <v>1</v>
      </c>
      <c r="AQ122" t="s">
        <v>1</v>
      </c>
      <c r="AR122" t="s">
        <v>1</v>
      </c>
      <c r="AS122" t="s">
        <v>1</v>
      </c>
      <c r="AT122">
        <v>0.01</v>
      </c>
      <c r="AU122" t="s">
        <v>1</v>
      </c>
      <c r="AV122" t="s">
        <v>1</v>
      </c>
      <c r="AW122" t="s">
        <v>1</v>
      </c>
      <c r="AX122" t="s">
        <v>1</v>
      </c>
      <c r="AY122" t="s">
        <v>1</v>
      </c>
      <c r="AZ122">
        <v>11.51</v>
      </c>
      <c r="BA122" t="s">
        <v>1</v>
      </c>
      <c r="BB122" t="s">
        <v>1</v>
      </c>
      <c r="BC122">
        <v>0.15</v>
      </c>
      <c r="BD122" t="s">
        <v>1</v>
      </c>
      <c r="BE122">
        <v>0.44</v>
      </c>
      <c r="BF122" t="s">
        <v>1</v>
      </c>
      <c r="BG122" t="s">
        <v>1</v>
      </c>
      <c r="BH122">
        <v>4.32</v>
      </c>
      <c r="BI122" t="s">
        <v>1</v>
      </c>
      <c r="BJ122" t="s">
        <v>1</v>
      </c>
      <c r="BK122">
        <v>-0.1</v>
      </c>
      <c r="BL122" t="s">
        <v>1</v>
      </c>
      <c r="BM122" t="s">
        <v>1</v>
      </c>
      <c r="BN122">
        <v>9.85</v>
      </c>
      <c r="BO122" t="s">
        <v>1</v>
      </c>
      <c r="BP122" t="s">
        <v>1</v>
      </c>
      <c r="BQ122" t="s">
        <v>1</v>
      </c>
      <c r="BR122">
        <v>1.92</v>
      </c>
      <c r="BS122" t="s">
        <v>1</v>
      </c>
      <c r="BT122" t="s">
        <v>1</v>
      </c>
      <c r="BU122" t="s">
        <v>1</v>
      </c>
      <c r="BV122" t="s">
        <v>1</v>
      </c>
      <c r="BW122" t="s">
        <v>1</v>
      </c>
      <c r="BX122" t="s">
        <v>1</v>
      </c>
      <c r="BY122" t="s">
        <v>1</v>
      </c>
      <c r="BZ122" t="s">
        <v>1</v>
      </c>
      <c r="CA122">
        <v>0.98</v>
      </c>
      <c r="CB122" t="s">
        <v>1</v>
      </c>
      <c r="CC122" t="s">
        <v>1</v>
      </c>
    </row>
    <row r="123" spans="1:81" x14ac:dyDescent="0.25">
      <c r="A123" t="s">
        <v>15</v>
      </c>
      <c r="B123">
        <v>31.36</v>
      </c>
      <c r="C123" t="s">
        <v>1</v>
      </c>
      <c r="D123" t="s">
        <v>1</v>
      </c>
      <c r="E123">
        <v>0.12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 t="s">
        <v>1</v>
      </c>
      <c r="L123" t="s">
        <v>1</v>
      </c>
      <c r="M123" t="s">
        <v>1</v>
      </c>
      <c r="N123">
        <v>18.61</v>
      </c>
      <c r="O123">
        <v>0.53</v>
      </c>
      <c r="P123" t="s">
        <v>1</v>
      </c>
      <c r="Q123" t="s">
        <v>1</v>
      </c>
      <c r="R123">
        <v>14.7</v>
      </c>
      <c r="S123" t="s">
        <v>1</v>
      </c>
      <c r="T123" t="s">
        <v>1</v>
      </c>
      <c r="U123" t="s">
        <v>1</v>
      </c>
      <c r="V123" t="s">
        <v>1</v>
      </c>
      <c r="W123" t="s">
        <v>1</v>
      </c>
      <c r="X123">
        <v>0.03</v>
      </c>
      <c r="Y123">
        <v>1.48</v>
      </c>
      <c r="Z123">
        <v>8.99</v>
      </c>
      <c r="AA123" t="s">
        <v>1</v>
      </c>
      <c r="AB123" t="s">
        <v>1</v>
      </c>
      <c r="AC123" t="s">
        <v>1</v>
      </c>
      <c r="AD123" t="s">
        <v>1</v>
      </c>
      <c r="AE123" t="s">
        <v>1</v>
      </c>
      <c r="AF123" t="s">
        <v>1</v>
      </c>
      <c r="AG123">
        <v>0.01</v>
      </c>
      <c r="AH123" t="s">
        <v>1</v>
      </c>
      <c r="AI123" t="s">
        <v>1</v>
      </c>
      <c r="AJ123" t="s">
        <v>1</v>
      </c>
      <c r="AK123" t="s">
        <v>1</v>
      </c>
      <c r="AL123" t="s">
        <v>1</v>
      </c>
      <c r="AM123" t="s">
        <v>1</v>
      </c>
      <c r="AN123" t="s">
        <v>1</v>
      </c>
      <c r="AO123" t="s">
        <v>1</v>
      </c>
      <c r="AP123" t="s">
        <v>1</v>
      </c>
      <c r="AQ123" t="s">
        <v>1</v>
      </c>
      <c r="AR123" t="s">
        <v>1</v>
      </c>
      <c r="AS123">
        <v>0.04</v>
      </c>
      <c r="AT123" t="s">
        <v>1</v>
      </c>
      <c r="AU123" t="s">
        <v>1</v>
      </c>
      <c r="AV123" t="s">
        <v>1</v>
      </c>
      <c r="AW123" t="s">
        <v>1</v>
      </c>
      <c r="AX123" t="s">
        <v>1</v>
      </c>
      <c r="AY123" t="s">
        <v>1</v>
      </c>
      <c r="AZ123">
        <v>4.92</v>
      </c>
      <c r="BA123" t="s">
        <v>1</v>
      </c>
      <c r="BB123" t="s">
        <v>1</v>
      </c>
      <c r="BC123" t="s">
        <v>1</v>
      </c>
      <c r="BD123" t="s">
        <v>1</v>
      </c>
      <c r="BE123" t="s">
        <v>1</v>
      </c>
      <c r="BF123" t="s">
        <v>1</v>
      </c>
      <c r="BG123" t="s">
        <v>1</v>
      </c>
      <c r="BH123">
        <v>12.26</v>
      </c>
      <c r="BI123" t="s">
        <v>1</v>
      </c>
      <c r="BJ123" t="s">
        <v>1</v>
      </c>
      <c r="BK123">
        <v>-0.19</v>
      </c>
      <c r="BL123" t="s">
        <v>1</v>
      </c>
      <c r="BM123" t="s">
        <v>1</v>
      </c>
      <c r="BN123" t="s">
        <v>1</v>
      </c>
      <c r="BO123" t="s">
        <v>1</v>
      </c>
      <c r="BP123" t="s">
        <v>1</v>
      </c>
      <c r="BQ123" t="s">
        <v>1</v>
      </c>
      <c r="BR123">
        <v>0.19</v>
      </c>
      <c r="BS123" t="s">
        <v>1</v>
      </c>
      <c r="BT123" t="s">
        <v>1</v>
      </c>
      <c r="BU123" t="s">
        <v>1</v>
      </c>
      <c r="BV123" t="s">
        <v>1</v>
      </c>
      <c r="BW123" t="s">
        <v>1</v>
      </c>
      <c r="BX123" t="s">
        <v>1</v>
      </c>
      <c r="BY123" t="s">
        <v>1</v>
      </c>
      <c r="BZ123" t="s">
        <v>1</v>
      </c>
      <c r="CA123">
        <v>0.61</v>
      </c>
      <c r="CB123" t="s">
        <v>1</v>
      </c>
      <c r="CC123" t="s">
        <v>1</v>
      </c>
    </row>
    <row r="124" spans="1:81" x14ac:dyDescent="0.25">
      <c r="A124" t="s">
        <v>16</v>
      </c>
      <c r="B124">
        <v>9.59</v>
      </c>
      <c r="C124" t="s">
        <v>1</v>
      </c>
      <c r="D124" t="s">
        <v>1</v>
      </c>
      <c r="E124">
        <v>0.48</v>
      </c>
      <c r="F124" t="s">
        <v>1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L124" t="s">
        <v>1</v>
      </c>
      <c r="M124" t="s">
        <v>1</v>
      </c>
      <c r="N124">
        <v>14.13</v>
      </c>
      <c r="O124">
        <v>0.19</v>
      </c>
      <c r="P124" t="s">
        <v>1</v>
      </c>
      <c r="Q124" t="s">
        <v>1</v>
      </c>
      <c r="R124">
        <v>3.9</v>
      </c>
      <c r="S124" t="s">
        <v>1</v>
      </c>
      <c r="T124" t="s">
        <v>1</v>
      </c>
      <c r="U124" t="s">
        <v>1</v>
      </c>
      <c r="V124" t="s">
        <v>1</v>
      </c>
      <c r="W124" t="s">
        <v>1</v>
      </c>
      <c r="X124">
        <v>0.05</v>
      </c>
      <c r="Y124">
        <v>0.05</v>
      </c>
      <c r="Z124">
        <v>4.67</v>
      </c>
      <c r="AA124" t="s">
        <v>1</v>
      </c>
      <c r="AB124" t="s">
        <v>1</v>
      </c>
      <c r="AC124" t="s">
        <v>1</v>
      </c>
      <c r="AD124" t="s">
        <v>1</v>
      </c>
      <c r="AE124" t="s">
        <v>1</v>
      </c>
      <c r="AF124" t="s">
        <v>1</v>
      </c>
      <c r="AG124" t="s">
        <v>1</v>
      </c>
      <c r="AH124" t="s">
        <v>1</v>
      </c>
      <c r="AI124" t="s">
        <v>1</v>
      </c>
      <c r="AJ124" t="s">
        <v>1</v>
      </c>
      <c r="AK124" t="s">
        <v>1</v>
      </c>
      <c r="AL124" t="s">
        <v>1</v>
      </c>
      <c r="AM124" t="s">
        <v>1</v>
      </c>
      <c r="AN124" t="s">
        <v>1</v>
      </c>
      <c r="AO124">
        <v>3</v>
      </c>
      <c r="AP124" t="s">
        <v>1</v>
      </c>
      <c r="AQ124" t="s">
        <v>1</v>
      </c>
      <c r="AR124" t="s">
        <v>1</v>
      </c>
      <c r="AS124">
        <v>0.15</v>
      </c>
      <c r="AT124" t="s">
        <v>1</v>
      </c>
      <c r="AU124" t="s">
        <v>1</v>
      </c>
      <c r="AV124" t="s">
        <v>1</v>
      </c>
      <c r="AW124" t="s">
        <v>1</v>
      </c>
      <c r="AX124" t="s">
        <v>1</v>
      </c>
      <c r="AY124" t="s">
        <v>1</v>
      </c>
      <c r="AZ124">
        <v>1.66</v>
      </c>
      <c r="BA124" t="s">
        <v>1</v>
      </c>
      <c r="BB124" t="s">
        <v>1</v>
      </c>
      <c r="BC124" t="s">
        <v>1</v>
      </c>
      <c r="BD124">
        <v>4.33</v>
      </c>
      <c r="BE124" t="s">
        <v>1</v>
      </c>
      <c r="BF124" t="s">
        <v>1</v>
      </c>
      <c r="BG124" t="s">
        <v>1</v>
      </c>
      <c r="BH124">
        <v>0</v>
      </c>
      <c r="BI124" t="s">
        <v>1</v>
      </c>
      <c r="BJ124" t="s">
        <v>1</v>
      </c>
      <c r="BK124" t="s">
        <v>1</v>
      </c>
      <c r="BL124" t="s">
        <v>1</v>
      </c>
      <c r="BM124" t="s">
        <v>1</v>
      </c>
      <c r="BN124" t="s">
        <v>1</v>
      </c>
      <c r="BO124" t="s">
        <v>1</v>
      </c>
      <c r="BP124" t="s">
        <v>1</v>
      </c>
      <c r="BQ124" t="s">
        <v>1</v>
      </c>
      <c r="BR124">
        <v>0.25</v>
      </c>
      <c r="BS124" t="s">
        <v>1</v>
      </c>
      <c r="BT124" t="s">
        <v>1</v>
      </c>
      <c r="BU124" t="s">
        <v>1</v>
      </c>
      <c r="BV124" t="s">
        <v>1</v>
      </c>
      <c r="BW124" t="s">
        <v>1</v>
      </c>
      <c r="BX124" t="s">
        <v>1</v>
      </c>
      <c r="BY124" t="s">
        <v>1</v>
      </c>
      <c r="BZ124" t="s">
        <v>1</v>
      </c>
      <c r="CA124">
        <v>0.11</v>
      </c>
      <c r="CB124" t="s">
        <v>1</v>
      </c>
      <c r="CC124" t="s">
        <v>1</v>
      </c>
    </row>
    <row r="125" spans="1:81" x14ac:dyDescent="0.25">
      <c r="A125" t="s">
        <v>17</v>
      </c>
      <c r="B125">
        <v>61.78</v>
      </c>
      <c r="C125" t="s">
        <v>1</v>
      </c>
      <c r="D125" t="s">
        <v>1</v>
      </c>
      <c r="E125">
        <v>1.64</v>
      </c>
      <c r="F125" t="s">
        <v>1</v>
      </c>
      <c r="G125" t="s">
        <v>1</v>
      </c>
      <c r="H125">
        <v>2.16</v>
      </c>
      <c r="I125" t="s">
        <v>1</v>
      </c>
      <c r="J125" t="s">
        <v>1</v>
      </c>
      <c r="K125" t="s">
        <v>1</v>
      </c>
      <c r="L125" t="s">
        <v>1</v>
      </c>
      <c r="M125" t="s">
        <v>1</v>
      </c>
      <c r="N125">
        <v>7.39</v>
      </c>
      <c r="O125">
        <v>7.0000000000000007E-2</v>
      </c>
      <c r="P125">
        <v>0.03</v>
      </c>
      <c r="Q125" t="s">
        <v>1</v>
      </c>
      <c r="R125">
        <v>13.57</v>
      </c>
      <c r="S125" t="s">
        <v>1</v>
      </c>
      <c r="T125" t="s">
        <v>1</v>
      </c>
      <c r="U125">
        <v>0.04</v>
      </c>
      <c r="V125" t="s">
        <v>1</v>
      </c>
      <c r="W125" t="s">
        <v>1</v>
      </c>
      <c r="X125">
        <v>0.11</v>
      </c>
      <c r="Y125">
        <v>3.5</v>
      </c>
      <c r="Z125">
        <v>1.87</v>
      </c>
      <c r="AA125" t="s">
        <v>1</v>
      </c>
      <c r="AB125" t="s">
        <v>1</v>
      </c>
      <c r="AC125" t="s">
        <v>1</v>
      </c>
      <c r="AD125" t="s">
        <v>1</v>
      </c>
      <c r="AE125" t="s">
        <v>1</v>
      </c>
      <c r="AF125" t="s">
        <v>1</v>
      </c>
      <c r="AG125">
        <v>0.05</v>
      </c>
      <c r="AH125" t="s">
        <v>1</v>
      </c>
      <c r="AI125" t="s">
        <v>1</v>
      </c>
      <c r="AJ125" t="s">
        <v>1</v>
      </c>
      <c r="AK125" t="s">
        <v>1</v>
      </c>
      <c r="AL125" t="s">
        <v>1</v>
      </c>
      <c r="AM125" t="s">
        <v>1</v>
      </c>
      <c r="AN125" t="s">
        <v>1</v>
      </c>
      <c r="AO125" t="s">
        <v>1</v>
      </c>
      <c r="AP125" t="s">
        <v>1</v>
      </c>
      <c r="AQ125" t="s">
        <v>1</v>
      </c>
      <c r="AR125" t="s">
        <v>1</v>
      </c>
      <c r="AS125" t="s">
        <v>1</v>
      </c>
      <c r="AT125" t="s">
        <v>1</v>
      </c>
      <c r="AU125" t="s">
        <v>1</v>
      </c>
      <c r="AV125" t="s">
        <v>1</v>
      </c>
      <c r="AW125" t="s">
        <v>1</v>
      </c>
      <c r="AX125" t="s">
        <v>1</v>
      </c>
      <c r="AY125" t="s">
        <v>1</v>
      </c>
      <c r="AZ125">
        <v>-1.8</v>
      </c>
      <c r="BA125" t="s">
        <v>1</v>
      </c>
      <c r="BB125" t="s">
        <v>1</v>
      </c>
      <c r="BC125" t="s">
        <v>1</v>
      </c>
      <c r="BD125" t="s">
        <v>1</v>
      </c>
      <c r="BE125" t="s">
        <v>1</v>
      </c>
      <c r="BF125" t="s">
        <v>1</v>
      </c>
      <c r="BG125" t="s">
        <v>1</v>
      </c>
      <c r="BH125">
        <v>-0.59</v>
      </c>
      <c r="BI125" t="s">
        <v>1</v>
      </c>
      <c r="BJ125" t="s">
        <v>1</v>
      </c>
      <c r="BK125" t="s">
        <v>1</v>
      </c>
      <c r="BL125" t="s">
        <v>1</v>
      </c>
      <c r="BM125" t="s">
        <v>1</v>
      </c>
      <c r="BN125" t="s">
        <v>1</v>
      </c>
      <c r="BO125" t="s">
        <v>1</v>
      </c>
      <c r="BP125" t="s">
        <v>1</v>
      </c>
      <c r="BQ125" t="s">
        <v>1</v>
      </c>
      <c r="BR125">
        <v>0.15</v>
      </c>
      <c r="BS125" t="s">
        <v>1</v>
      </c>
      <c r="BT125" t="s">
        <v>1</v>
      </c>
      <c r="BU125" t="s">
        <v>1</v>
      </c>
      <c r="BV125" t="s">
        <v>1</v>
      </c>
      <c r="BW125" t="s">
        <v>1</v>
      </c>
      <c r="BX125" t="s">
        <v>1</v>
      </c>
      <c r="BY125" t="s">
        <v>1</v>
      </c>
      <c r="BZ125" t="s">
        <v>1</v>
      </c>
      <c r="CA125">
        <v>1.1000000000000001</v>
      </c>
      <c r="CB125" t="s">
        <v>1</v>
      </c>
      <c r="CC125" t="s">
        <v>1</v>
      </c>
    </row>
    <row r="126" spans="1:81" x14ac:dyDescent="0.25">
      <c r="A126" t="s">
        <v>19</v>
      </c>
      <c r="B126">
        <v>185.45</v>
      </c>
      <c r="C126" t="s">
        <v>1</v>
      </c>
      <c r="D126" t="s">
        <v>1</v>
      </c>
      <c r="E126">
        <v>1.66</v>
      </c>
      <c r="F126" t="s">
        <v>1</v>
      </c>
      <c r="G126">
        <v>0.26</v>
      </c>
      <c r="H126">
        <v>16.59</v>
      </c>
      <c r="I126">
        <v>5.68</v>
      </c>
      <c r="J126" t="s">
        <v>1</v>
      </c>
      <c r="K126" t="s">
        <v>1</v>
      </c>
      <c r="L126" t="s">
        <v>1</v>
      </c>
      <c r="M126" t="s">
        <v>1</v>
      </c>
      <c r="N126">
        <v>3.22</v>
      </c>
      <c r="O126">
        <v>0.3</v>
      </c>
      <c r="P126" t="s">
        <v>1</v>
      </c>
      <c r="Q126" t="s">
        <v>1</v>
      </c>
      <c r="R126">
        <v>46.71</v>
      </c>
      <c r="S126">
        <v>0.89</v>
      </c>
      <c r="T126" t="s">
        <v>1</v>
      </c>
      <c r="U126" t="s">
        <v>1</v>
      </c>
      <c r="V126">
        <v>0.05</v>
      </c>
      <c r="W126">
        <v>0.21</v>
      </c>
      <c r="X126">
        <v>3.28</v>
      </c>
      <c r="Y126">
        <v>30.91</v>
      </c>
      <c r="Z126">
        <v>29.6</v>
      </c>
      <c r="AA126" t="s">
        <v>1</v>
      </c>
      <c r="AB126" t="s">
        <v>1</v>
      </c>
      <c r="AC126" t="s">
        <v>1</v>
      </c>
      <c r="AD126" t="s">
        <v>1</v>
      </c>
      <c r="AE126" t="s">
        <v>1</v>
      </c>
      <c r="AF126" t="s">
        <v>1</v>
      </c>
      <c r="AG126" t="s">
        <v>1</v>
      </c>
      <c r="AH126" t="s">
        <v>1</v>
      </c>
      <c r="AI126" t="s">
        <v>1</v>
      </c>
      <c r="AJ126" t="s">
        <v>1</v>
      </c>
      <c r="AK126" t="s">
        <v>1</v>
      </c>
      <c r="AL126" t="s">
        <v>1</v>
      </c>
      <c r="AM126" t="s">
        <v>1</v>
      </c>
      <c r="AN126" t="s">
        <v>1</v>
      </c>
      <c r="AO126" t="s">
        <v>1</v>
      </c>
      <c r="AP126" t="s">
        <v>1</v>
      </c>
      <c r="AQ126" t="s">
        <v>1</v>
      </c>
      <c r="AR126" t="s">
        <v>1</v>
      </c>
      <c r="AS126">
        <v>0.01</v>
      </c>
      <c r="AT126" t="s">
        <v>1</v>
      </c>
      <c r="AU126" t="s">
        <v>1</v>
      </c>
      <c r="AV126" t="s">
        <v>1</v>
      </c>
      <c r="AW126" t="s">
        <v>1</v>
      </c>
      <c r="AX126" t="s">
        <v>1</v>
      </c>
      <c r="AY126" t="s">
        <v>1</v>
      </c>
      <c r="AZ126" t="s">
        <v>1</v>
      </c>
      <c r="BA126" t="s">
        <v>1</v>
      </c>
      <c r="BB126" t="s">
        <v>1</v>
      </c>
      <c r="BC126" t="s">
        <v>1</v>
      </c>
      <c r="BD126" t="s">
        <v>1</v>
      </c>
      <c r="BE126">
        <v>2.78</v>
      </c>
      <c r="BF126" t="s">
        <v>1</v>
      </c>
      <c r="BG126" t="s">
        <v>1</v>
      </c>
      <c r="BH126" t="s">
        <v>1</v>
      </c>
      <c r="BI126" t="s">
        <v>1</v>
      </c>
      <c r="BJ126" t="s">
        <v>1</v>
      </c>
      <c r="BK126" t="s">
        <v>1</v>
      </c>
      <c r="BL126" t="s">
        <v>1</v>
      </c>
      <c r="BM126" t="s">
        <v>1</v>
      </c>
      <c r="BN126" t="s">
        <v>1</v>
      </c>
      <c r="BO126" t="s">
        <v>1</v>
      </c>
      <c r="BP126" t="s">
        <v>1</v>
      </c>
      <c r="BQ126" t="s">
        <v>1</v>
      </c>
      <c r="BR126" t="s">
        <v>1</v>
      </c>
      <c r="BS126" t="s">
        <v>1</v>
      </c>
      <c r="BT126" t="s">
        <v>1</v>
      </c>
      <c r="BU126" t="s">
        <v>1</v>
      </c>
      <c r="BV126" t="s">
        <v>1</v>
      </c>
      <c r="BW126">
        <v>5.61</v>
      </c>
      <c r="BX126" t="s">
        <v>1</v>
      </c>
      <c r="BY126" t="s">
        <v>1</v>
      </c>
      <c r="BZ126" t="s">
        <v>1</v>
      </c>
      <c r="CA126">
        <v>1.43</v>
      </c>
      <c r="CB126" t="s">
        <v>1</v>
      </c>
      <c r="CC126" t="s">
        <v>1</v>
      </c>
    </row>
  </sheetData>
  <sortState ref="G15:H94">
    <sortCondition descending="1" ref="H15:H9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C1" workbookViewId="0">
      <selection activeCell="U35" sqref="U35"/>
    </sheetView>
  </sheetViews>
  <sheetFormatPr defaultRowHeight="15" x14ac:dyDescent="0.25"/>
  <cols>
    <col min="2" max="2" width="10.5703125" bestFit="1" customWidth="1"/>
  </cols>
  <sheetData>
    <row r="1" spans="1:3" x14ac:dyDescent="0.25">
      <c r="B1">
        <v>2011</v>
      </c>
    </row>
    <row r="2" spans="1:3" x14ac:dyDescent="0.25">
      <c r="A2" t="s">
        <v>21</v>
      </c>
      <c r="B2" s="4">
        <v>1206.51</v>
      </c>
    </row>
    <row r="3" spans="1:3" x14ac:dyDescent="0.25">
      <c r="A3" t="s">
        <v>39</v>
      </c>
      <c r="B3" s="4">
        <v>235.51999999999998</v>
      </c>
    </row>
    <row r="4" spans="1:3" x14ac:dyDescent="0.25">
      <c r="A4" t="s">
        <v>33</v>
      </c>
      <c r="B4" s="4">
        <v>187.57000000000002</v>
      </c>
    </row>
    <row r="5" spans="1:3" x14ac:dyDescent="0.25">
      <c r="A5" t="s">
        <v>30</v>
      </c>
      <c r="B5" s="4">
        <v>159.04999999999998</v>
      </c>
    </row>
    <row r="6" spans="1:3" x14ac:dyDescent="0.25">
      <c r="A6" t="s">
        <v>40</v>
      </c>
      <c r="B6" s="4">
        <v>105.01000000000002</v>
      </c>
    </row>
    <row r="7" spans="1:3" x14ac:dyDescent="0.25">
      <c r="A7" t="s">
        <v>52</v>
      </c>
      <c r="B7" s="4">
        <v>31.039999999999996</v>
      </c>
    </row>
    <row r="8" spans="1:3" x14ac:dyDescent="0.25">
      <c r="A8" t="s">
        <v>48</v>
      </c>
      <c r="B8" s="4">
        <v>28.619999999999997</v>
      </c>
    </row>
    <row r="9" spans="1:3" x14ac:dyDescent="0.25">
      <c r="A9" t="s">
        <v>26</v>
      </c>
      <c r="B9" s="4">
        <v>20.28</v>
      </c>
    </row>
    <row r="10" spans="1:3" x14ac:dyDescent="0.25">
      <c r="A10" t="s">
        <v>51</v>
      </c>
      <c r="B10" s="4">
        <v>18.45</v>
      </c>
    </row>
    <row r="11" spans="1:3" x14ac:dyDescent="0.25">
      <c r="A11" t="s">
        <v>50</v>
      </c>
      <c r="B11" s="4">
        <v>11.2</v>
      </c>
    </row>
    <row r="12" spans="1:3" x14ac:dyDescent="0.25">
      <c r="A12" t="s">
        <v>61</v>
      </c>
      <c r="B12" s="7">
        <f>SUM(B15:B84)</f>
        <v>69.670000000000016</v>
      </c>
      <c r="C12" s="5"/>
    </row>
    <row r="15" spans="1:3" x14ac:dyDescent="0.25">
      <c r="A15" t="s">
        <v>54</v>
      </c>
      <c r="B15">
        <v>9.85</v>
      </c>
    </row>
    <row r="16" spans="1:3" x14ac:dyDescent="0.25">
      <c r="A16" t="s">
        <v>60</v>
      </c>
      <c r="B16">
        <v>9.16</v>
      </c>
    </row>
    <row r="17" spans="1:2" x14ac:dyDescent="0.25">
      <c r="A17" t="s">
        <v>27</v>
      </c>
      <c r="B17">
        <v>8.9600000000000009</v>
      </c>
    </row>
    <row r="18" spans="1:2" x14ac:dyDescent="0.25">
      <c r="A18" t="s">
        <v>59</v>
      </c>
      <c r="B18">
        <v>7.09</v>
      </c>
    </row>
    <row r="19" spans="1:2" x14ac:dyDescent="0.25">
      <c r="A19" t="s">
        <v>24</v>
      </c>
      <c r="B19">
        <v>6.74</v>
      </c>
    </row>
    <row r="20" spans="1:2" x14ac:dyDescent="0.25">
      <c r="A20" t="s">
        <v>56</v>
      </c>
      <c r="B20">
        <v>6.46</v>
      </c>
    </row>
    <row r="21" spans="1:2" x14ac:dyDescent="0.25">
      <c r="A21" t="s">
        <v>31</v>
      </c>
      <c r="B21">
        <v>4.1499999999999995</v>
      </c>
    </row>
    <row r="22" spans="1:2" x14ac:dyDescent="0.25">
      <c r="A22" t="s">
        <v>38</v>
      </c>
      <c r="B22">
        <v>4</v>
      </c>
    </row>
    <row r="23" spans="1:2" x14ac:dyDescent="0.25">
      <c r="A23" t="s">
        <v>43</v>
      </c>
      <c r="B23">
        <v>3</v>
      </c>
    </row>
    <row r="24" spans="1:2" x14ac:dyDescent="0.25">
      <c r="A24" t="s">
        <v>34</v>
      </c>
      <c r="B24">
        <v>2.65</v>
      </c>
    </row>
    <row r="25" spans="1:2" x14ac:dyDescent="0.25">
      <c r="A25" t="s">
        <v>55</v>
      </c>
      <c r="B25">
        <v>1.86</v>
      </c>
    </row>
    <row r="26" spans="1:2" x14ac:dyDescent="0.25">
      <c r="A26" t="s">
        <v>57</v>
      </c>
      <c r="B26">
        <v>1.71</v>
      </c>
    </row>
    <row r="27" spans="1:2" x14ac:dyDescent="0.25">
      <c r="A27" t="s">
        <v>58</v>
      </c>
      <c r="B27">
        <v>1.1200000000000001</v>
      </c>
    </row>
    <row r="28" spans="1:2" x14ac:dyDescent="0.25">
      <c r="A28" t="s">
        <v>49</v>
      </c>
      <c r="B28">
        <v>0.87</v>
      </c>
    </row>
    <row r="29" spans="1:2" x14ac:dyDescent="0.25">
      <c r="A29" t="s">
        <v>22</v>
      </c>
      <c r="B29">
        <v>0.63</v>
      </c>
    </row>
    <row r="30" spans="1:2" x14ac:dyDescent="0.25">
      <c r="A30" t="s">
        <v>45</v>
      </c>
      <c r="B30">
        <v>0.51</v>
      </c>
    </row>
    <row r="31" spans="1:2" x14ac:dyDescent="0.25">
      <c r="A31" t="s">
        <v>25</v>
      </c>
      <c r="B31">
        <v>0.43</v>
      </c>
    </row>
    <row r="32" spans="1:2" x14ac:dyDescent="0.25">
      <c r="A32" t="s">
        <v>29</v>
      </c>
      <c r="B32">
        <v>0.35</v>
      </c>
    </row>
    <row r="33" spans="1:2" x14ac:dyDescent="0.25">
      <c r="A33" t="s">
        <v>37</v>
      </c>
      <c r="B33">
        <v>0.24</v>
      </c>
    </row>
    <row r="34" spans="1:2" x14ac:dyDescent="0.25">
      <c r="A34" t="s">
        <v>28</v>
      </c>
      <c r="B34">
        <v>0.16</v>
      </c>
    </row>
    <row r="35" spans="1:2" x14ac:dyDescent="0.25">
      <c r="A35" t="s">
        <v>41</v>
      </c>
      <c r="B35">
        <v>0.16</v>
      </c>
    </row>
    <row r="36" spans="1:2" x14ac:dyDescent="0.25">
      <c r="A36" t="s">
        <v>36</v>
      </c>
      <c r="B36">
        <v>0.14000000000000001</v>
      </c>
    </row>
    <row r="37" spans="1:2" x14ac:dyDescent="0.25">
      <c r="A37" t="s">
        <v>46</v>
      </c>
      <c r="B37">
        <v>7.9999999999999988E-2</v>
      </c>
    </row>
    <row r="38" spans="1:2" x14ac:dyDescent="0.25">
      <c r="A38" t="s">
        <v>47</v>
      </c>
      <c r="B38">
        <v>0.05</v>
      </c>
    </row>
    <row r="39" spans="1:2" x14ac:dyDescent="0.25">
      <c r="A39" t="s">
        <v>35</v>
      </c>
      <c r="B39">
        <v>0.04</v>
      </c>
    </row>
    <row r="40" spans="1:2" x14ac:dyDescent="0.25">
      <c r="A40" t="s">
        <v>44</v>
      </c>
      <c r="B40">
        <v>0.04</v>
      </c>
    </row>
    <row r="41" spans="1:2" x14ac:dyDescent="0.25">
      <c r="A41" t="s">
        <v>32</v>
      </c>
      <c r="B41">
        <v>0.03</v>
      </c>
    </row>
    <row r="42" spans="1:2" x14ac:dyDescent="0.25">
      <c r="A42" t="s">
        <v>23</v>
      </c>
      <c r="B42">
        <v>0.01</v>
      </c>
    </row>
    <row r="43" spans="1:2" x14ac:dyDescent="0.25">
      <c r="A43" t="s">
        <v>80</v>
      </c>
      <c r="B43">
        <v>0</v>
      </c>
    </row>
    <row r="44" spans="1:2" x14ac:dyDescent="0.25">
      <c r="A44" t="s">
        <v>81</v>
      </c>
      <c r="B44">
        <v>0</v>
      </c>
    </row>
    <row r="45" spans="1:2" x14ac:dyDescent="0.25">
      <c r="A45" t="s">
        <v>82</v>
      </c>
      <c r="B45">
        <v>0</v>
      </c>
    </row>
    <row r="46" spans="1:2" x14ac:dyDescent="0.25">
      <c r="A46" t="s">
        <v>83</v>
      </c>
      <c r="B46">
        <v>0</v>
      </c>
    </row>
    <row r="47" spans="1:2" x14ac:dyDescent="0.25">
      <c r="A47" t="s">
        <v>84</v>
      </c>
      <c r="B47">
        <v>0</v>
      </c>
    </row>
    <row r="48" spans="1:2" x14ac:dyDescent="0.25">
      <c r="A48" t="s">
        <v>85</v>
      </c>
      <c r="B48">
        <v>0</v>
      </c>
    </row>
    <row r="49" spans="1:2" x14ac:dyDescent="0.25">
      <c r="A49" t="s">
        <v>86</v>
      </c>
      <c r="B49">
        <v>0</v>
      </c>
    </row>
    <row r="50" spans="1:2" x14ac:dyDescent="0.25">
      <c r="A50" t="s">
        <v>87</v>
      </c>
      <c r="B50">
        <v>0</v>
      </c>
    </row>
    <row r="51" spans="1:2" x14ac:dyDescent="0.25">
      <c r="A51" t="s">
        <v>88</v>
      </c>
      <c r="B51">
        <v>0</v>
      </c>
    </row>
    <row r="52" spans="1:2" x14ac:dyDescent="0.25">
      <c r="A52" t="s">
        <v>89</v>
      </c>
      <c r="B52">
        <v>0</v>
      </c>
    </row>
    <row r="53" spans="1:2" x14ac:dyDescent="0.25">
      <c r="A53" t="s">
        <v>90</v>
      </c>
      <c r="B53">
        <v>0</v>
      </c>
    </row>
    <row r="54" spans="1:2" x14ac:dyDescent="0.25">
      <c r="A54" t="s">
        <v>91</v>
      </c>
      <c r="B54">
        <v>0</v>
      </c>
    </row>
    <row r="55" spans="1:2" x14ac:dyDescent="0.25">
      <c r="A55" t="s">
        <v>92</v>
      </c>
      <c r="B55">
        <v>0</v>
      </c>
    </row>
    <row r="56" spans="1:2" x14ac:dyDescent="0.25">
      <c r="A56" t="s">
        <v>93</v>
      </c>
      <c r="B56">
        <v>0</v>
      </c>
    </row>
    <row r="57" spans="1:2" x14ac:dyDescent="0.25">
      <c r="A57" t="s">
        <v>94</v>
      </c>
      <c r="B57">
        <v>0</v>
      </c>
    </row>
    <row r="58" spans="1:2" x14ac:dyDescent="0.25">
      <c r="A58" t="s">
        <v>95</v>
      </c>
      <c r="B58">
        <v>0</v>
      </c>
    </row>
    <row r="59" spans="1:2" x14ac:dyDescent="0.25">
      <c r="A59" t="s">
        <v>96</v>
      </c>
      <c r="B59">
        <v>0</v>
      </c>
    </row>
    <row r="60" spans="1:2" x14ac:dyDescent="0.25">
      <c r="A60" t="s">
        <v>97</v>
      </c>
      <c r="B60">
        <v>0</v>
      </c>
    </row>
    <row r="61" spans="1:2" x14ac:dyDescent="0.25">
      <c r="A61" t="s">
        <v>98</v>
      </c>
      <c r="B61">
        <v>0</v>
      </c>
    </row>
    <row r="62" spans="1:2" x14ac:dyDescent="0.25">
      <c r="A62" t="s">
        <v>99</v>
      </c>
      <c r="B62">
        <v>0</v>
      </c>
    </row>
    <row r="63" spans="1:2" x14ac:dyDescent="0.25">
      <c r="A63" t="s">
        <v>100</v>
      </c>
      <c r="B63">
        <v>0</v>
      </c>
    </row>
    <row r="64" spans="1:2" x14ac:dyDescent="0.25">
      <c r="A64" t="s">
        <v>101</v>
      </c>
      <c r="B64">
        <v>0</v>
      </c>
    </row>
    <row r="65" spans="1:2" x14ac:dyDescent="0.25">
      <c r="A65" t="s">
        <v>102</v>
      </c>
      <c r="B65">
        <v>0</v>
      </c>
    </row>
    <row r="66" spans="1:2" x14ac:dyDescent="0.25">
      <c r="A66" t="s">
        <v>103</v>
      </c>
      <c r="B66">
        <v>0</v>
      </c>
    </row>
    <row r="67" spans="1:2" x14ac:dyDescent="0.25">
      <c r="A67" t="s">
        <v>104</v>
      </c>
      <c r="B67">
        <v>0</v>
      </c>
    </row>
    <row r="68" spans="1:2" x14ac:dyDescent="0.25">
      <c r="A68" t="s">
        <v>105</v>
      </c>
      <c r="B68">
        <v>0</v>
      </c>
    </row>
    <row r="69" spans="1:2" x14ac:dyDescent="0.25">
      <c r="A69" t="s">
        <v>106</v>
      </c>
      <c r="B69">
        <v>0</v>
      </c>
    </row>
    <row r="70" spans="1:2" x14ac:dyDescent="0.25">
      <c r="A70" t="s">
        <v>107</v>
      </c>
      <c r="B70">
        <v>0</v>
      </c>
    </row>
    <row r="71" spans="1:2" x14ac:dyDescent="0.25">
      <c r="A71" t="s">
        <v>108</v>
      </c>
      <c r="B71">
        <v>0</v>
      </c>
    </row>
    <row r="72" spans="1:2" x14ac:dyDescent="0.25">
      <c r="A72" t="s">
        <v>109</v>
      </c>
      <c r="B72">
        <v>0</v>
      </c>
    </row>
    <row r="73" spans="1:2" x14ac:dyDescent="0.25">
      <c r="A73" t="s">
        <v>110</v>
      </c>
      <c r="B73">
        <v>0</v>
      </c>
    </row>
    <row r="74" spans="1:2" x14ac:dyDescent="0.25">
      <c r="A74" t="s">
        <v>111</v>
      </c>
      <c r="B74">
        <v>0</v>
      </c>
    </row>
    <row r="75" spans="1:2" x14ac:dyDescent="0.25">
      <c r="A75" t="s">
        <v>112</v>
      </c>
      <c r="B75">
        <v>0</v>
      </c>
    </row>
    <row r="76" spans="1:2" x14ac:dyDescent="0.25">
      <c r="A76" t="s">
        <v>113</v>
      </c>
      <c r="B76">
        <v>0</v>
      </c>
    </row>
    <row r="77" spans="1:2" x14ac:dyDescent="0.25">
      <c r="A77" t="s">
        <v>114</v>
      </c>
      <c r="B77">
        <v>0</v>
      </c>
    </row>
    <row r="78" spans="1:2" x14ac:dyDescent="0.25">
      <c r="A78" t="s">
        <v>115</v>
      </c>
      <c r="B78">
        <v>0</v>
      </c>
    </row>
    <row r="79" spans="1:2" x14ac:dyDescent="0.25">
      <c r="A79" t="s">
        <v>116</v>
      </c>
      <c r="B79">
        <v>0</v>
      </c>
    </row>
    <row r="80" spans="1:2" x14ac:dyDescent="0.25">
      <c r="A80" t="s">
        <v>117</v>
      </c>
      <c r="B80">
        <v>0</v>
      </c>
    </row>
    <row r="81" spans="1:2" x14ac:dyDescent="0.25">
      <c r="A81" t="s">
        <v>118</v>
      </c>
      <c r="B81">
        <v>0</v>
      </c>
    </row>
    <row r="82" spans="1:2" x14ac:dyDescent="0.25">
      <c r="A82" t="s">
        <v>119</v>
      </c>
      <c r="B82">
        <v>0</v>
      </c>
    </row>
    <row r="83" spans="1:2" x14ac:dyDescent="0.25">
      <c r="A83" t="s">
        <v>53</v>
      </c>
      <c r="B83">
        <v>-0.36</v>
      </c>
    </row>
    <row r="84" spans="1:2" x14ac:dyDescent="0.25">
      <c r="A84" t="s">
        <v>42</v>
      </c>
      <c r="B84">
        <v>-0.46</v>
      </c>
    </row>
  </sheetData>
  <sortState ref="I40:J119">
    <sortCondition descending="1" ref="J40:J119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workbookViewId="0">
      <selection activeCell="F27" sqref="F27"/>
    </sheetView>
  </sheetViews>
  <sheetFormatPr defaultRowHeight="15" x14ac:dyDescent="0.25"/>
  <sheetData>
    <row r="1" spans="1:43" x14ac:dyDescent="0.25">
      <c r="B1">
        <v>1970</v>
      </c>
      <c r="C1">
        <v>1971</v>
      </c>
      <c r="D1">
        <v>1972</v>
      </c>
      <c r="E1">
        <v>1973</v>
      </c>
      <c r="F1">
        <v>1974</v>
      </c>
      <c r="G1">
        <v>1975</v>
      </c>
      <c r="H1">
        <v>1976</v>
      </c>
      <c r="I1">
        <v>1977</v>
      </c>
      <c r="J1">
        <v>1978</v>
      </c>
      <c r="K1">
        <v>1979</v>
      </c>
      <c r="L1">
        <v>1980</v>
      </c>
      <c r="M1">
        <v>1981</v>
      </c>
      <c r="N1">
        <v>1982</v>
      </c>
      <c r="O1">
        <v>1983</v>
      </c>
      <c r="P1">
        <v>1984</v>
      </c>
      <c r="Q1">
        <v>1985</v>
      </c>
      <c r="R1">
        <v>1986</v>
      </c>
      <c r="S1">
        <v>1987</v>
      </c>
      <c r="T1">
        <v>1988</v>
      </c>
      <c r="U1">
        <v>1989</v>
      </c>
      <c r="V1">
        <v>1990</v>
      </c>
      <c r="W1">
        <v>1991</v>
      </c>
      <c r="X1">
        <v>1992</v>
      </c>
      <c r="Y1">
        <v>1993</v>
      </c>
      <c r="Z1">
        <v>1994</v>
      </c>
      <c r="AA1">
        <v>1995</v>
      </c>
      <c r="AB1">
        <v>1996</v>
      </c>
      <c r="AC1">
        <v>1997</v>
      </c>
      <c r="AD1">
        <v>1998</v>
      </c>
      <c r="AE1">
        <v>1999</v>
      </c>
      <c r="AF1">
        <v>2000</v>
      </c>
      <c r="AG1">
        <v>2001</v>
      </c>
      <c r="AH1">
        <v>2002</v>
      </c>
      <c r="AI1">
        <v>2003</v>
      </c>
      <c r="AJ1">
        <v>2004</v>
      </c>
      <c r="AK1">
        <v>2005</v>
      </c>
      <c r="AL1">
        <v>2006</v>
      </c>
      <c r="AM1">
        <v>2007</v>
      </c>
      <c r="AN1">
        <v>2008</v>
      </c>
      <c r="AO1">
        <v>2009</v>
      </c>
      <c r="AP1">
        <v>2010</v>
      </c>
      <c r="AQ1">
        <v>2011</v>
      </c>
    </row>
    <row r="2" spans="1:43" x14ac:dyDescent="0.25">
      <c r="A2" t="s">
        <v>69</v>
      </c>
      <c r="B2">
        <v>1845.89</v>
      </c>
      <c r="C2">
        <v>1718.02</v>
      </c>
      <c r="D2">
        <v>2082.04</v>
      </c>
      <c r="E2">
        <v>1728.5</v>
      </c>
      <c r="F2">
        <v>1966.09</v>
      </c>
      <c r="G2">
        <v>2145.5999999999995</v>
      </c>
      <c r="H2">
        <v>1903.9399999999998</v>
      </c>
      <c r="I2">
        <v>1933.6300000000003</v>
      </c>
      <c r="J2">
        <v>2072.4500000000003</v>
      </c>
      <c r="K2">
        <v>1938.6799999999998</v>
      </c>
      <c r="L2">
        <v>1938.7999999999997</v>
      </c>
      <c r="M2">
        <v>1881.7299999999998</v>
      </c>
      <c r="N2">
        <v>1869.13</v>
      </c>
      <c r="O2">
        <v>1923.13</v>
      </c>
      <c r="P2">
        <v>1857.7099999999998</v>
      </c>
      <c r="Q2">
        <v>1758.7900000000002</v>
      </c>
      <c r="R2">
        <v>1886.2299999999998</v>
      </c>
      <c r="S2">
        <v>1965.12</v>
      </c>
      <c r="T2">
        <v>1762.51</v>
      </c>
      <c r="U2">
        <v>1613.4199999999996</v>
      </c>
      <c r="V2">
        <v>1594.9699999999998</v>
      </c>
      <c r="W2">
        <v>1449.11</v>
      </c>
      <c r="X2">
        <v>1541.03</v>
      </c>
      <c r="Y2">
        <v>1576.04</v>
      </c>
      <c r="Z2">
        <v>1768.68</v>
      </c>
      <c r="AA2">
        <v>1604.23</v>
      </c>
      <c r="AB2">
        <v>1582.7200000000005</v>
      </c>
      <c r="AC2">
        <v>1461.2199999999996</v>
      </c>
      <c r="AD2">
        <v>1782.96</v>
      </c>
      <c r="AE2">
        <v>1347.0899999999997</v>
      </c>
      <c r="AF2">
        <v>1550.8</v>
      </c>
      <c r="AG2">
        <v>1539.65</v>
      </c>
      <c r="AH2">
        <v>1397.65</v>
      </c>
      <c r="AI2">
        <v>1433.57</v>
      </c>
      <c r="AJ2">
        <v>1463.31</v>
      </c>
      <c r="AK2">
        <v>1671.5</v>
      </c>
      <c r="AL2">
        <v>1715.79</v>
      </c>
      <c r="AM2">
        <v>1687.6100000000001</v>
      </c>
      <c r="AN2">
        <v>1871.35</v>
      </c>
      <c r="AO2">
        <v>1969.25</v>
      </c>
      <c r="AP2">
        <v>2253.9899999999998</v>
      </c>
      <c r="AQ2">
        <v>2222.7400000000002</v>
      </c>
    </row>
    <row r="3" spans="1:43" x14ac:dyDescent="0.25">
      <c r="C3" s="2">
        <f t="shared" ref="C3:AQ3" si="0">(C2-B2)/B2</f>
        <v>-6.9272816906749649E-2</v>
      </c>
      <c r="D3" s="2">
        <f t="shared" si="0"/>
        <v>0.21188344722413011</v>
      </c>
      <c r="E3" s="2">
        <f t="shared" si="0"/>
        <v>-0.16980461470480873</v>
      </c>
      <c r="F3" s="2">
        <f t="shared" si="0"/>
        <v>0.13745444026612666</v>
      </c>
      <c r="G3" s="2">
        <f t="shared" si="0"/>
        <v>9.1303043095687153E-2</v>
      </c>
      <c r="H3" s="2">
        <f t="shared" si="0"/>
        <v>-0.11263049962714378</v>
      </c>
      <c r="I3" s="2">
        <f t="shared" si="0"/>
        <v>1.5593978801853269E-2</v>
      </c>
      <c r="J3" s="2">
        <f t="shared" si="0"/>
        <v>7.1792431850974545E-2</v>
      </c>
      <c r="K3" s="2">
        <f t="shared" si="0"/>
        <v>-6.4546792443726228E-2</v>
      </c>
      <c r="L3" s="2">
        <f t="shared" si="0"/>
        <v>6.1897786122460063E-5</v>
      </c>
      <c r="M3" s="2">
        <f t="shared" si="0"/>
        <v>-2.9435733443367001E-2</v>
      </c>
      <c r="N3" s="2">
        <f t="shared" si="0"/>
        <v>-6.6959659462301618E-3</v>
      </c>
      <c r="O3" s="2">
        <f t="shared" si="0"/>
        <v>2.889044635739622E-2</v>
      </c>
      <c r="P3" s="2">
        <f t="shared" si="0"/>
        <v>-3.4017461118073293E-2</v>
      </c>
      <c r="Q3" s="2">
        <f t="shared" si="0"/>
        <v>-5.3248354156461251E-2</v>
      </c>
      <c r="R3" s="2">
        <f t="shared" si="0"/>
        <v>7.2458906407245657E-2</v>
      </c>
      <c r="S3" s="2">
        <f t="shared" si="0"/>
        <v>4.182416778441659E-2</v>
      </c>
      <c r="T3" s="2">
        <f t="shared" si="0"/>
        <v>-0.10310311838462786</v>
      </c>
      <c r="U3" s="2">
        <f t="shared" si="0"/>
        <v>-8.4589590981044294E-2</v>
      </c>
      <c r="V3" s="2">
        <f t="shared" si="0"/>
        <v>-1.1435336118307585E-2</v>
      </c>
      <c r="W3" s="2">
        <f t="shared" si="0"/>
        <v>-9.1449995924688193E-2</v>
      </c>
      <c r="X3" s="2">
        <f t="shared" si="0"/>
        <v>6.3432037595489696E-2</v>
      </c>
      <c r="Y3" s="2">
        <f t="shared" si="0"/>
        <v>2.2718571345139285E-2</v>
      </c>
      <c r="Z3" s="2">
        <f t="shared" si="0"/>
        <v>0.1222304002436487</v>
      </c>
      <c r="AA3" s="2">
        <f t="shared" si="0"/>
        <v>-9.2978944749756903E-2</v>
      </c>
      <c r="AB3" s="2">
        <f t="shared" si="0"/>
        <v>-1.3408301802110381E-2</v>
      </c>
      <c r="AC3" s="2">
        <f t="shared" si="0"/>
        <v>-7.6766579053781384E-2</v>
      </c>
      <c r="AD3" s="2">
        <f t="shared" si="0"/>
        <v>0.22018587207949561</v>
      </c>
      <c r="AE3" s="2">
        <f t="shared" si="0"/>
        <v>-0.24446426167721111</v>
      </c>
      <c r="AF3" s="2">
        <f t="shared" si="0"/>
        <v>0.15122226428820665</v>
      </c>
      <c r="AG3" s="2">
        <f t="shared" si="0"/>
        <v>-7.1898375032240546E-3</v>
      </c>
      <c r="AH3" s="2">
        <f t="shared" si="0"/>
        <v>-9.2228753288084955E-2</v>
      </c>
      <c r="AI3" s="2">
        <f t="shared" si="0"/>
        <v>2.5700282617250273E-2</v>
      </c>
      <c r="AJ3" s="2">
        <f t="shared" si="0"/>
        <v>2.0745411804097471E-2</v>
      </c>
      <c r="AK3" s="2">
        <f t="shared" si="0"/>
        <v>0.14227333921042026</v>
      </c>
      <c r="AL3" s="2">
        <f t="shared" si="0"/>
        <v>2.6497158241100785E-2</v>
      </c>
      <c r="AM3" s="2">
        <f t="shared" si="0"/>
        <v>-1.6423921342355322E-2</v>
      </c>
      <c r="AN3" s="2">
        <f t="shared" si="0"/>
        <v>0.10887586586948393</v>
      </c>
      <c r="AO3" s="2">
        <f t="shared" si="0"/>
        <v>5.2315173537820343E-2</v>
      </c>
      <c r="AP3" s="2">
        <f t="shared" si="0"/>
        <v>0.14459311920782011</v>
      </c>
      <c r="AQ3" s="2">
        <f t="shared" si="0"/>
        <v>-1.3864302858486307E-2</v>
      </c>
    </row>
    <row r="5" spans="1:43" x14ac:dyDescent="0.25">
      <c r="A5" t="s">
        <v>21</v>
      </c>
      <c r="B5">
        <v>1437.3099999999997</v>
      </c>
      <c r="C5">
        <v>1270.46</v>
      </c>
      <c r="D5">
        <v>1519.7099999999998</v>
      </c>
      <c r="E5">
        <v>1158.71</v>
      </c>
      <c r="F5">
        <v>1293.9199999999998</v>
      </c>
      <c r="G5">
        <v>1445.8399999999997</v>
      </c>
      <c r="H5">
        <v>1059.57</v>
      </c>
      <c r="I5">
        <v>1164.2199999999996</v>
      </c>
      <c r="J5">
        <v>1188.3200000000002</v>
      </c>
      <c r="K5">
        <v>1117.7799999999997</v>
      </c>
      <c r="L5">
        <v>1071.73</v>
      </c>
      <c r="M5">
        <v>987.2700000000001</v>
      </c>
      <c r="N5">
        <v>966.54</v>
      </c>
      <c r="O5">
        <v>992.31000000000017</v>
      </c>
      <c r="P5">
        <v>968.4100000000002</v>
      </c>
      <c r="Q5">
        <v>997.07999999999993</v>
      </c>
      <c r="R5">
        <v>989.03</v>
      </c>
      <c r="S5">
        <v>897.66</v>
      </c>
      <c r="T5">
        <v>834.57</v>
      </c>
      <c r="U5">
        <v>815.80000000000007</v>
      </c>
      <c r="V5">
        <v>816.17</v>
      </c>
      <c r="W5">
        <v>790.54000000000008</v>
      </c>
      <c r="X5">
        <v>809.98</v>
      </c>
      <c r="Y5">
        <v>775.36</v>
      </c>
      <c r="Z5">
        <v>776.1400000000001</v>
      </c>
      <c r="AA5">
        <v>766.62</v>
      </c>
      <c r="AB5">
        <v>721.25</v>
      </c>
      <c r="AC5">
        <v>698.41999999999985</v>
      </c>
      <c r="AD5">
        <v>874.86999999999989</v>
      </c>
      <c r="AE5">
        <v>578.13999999999987</v>
      </c>
      <c r="AF5">
        <v>723.39</v>
      </c>
      <c r="AG5">
        <v>704.91000000000008</v>
      </c>
      <c r="AH5">
        <v>730.10000000000014</v>
      </c>
      <c r="AI5">
        <v>833.73</v>
      </c>
      <c r="AJ5">
        <v>839.2600000000001</v>
      </c>
      <c r="AK5">
        <v>840.3599999999999</v>
      </c>
      <c r="AL5">
        <v>921.19999999999993</v>
      </c>
      <c r="AM5">
        <v>941.18999999999994</v>
      </c>
      <c r="AN5">
        <v>996.81999999999994</v>
      </c>
      <c r="AO5">
        <v>1022.19</v>
      </c>
      <c r="AP5">
        <v>1143.68</v>
      </c>
      <c r="AQ5">
        <v>1208.6999999999998</v>
      </c>
    </row>
    <row r="6" spans="1:43" x14ac:dyDescent="0.25">
      <c r="C6" s="2">
        <f t="shared" ref="C6:AQ6" si="1">(C5-B5)/B5</f>
        <v>-0.11608490861400791</v>
      </c>
      <c r="D6" s="2">
        <f t="shared" si="1"/>
        <v>0.19618878201596254</v>
      </c>
      <c r="E6" s="2">
        <f t="shared" si="1"/>
        <v>-0.23754532114679763</v>
      </c>
      <c r="F6" s="2">
        <f t="shared" si="1"/>
        <v>0.11669011228003538</v>
      </c>
      <c r="G6" s="2">
        <f t="shared" si="1"/>
        <v>0.11741065908247794</v>
      </c>
      <c r="H6" s="2">
        <f t="shared" si="1"/>
        <v>-0.26715957505671434</v>
      </c>
      <c r="I6" s="2">
        <f t="shared" si="1"/>
        <v>9.8766480742187537E-2</v>
      </c>
      <c r="J6" s="2">
        <f t="shared" si="1"/>
        <v>2.0700554877944546E-2</v>
      </c>
      <c r="K6" s="2">
        <f t="shared" si="1"/>
        <v>-5.9361114851218873E-2</v>
      </c>
      <c r="L6" s="2">
        <f t="shared" si="1"/>
        <v>-4.1197731217233927E-2</v>
      </c>
      <c r="M6" s="2">
        <f t="shared" si="1"/>
        <v>-7.880716225168645E-2</v>
      </c>
      <c r="N6" s="2">
        <f t="shared" si="1"/>
        <v>-2.0997295572639834E-2</v>
      </c>
      <c r="O6" s="2">
        <f t="shared" si="1"/>
        <v>2.6662114346017972E-2</v>
      </c>
      <c r="P6" s="2">
        <f t="shared" si="1"/>
        <v>-2.4085215305700812E-2</v>
      </c>
      <c r="Q6" s="2">
        <f t="shared" si="1"/>
        <v>2.9605229190115472E-2</v>
      </c>
      <c r="R6" s="2">
        <f t="shared" si="1"/>
        <v>-8.0735748385284585E-3</v>
      </c>
      <c r="S6" s="2">
        <f t="shared" si="1"/>
        <v>-9.2383446407085734E-2</v>
      </c>
      <c r="T6" s="2">
        <f t="shared" si="1"/>
        <v>-7.0282735111289268E-2</v>
      </c>
      <c r="U6" s="2">
        <f t="shared" si="1"/>
        <v>-2.2490623914111437E-2</v>
      </c>
      <c r="V6" s="2">
        <f t="shared" si="1"/>
        <v>4.535425349348993E-4</v>
      </c>
      <c r="W6" s="2">
        <f t="shared" si="1"/>
        <v>-3.1402771481431418E-2</v>
      </c>
      <c r="X6" s="2">
        <f t="shared" si="1"/>
        <v>2.4590786044981834E-2</v>
      </c>
      <c r="Y6" s="2">
        <f t="shared" si="1"/>
        <v>-4.2741796093730716E-2</v>
      </c>
      <c r="Z6" s="2">
        <f t="shared" si="1"/>
        <v>1.0059843169625546E-3</v>
      </c>
      <c r="AA6" s="2">
        <f t="shared" si="1"/>
        <v>-1.2265828329940597E-2</v>
      </c>
      <c r="AB6" s="2">
        <f t="shared" si="1"/>
        <v>-5.9181863243849629E-2</v>
      </c>
      <c r="AC6" s="2">
        <f t="shared" si="1"/>
        <v>-3.165337954939363E-2</v>
      </c>
      <c r="AD6" s="2">
        <f t="shared" si="1"/>
        <v>0.25264167692792316</v>
      </c>
      <c r="AE6" s="2">
        <f t="shared" si="1"/>
        <v>-0.33917039102952445</v>
      </c>
      <c r="AF6" s="2">
        <f t="shared" si="1"/>
        <v>0.25123672466876562</v>
      </c>
      <c r="AG6" s="2">
        <f t="shared" si="1"/>
        <v>-2.5546385767013513E-2</v>
      </c>
      <c r="AH6" s="2">
        <f t="shared" si="1"/>
        <v>3.5735058376246687E-2</v>
      </c>
      <c r="AI6" s="2">
        <f t="shared" si="1"/>
        <v>0.14193946034789737</v>
      </c>
      <c r="AJ6" s="2">
        <f t="shared" si="1"/>
        <v>6.6328427668430863E-3</v>
      </c>
      <c r="AK6" s="2">
        <f t="shared" si="1"/>
        <v>1.3106784548290104E-3</v>
      </c>
      <c r="AL6" s="2">
        <f t="shared" si="1"/>
        <v>9.6196868008948597E-2</v>
      </c>
      <c r="AM6" s="2">
        <f t="shared" si="1"/>
        <v>2.1699956578376044E-2</v>
      </c>
      <c r="AN6" s="2">
        <f t="shared" si="1"/>
        <v>5.9106025350885577E-2</v>
      </c>
      <c r="AO6" s="2">
        <f t="shared" si="1"/>
        <v>2.5450933970024799E-2</v>
      </c>
      <c r="AP6" s="2">
        <f t="shared" si="1"/>
        <v>0.11885265948600554</v>
      </c>
      <c r="AQ6" s="2">
        <f t="shared" si="1"/>
        <v>5.6851566871852048E-2</v>
      </c>
    </row>
    <row r="9" spans="1:43" x14ac:dyDescent="0.25">
      <c r="B9">
        <v>1971</v>
      </c>
      <c r="C9">
        <v>1972</v>
      </c>
      <c r="D9">
        <v>1973</v>
      </c>
      <c r="E9">
        <v>1974</v>
      </c>
      <c r="F9">
        <v>1975</v>
      </c>
      <c r="G9">
        <v>1976</v>
      </c>
      <c r="H9">
        <v>1977</v>
      </c>
      <c r="I9">
        <v>1978</v>
      </c>
      <c r="J9">
        <v>1979</v>
      </c>
      <c r="K9">
        <v>1980</v>
      </c>
      <c r="L9">
        <v>1981</v>
      </c>
      <c r="M9">
        <v>1982</v>
      </c>
      <c r="N9">
        <v>1983</v>
      </c>
      <c r="O9">
        <v>1984</v>
      </c>
      <c r="P9">
        <v>1985</v>
      </c>
      <c r="Q9">
        <v>1986</v>
      </c>
      <c r="R9">
        <v>1987</v>
      </c>
      <c r="S9">
        <v>1988</v>
      </c>
      <c r="T9">
        <v>1989</v>
      </c>
      <c r="U9">
        <v>1990</v>
      </c>
      <c r="V9">
        <v>1991</v>
      </c>
      <c r="W9">
        <v>1992</v>
      </c>
      <c r="X9">
        <v>1993</v>
      </c>
      <c r="Y9">
        <v>1994</v>
      </c>
      <c r="Z9">
        <v>1995</v>
      </c>
      <c r="AA9">
        <v>1996</v>
      </c>
      <c r="AB9">
        <v>1997</v>
      </c>
      <c r="AC9">
        <v>1998</v>
      </c>
      <c r="AD9">
        <v>1999</v>
      </c>
      <c r="AE9">
        <v>2000</v>
      </c>
      <c r="AF9">
        <v>2001</v>
      </c>
      <c r="AG9">
        <v>2002</v>
      </c>
      <c r="AH9">
        <v>2003</v>
      </c>
      <c r="AI9">
        <v>2004</v>
      </c>
      <c r="AJ9">
        <v>2005</v>
      </c>
      <c r="AK9">
        <v>2006</v>
      </c>
      <c r="AL9">
        <v>2007</v>
      </c>
      <c r="AM9">
        <v>2008</v>
      </c>
      <c r="AN9">
        <v>2009</v>
      </c>
      <c r="AO9">
        <v>2010</v>
      </c>
      <c r="AP9">
        <v>2011</v>
      </c>
    </row>
    <row r="10" spans="1:43" x14ac:dyDescent="0.25">
      <c r="A10" t="s">
        <v>70</v>
      </c>
      <c r="B10" s="2">
        <v>-0.11608490861400791</v>
      </c>
      <c r="C10" s="2">
        <v>0.19618878201596254</v>
      </c>
      <c r="D10" s="2">
        <v>-0.23754532114679763</v>
      </c>
      <c r="E10" s="2">
        <v>0.11669011228003538</v>
      </c>
      <c r="F10" s="2">
        <v>0.11741065908247794</v>
      </c>
      <c r="G10" s="2">
        <v>-0.26715957505671434</v>
      </c>
      <c r="H10" s="2">
        <v>9.8766480742187537E-2</v>
      </c>
      <c r="I10" s="2">
        <v>2.0700554877944546E-2</v>
      </c>
      <c r="J10" s="2">
        <v>-5.9361114851218873E-2</v>
      </c>
      <c r="K10" s="2">
        <v>-4.1197731217233927E-2</v>
      </c>
      <c r="L10" s="2">
        <v>-7.880716225168645E-2</v>
      </c>
      <c r="M10" s="2">
        <v>-2.0997295572639834E-2</v>
      </c>
      <c r="N10" s="2">
        <v>2.6662114346017972E-2</v>
      </c>
      <c r="O10" s="2">
        <v>-2.4085215305700812E-2</v>
      </c>
      <c r="P10" s="2">
        <v>2.9605229190115472E-2</v>
      </c>
      <c r="Q10" s="2">
        <v>-8.0735748385284585E-3</v>
      </c>
      <c r="R10" s="2">
        <v>-9.2383446407085734E-2</v>
      </c>
      <c r="S10" s="2">
        <v>-7.0282735111289268E-2</v>
      </c>
      <c r="T10" s="2">
        <v>-2.2490623914111437E-2</v>
      </c>
      <c r="U10" s="2">
        <v>4.535425349348993E-4</v>
      </c>
      <c r="V10" s="2">
        <v>-3.1402771481431418E-2</v>
      </c>
      <c r="W10" s="2">
        <v>2.4590786044981834E-2</v>
      </c>
      <c r="X10" s="2">
        <v>-4.2741796093730716E-2</v>
      </c>
      <c r="Y10" s="2">
        <v>1.0059843169625546E-3</v>
      </c>
      <c r="Z10" s="2">
        <v>-1.2265828329940597E-2</v>
      </c>
      <c r="AA10" s="2">
        <v>-5.9181863243849629E-2</v>
      </c>
      <c r="AB10" s="2">
        <v>-3.165337954939363E-2</v>
      </c>
      <c r="AC10" s="2">
        <v>0.25264167692792316</v>
      </c>
      <c r="AD10" s="2">
        <v>-0.33917039102952445</v>
      </c>
      <c r="AE10" s="2">
        <v>0.25123672466876562</v>
      </c>
      <c r="AF10" s="2">
        <v>-2.5546385767013513E-2</v>
      </c>
      <c r="AG10" s="2">
        <v>3.5735058376246687E-2</v>
      </c>
      <c r="AH10" s="2">
        <v>0.14193946034789737</v>
      </c>
      <c r="AI10" s="2">
        <v>6.6328427668430863E-3</v>
      </c>
      <c r="AJ10" s="2">
        <v>1.3106784548290104E-3</v>
      </c>
      <c r="AK10" s="2">
        <v>9.6196868008948597E-2</v>
      </c>
      <c r="AL10" s="2">
        <v>2.1699956578376044E-2</v>
      </c>
      <c r="AM10" s="2">
        <v>5.9106025350885577E-2</v>
      </c>
      <c r="AN10" s="2">
        <v>2.5450933970024799E-2</v>
      </c>
      <c r="AO10" s="2">
        <v>0.11885265948600554</v>
      </c>
      <c r="AP10" s="2">
        <v>5.6851566871852048E-2</v>
      </c>
    </row>
    <row r="11" spans="1:43" x14ac:dyDescent="0.25">
      <c r="A11" t="s">
        <v>66</v>
      </c>
      <c r="B11" s="2">
        <v>-6.9272816906749649E-2</v>
      </c>
      <c r="C11" s="2">
        <v>0.21188344722413011</v>
      </c>
      <c r="D11" s="2">
        <v>-0.16980461470480873</v>
      </c>
      <c r="E11" s="2">
        <v>0.13745444026612666</v>
      </c>
      <c r="F11" s="2">
        <v>9.1303043095687153E-2</v>
      </c>
      <c r="G11" s="2">
        <v>-0.11263049962714378</v>
      </c>
      <c r="H11" s="2">
        <v>1.5593978801853269E-2</v>
      </c>
      <c r="I11" s="2">
        <v>7.1792431850974545E-2</v>
      </c>
      <c r="J11" s="2">
        <v>-6.4546792443726228E-2</v>
      </c>
      <c r="K11" s="2">
        <v>6.1897786122460063E-5</v>
      </c>
      <c r="L11" s="2">
        <v>-2.9435733443367001E-2</v>
      </c>
      <c r="M11" s="2">
        <v>-6.6959659462301618E-3</v>
      </c>
      <c r="N11" s="2">
        <v>2.889044635739622E-2</v>
      </c>
      <c r="O11" s="2">
        <v>-3.4017461118073293E-2</v>
      </c>
      <c r="P11" s="2">
        <v>-5.3248354156461251E-2</v>
      </c>
      <c r="Q11" s="2">
        <v>7.2458906407245657E-2</v>
      </c>
      <c r="R11" s="2">
        <v>4.182416778441659E-2</v>
      </c>
      <c r="S11" s="2">
        <v>-0.10310311838462786</v>
      </c>
      <c r="T11" s="2">
        <v>-8.4589590981044294E-2</v>
      </c>
      <c r="U11" s="2">
        <v>-1.1435336118307585E-2</v>
      </c>
      <c r="V11" s="2">
        <v>-9.1449995924688193E-2</v>
      </c>
      <c r="W11" s="2">
        <v>6.3432037595489696E-2</v>
      </c>
      <c r="X11" s="2">
        <v>2.2718571345139285E-2</v>
      </c>
      <c r="Y11" s="2">
        <v>0.1222304002436487</v>
      </c>
      <c r="Z11" s="2">
        <v>-9.2978944749756903E-2</v>
      </c>
      <c r="AA11" s="2">
        <v>-1.3408301802110381E-2</v>
      </c>
      <c r="AB11" s="2">
        <v>-7.6766579053781384E-2</v>
      </c>
      <c r="AC11" s="2">
        <v>0.22018587207949561</v>
      </c>
      <c r="AD11" s="2">
        <v>-0.24446426167721111</v>
      </c>
      <c r="AE11" s="2">
        <v>0.15122226428820665</v>
      </c>
      <c r="AF11" s="2">
        <v>-7.1898375032240546E-3</v>
      </c>
      <c r="AG11" s="2">
        <v>-9.2228753288084955E-2</v>
      </c>
      <c r="AH11" s="2">
        <v>2.5700282617250273E-2</v>
      </c>
      <c r="AI11" s="2">
        <v>2.0745411804097471E-2</v>
      </c>
      <c r="AJ11" s="2">
        <v>0.14227333921042026</v>
      </c>
      <c r="AK11" s="2">
        <v>2.6497158241100785E-2</v>
      </c>
      <c r="AL11" s="2">
        <v>-1.6423921342355322E-2</v>
      </c>
      <c r="AM11" s="2">
        <v>0.10887586586948393</v>
      </c>
      <c r="AN11" s="2">
        <v>5.2315173537820343E-2</v>
      </c>
      <c r="AO11" s="2">
        <v>0.14459311920782011</v>
      </c>
      <c r="AP11" s="2">
        <v>-1.3864302858486307E-2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zoomScale="90" zoomScaleNormal="90" workbookViewId="0">
      <selection activeCell="E12" sqref="E12"/>
    </sheetView>
  </sheetViews>
  <sheetFormatPr defaultRowHeight="15" x14ac:dyDescent="0.25"/>
  <cols>
    <col min="2" max="3" width="11.5703125" bestFit="1" customWidth="1"/>
  </cols>
  <sheetData>
    <row r="1" spans="1:34" x14ac:dyDescent="0.25">
      <c r="B1" t="s">
        <v>127</v>
      </c>
      <c r="C1" t="s">
        <v>128</v>
      </c>
      <c r="D1" t="s">
        <v>120</v>
      </c>
    </row>
    <row r="2" spans="1:34" x14ac:dyDescent="0.25">
      <c r="A2" t="s">
        <v>2</v>
      </c>
      <c r="B2" s="6">
        <f>((Y41/Y59)+(Z41/Z59)+(AA41/AA59))/3</f>
        <v>496.65867711253867</v>
      </c>
      <c r="C2" s="6">
        <f>((AH41/AH59)+(AI41/AI59)+(AJ41/AJ59))/3</f>
        <v>811.15724681299469</v>
      </c>
      <c r="D2" s="13">
        <f t="shared" ref="D2:D15" si="0">(C2-B2)/B2</f>
        <v>0.63322878305253749</v>
      </c>
      <c r="G2">
        <v>496.65867711253867</v>
      </c>
      <c r="H2">
        <v>811.15724681299469</v>
      </c>
    </row>
    <row r="3" spans="1:34" x14ac:dyDescent="0.25">
      <c r="A3" t="s">
        <v>3</v>
      </c>
      <c r="B3" s="6">
        <f>((Y42/Y60)+(Z42/Z60)+(AA42/AA60))/3</f>
        <v>68.114774304270199</v>
      </c>
      <c r="C3" s="6">
        <f>((AH42/AH60)+(AI42/AI60)+(AJ42/AJ60))/3</f>
        <v>96.224007888997463</v>
      </c>
      <c r="D3" s="2">
        <f t="shared" si="0"/>
        <v>0.41267454633502415</v>
      </c>
      <c r="G3">
        <v>68.114774304270199</v>
      </c>
      <c r="H3">
        <v>96.224007888997463</v>
      </c>
    </row>
    <row r="4" spans="1:34" x14ac:dyDescent="0.25">
      <c r="A4" t="s">
        <v>4</v>
      </c>
      <c r="B4" s="6">
        <f>((Y43/Y61)+(Z43/Z61)+(AA43/AA61))/3</f>
        <v>394.41055767430595</v>
      </c>
      <c r="C4" s="6">
        <f>((AH43/AH61)+(AI43/AI61)+(AJ43/AJ61))/3</f>
        <v>421.47202423292129</v>
      </c>
      <c r="D4" s="2">
        <f t="shared" si="0"/>
        <v>6.8612429439482689E-2</v>
      </c>
      <c r="G4">
        <v>394.41055767430595</v>
      </c>
      <c r="H4">
        <v>421.47202423292129</v>
      </c>
    </row>
    <row r="5" spans="1:34" x14ac:dyDescent="0.25">
      <c r="A5" t="s">
        <v>5</v>
      </c>
      <c r="B5" s="6">
        <f>((Y44/Y62)+(Z44/Z62)+(AA44/AA62))/3</f>
        <v>1626.4734326861915</v>
      </c>
      <c r="C5" s="6">
        <f>((AH44/AH62)+(AI44/AI62)+(AJ44/AJ62))/3</f>
        <v>1485.0564459189707</v>
      </c>
      <c r="D5" s="2">
        <f t="shared" si="0"/>
        <v>-8.6947000747294417E-2</v>
      </c>
      <c r="G5">
        <v>1626.4734326861915</v>
      </c>
      <c r="H5">
        <v>1485.0564459189707</v>
      </c>
    </row>
    <row r="6" spans="1:34" x14ac:dyDescent="0.25">
      <c r="A6" t="s">
        <v>229</v>
      </c>
      <c r="B6" s="6">
        <f>((Y45/Y63)+(Z45/Z63)+(AA45/AA63))/3</f>
        <v>1393.1730953304641</v>
      </c>
      <c r="C6" s="6">
        <f>((AH45/AH63)+(AI45/AI63)+(AJ45/AJ63))/3</f>
        <v>1173.7794312305921</v>
      </c>
      <c r="D6" s="2">
        <f t="shared" si="0"/>
        <v>-0.1574776779965244</v>
      </c>
      <c r="G6">
        <v>1393.1730953304641</v>
      </c>
      <c r="H6">
        <v>1173.7794312305921</v>
      </c>
    </row>
    <row r="7" spans="1:34" x14ac:dyDescent="0.25">
      <c r="A7" t="s">
        <v>7</v>
      </c>
      <c r="B7" s="6">
        <f>((Y46/Y64)+(Z46/Z64)+(AA46/AA64))/3</f>
        <v>1977.2400406414629</v>
      </c>
      <c r="C7" s="6">
        <f>((AH46/AH64)+(AI46/AI64)+(AJ46/AJ64))/3</f>
        <v>3250.0719521688043</v>
      </c>
      <c r="D7" s="2">
        <f t="shared" si="0"/>
        <v>0.64374172349574965</v>
      </c>
      <c r="G7">
        <v>1977.2400406414629</v>
      </c>
      <c r="H7">
        <v>2900.0870258897244</v>
      </c>
    </row>
    <row r="8" spans="1:34" x14ac:dyDescent="0.25">
      <c r="A8" t="s">
        <v>10</v>
      </c>
      <c r="B8" s="6">
        <f t="shared" ref="B8:B15" si="1">((Y48/Y66)+(Z48/Z66)+(AA48/AA66))/3</f>
        <v>2347.2980825423219</v>
      </c>
      <c r="C8" s="6">
        <f t="shared" ref="C8:C15" si="2">((AH48/AH66)+(AI48/AI66)+(AJ48/AJ66))/3</f>
        <v>1520.1879474026966</v>
      </c>
      <c r="D8" s="2">
        <f t="shared" si="0"/>
        <v>-0.3523668942138764</v>
      </c>
      <c r="G8">
        <v>2347.2980825423219</v>
      </c>
      <c r="H8">
        <v>1520.1879474026966</v>
      </c>
    </row>
    <row r="9" spans="1:34" x14ac:dyDescent="0.25">
      <c r="A9" t="s">
        <v>11</v>
      </c>
      <c r="B9" s="6">
        <f t="shared" si="1"/>
        <v>106.08017683916204</v>
      </c>
      <c r="C9" s="6">
        <f t="shared" si="2"/>
        <v>87.327927858964358</v>
      </c>
      <c r="D9" s="2">
        <f t="shared" si="0"/>
        <v>-0.17677429976978354</v>
      </c>
      <c r="G9">
        <v>106.08017683916204</v>
      </c>
      <c r="H9">
        <v>87.327927858964358</v>
      </c>
    </row>
    <row r="10" spans="1:34" x14ac:dyDescent="0.25">
      <c r="A10" t="s">
        <v>12</v>
      </c>
      <c r="B10" s="6">
        <f t="shared" si="1"/>
        <v>385.06868389956861</v>
      </c>
      <c r="C10" s="6">
        <f t="shared" si="2"/>
        <v>650.0373146438393</v>
      </c>
      <c r="D10" s="2">
        <f t="shared" si="0"/>
        <v>0.68810745153552466</v>
      </c>
      <c r="G10">
        <v>385.06868389956861</v>
      </c>
      <c r="H10">
        <v>650.0373146438393</v>
      </c>
    </row>
    <row r="11" spans="1:34" x14ac:dyDescent="0.25">
      <c r="A11" t="s">
        <v>13</v>
      </c>
      <c r="B11" s="6">
        <f t="shared" si="1"/>
        <v>277.24726850141923</v>
      </c>
      <c r="C11" s="6">
        <f t="shared" si="2"/>
        <v>646.72045571898059</v>
      </c>
      <c r="D11" s="2">
        <f t="shared" si="0"/>
        <v>1.3326486108037887</v>
      </c>
      <c r="G11">
        <v>277.24726850141923</v>
      </c>
      <c r="H11">
        <v>646.72045571898059</v>
      </c>
    </row>
    <row r="12" spans="1:34" x14ac:dyDescent="0.25">
      <c r="A12" t="s">
        <v>15</v>
      </c>
      <c r="B12" s="6">
        <f t="shared" si="1"/>
        <v>406.20987060798029</v>
      </c>
      <c r="C12" s="6">
        <f t="shared" si="2"/>
        <v>714.26952271873358</v>
      </c>
      <c r="D12" s="2">
        <f t="shared" si="0"/>
        <v>0.75837559449177316</v>
      </c>
      <c r="E12">
        <f>C12/C4</f>
        <v>1.6947020956342322</v>
      </c>
      <c r="G12">
        <v>406.20987060798029</v>
      </c>
      <c r="H12">
        <v>714.26952271873358</v>
      </c>
    </row>
    <row r="13" spans="1:34" x14ac:dyDescent="0.25">
      <c r="A13" t="s">
        <v>16</v>
      </c>
      <c r="B13" s="6">
        <f t="shared" si="1"/>
        <v>1618.8244146979796</v>
      </c>
      <c r="C13" s="6">
        <f t="shared" si="2"/>
        <v>2681.1000947728085</v>
      </c>
      <c r="D13" s="2">
        <f t="shared" si="0"/>
        <v>0.65620191444481968</v>
      </c>
      <c r="G13">
        <v>1618.8244146979796</v>
      </c>
      <c r="H13">
        <v>2681.1000947728085</v>
      </c>
    </row>
    <row r="14" spans="1:34" x14ac:dyDescent="0.25">
      <c r="A14" t="s">
        <v>17</v>
      </c>
      <c r="B14" s="6">
        <f t="shared" si="1"/>
        <v>383.22952906158145</v>
      </c>
      <c r="C14" s="6">
        <f t="shared" si="2"/>
        <v>489.40222400674764</v>
      </c>
      <c r="D14" s="2">
        <f t="shared" si="0"/>
        <v>0.27704727035297227</v>
      </c>
      <c r="G14">
        <v>383.22952906158145</v>
      </c>
      <c r="H14">
        <v>489.40222400674764</v>
      </c>
    </row>
    <row r="15" spans="1:34" x14ac:dyDescent="0.25">
      <c r="A15" t="s">
        <v>197</v>
      </c>
      <c r="B15" s="6">
        <f t="shared" si="1"/>
        <v>15.159882189582364</v>
      </c>
      <c r="C15" s="6">
        <f t="shared" si="2"/>
        <v>35.173412611531944</v>
      </c>
      <c r="D15" s="2">
        <f t="shared" si="0"/>
        <v>1.3201639809379633</v>
      </c>
      <c r="G15">
        <v>15.159882189582364</v>
      </c>
      <c r="H15">
        <v>35.173412611531944</v>
      </c>
      <c r="AH15">
        <f>(SUM(AH29:AJ29))/3</f>
        <v>11280.557991718348</v>
      </c>
    </row>
    <row r="17" spans="1:36" x14ac:dyDescent="0.25">
      <c r="A17" t="s">
        <v>8</v>
      </c>
      <c r="B17" s="6">
        <f>((Y47/Y65)+(Z47/Z65)+(AA47/AA65))/3</f>
        <v>4842.0591269878323</v>
      </c>
      <c r="C17" s="6">
        <f>((AH47/AH65)+(AI47/AI65)+(AJ47/AJ65))/3</f>
        <v>11280.557991718348</v>
      </c>
      <c r="D17" s="2">
        <f>(C17-B17)/B17</f>
        <v>1.3297026525026767</v>
      </c>
      <c r="G17">
        <v>4842.0591269878323</v>
      </c>
      <c r="H17">
        <v>6571.4010743359904</v>
      </c>
    </row>
    <row r="18" spans="1:36" x14ac:dyDescent="0.25">
      <c r="A18" t="s">
        <v>181</v>
      </c>
    </row>
    <row r="21" spans="1:36" x14ac:dyDescent="0.25">
      <c r="A21" s="1" t="s">
        <v>124</v>
      </c>
    </row>
    <row r="22" spans="1:36" x14ac:dyDescent="0.25">
      <c r="B22">
        <v>1977</v>
      </c>
      <c r="C22">
        <v>1978</v>
      </c>
      <c r="D22">
        <v>1979</v>
      </c>
      <c r="E22">
        <v>1980</v>
      </c>
      <c r="F22">
        <v>1981</v>
      </c>
      <c r="G22">
        <v>1982</v>
      </c>
      <c r="H22">
        <v>1983</v>
      </c>
      <c r="I22">
        <v>1984</v>
      </c>
      <c r="J22">
        <v>1985</v>
      </c>
      <c r="K22">
        <v>1986</v>
      </c>
      <c r="L22">
        <v>1987</v>
      </c>
      <c r="M22">
        <v>1988</v>
      </c>
      <c r="N22">
        <v>1989</v>
      </c>
      <c r="O22">
        <v>1990</v>
      </c>
      <c r="P22">
        <v>1991</v>
      </c>
      <c r="Q22">
        <v>1992</v>
      </c>
      <c r="R22">
        <v>1993</v>
      </c>
      <c r="S22">
        <v>1994</v>
      </c>
      <c r="T22">
        <v>1995</v>
      </c>
      <c r="U22">
        <v>1996</v>
      </c>
      <c r="V22">
        <v>1997</v>
      </c>
      <c r="W22">
        <v>1998</v>
      </c>
      <c r="X22">
        <v>1999</v>
      </c>
      <c r="Y22">
        <v>2000</v>
      </c>
      <c r="Z22">
        <v>2001</v>
      </c>
      <c r="AA22">
        <v>2002</v>
      </c>
      <c r="AB22">
        <v>2003</v>
      </c>
      <c r="AC22">
        <v>2004</v>
      </c>
      <c r="AD22">
        <v>2005</v>
      </c>
      <c r="AE22">
        <v>2006</v>
      </c>
      <c r="AF22">
        <v>2007</v>
      </c>
      <c r="AG22">
        <v>2008</v>
      </c>
      <c r="AH22">
        <v>2009</v>
      </c>
      <c r="AI22">
        <v>2010</v>
      </c>
      <c r="AJ22">
        <v>2011</v>
      </c>
    </row>
    <row r="23" spans="1:36" x14ac:dyDescent="0.25">
      <c r="A23" t="s">
        <v>2</v>
      </c>
      <c r="Y23">
        <f>(Y41)/Y59</f>
        <v>482.47561629152165</v>
      </c>
      <c r="Z23">
        <f t="shared" ref="Z23:AI23" si="3">(Z41)/Z59</f>
        <v>581.40258055423374</v>
      </c>
      <c r="AA23">
        <f t="shared" si="3"/>
        <v>426.09783449186057</v>
      </c>
      <c r="AB23">
        <f t="shared" si="3"/>
        <v>516.09657947686117</v>
      </c>
      <c r="AC23">
        <f t="shared" si="3"/>
        <v>664.5</v>
      </c>
      <c r="AD23">
        <f t="shared" si="3"/>
        <v>552.68389662027835</v>
      </c>
      <c r="AE23">
        <f t="shared" si="3"/>
        <v>2011.7861419949486</v>
      </c>
      <c r="AF23">
        <f t="shared" si="3"/>
        <v>580.48839083329824</v>
      </c>
      <c r="AG23">
        <f t="shared" si="3"/>
        <v>330.49641288827348</v>
      </c>
      <c r="AH23">
        <f t="shared" si="3"/>
        <v>478.95780343159061</v>
      </c>
      <c r="AI23">
        <f t="shared" si="3"/>
        <v>738.99395406406234</v>
      </c>
      <c r="AJ23">
        <f t="shared" ref="AJ23" si="4">(AJ41)/AJ59</f>
        <v>1215.5199829433307</v>
      </c>
    </row>
    <row r="24" spans="1:36" x14ac:dyDescent="0.25">
      <c r="A24" t="s">
        <v>3</v>
      </c>
      <c r="B24">
        <f>(B42)/B60</f>
        <v>167.49178503020235</v>
      </c>
      <c r="C24">
        <f t="shared" ref="C24:AJ31" si="5">(C42)/C60</f>
        <v>165.58168032473003</v>
      </c>
      <c r="D24">
        <f t="shared" si="5"/>
        <v>166.5936424636561</v>
      </c>
      <c r="E24">
        <f t="shared" si="5"/>
        <v>162.02284826224823</v>
      </c>
      <c r="F24">
        <f t="shared" si="5"/>
        <v>175.839017026682</v>
      </c>
      <c r="G24">
        <f t="shared" si="5"/>
        <v>157.9401725944154</v>
      </c>
      <c r="H24">
        <f t="shared" si="5"/>
        <v>146.33547771148611</v>
      </c>
      <c r="I24">
        <f t="shared" si="5"/>
        <v>139.78913461159715</v>
      </c>
      <c r="J24">
        <f t="shared" si="5"/>
        <v>146.43778000496835</v>
      </c>
      <c r="K24">
        <f t="shared" si="5"/>
        <v>160.99412254831017</v>
      </c>
      <c r="L24">
        <f t="shared" si="5"/>
        <v>115.52673147445844</v>
      </c>
      <c r="M24">
        <f t="shared" si="5"/>
        <v>156.43599205694829</v>
      </c>
      <c r="N24">
        <f t="shared" si="5"/>
        <v>123.12643461874251</v>
      </c>
      <c r="O24">
        <f t="shared" si="5"/>
        <v>134.62101258413813</v>
      </c>
      <c r="P24">
        <f t="shared" si="5"/>
        <v>118.52167108279905</v>
      </c>
      <c r="Q24">
        <f t="shared" si="5"/>
        <v>163.54714373923852</v>
      </c>
      <c r="R24">
        <f t="shared" si="5"/>
        <v>145.58111542780992</v>
      </c>
      <c r="S24">
        <f t="shared" si="5"/>
        <v>94.903050540344722</v>
      </c>
      <c r="T24">
        <f t="shared" si="5"/>
        <v>92.983773547944764</v>
      </c>
      <c r="U24">
        <f t="shared" si="5"/>
        <v>92.593189462786739</v>
      </c>
      <c r="V24">
        <f t="shared" si="5"/>
        <v>94.238275649823564</v>
      </c>
      <c r="W24">
        <f t="shared" si="5"/>
        <v>85.972023475569401</v>
      </c>
      <c r="X24">
        <f t="shared" si="5"/>
        <v>74.773475211849856</v>
      </c>
      <c r="Y24">
        <f t="shared" si="5"/>
        <v>65.433428302684135</v>
      </c>
      <c r="Z24">
        <f t="shared" si="5"/>
        <v>62.644908699819396</v>
      </c>
      <c r="AA24">
        <f t="shared" si="5"/>
        <v>76.26598591030708</v>
      </c>
      <c r="AB24">
        <f t="shared" si="5"/>
        <v>98.415358381842765</v>
      </c>
      <c r="AC24">
        <f t="shared" si="5"/>
        <v>112.71944688801098</v>
      </c>
      <c r="AD24">
        <f t="shared" si="5"/>
        <v>112.73321271343495</v>
      </c>
      <c r="AE24">
        <f t="shared" si="5"/>
        <v>96.103229822272851</v>
      </c>
      <c r="AF24">
        <f t="shared" si="5"/>
        <v>76.227122584754341</v>
      </c>
      <c r="AG24">
        <f t="shared" si="5"/>
        <v>66.36104757465165</v>
      </c>
      <c r="AH24">
        <f t="shared" si="5"/>
        <v>101.19113235212191</v>
      </c>
      <c r="AI24">
        <f t="shared" si="5"/>
        <v>100.04423205756503</v>
      </c>
      <c r="AJ24">
        <f t="shared" si="5"/>
        <v>87.436659257305465</v>
      </c>
    </row>
    <row r="25" spans="1:36" x14ac:dyDescent="0.25">
      <c r="A25" t="s">
        <v>4</v>
      </c>
      <c r="B25">
        <f t="shared" ref="B25:Q37" si="6">(B43)/B61</f>
        <v>485.33301002145112</v>
      </c>
      <c r="C25">
        <f t="shared" si="6"/>
        <v>703.19440029234465</v>
      </c>
      <c r="D25">
        <f t="shared" si="6"/>
        <v>500.34335883794182</v>
      </c>
      <c r="E25">
        <f t="shared" si="6"/>
        <v>806.50601427573622</v>
      </c>
      <c r="F25">
        <f t="shared" si="6"/>
        <v>657.83132530120486</v>
      </c>
      <c r="G25">
        <f t="shared" si="6"/>
        <v>664.8532874686781</v>
      </c>
      <c r="H25">
        <f t="shared" si="6"/>
        <v>772.45812021682207</v>
      </c>
      <c r="I25">
        <f t="shared" si="6"/>
        <v>565.38030840916269</v>
      </c>
      <c r="J25">
        <f t="shared" si="6"/>
        <v>580.69505941937416</v>
      </c>
      <c r="K25">
        <f t="shared" si="6"/>
        <v>516.76923076923072</v>
      </c>
      <c r="L25">
        <f t="shared" si="6"/>
        <v>580.14567038814437</v>
      </c>
      <c r="M25">
        <f t="shared" si="6"/>
        <v>437.21230124573788</v>
      </c>
      <c r="N25">
        <f t="shared" si="6"/>
        <v>493.97987241201008</v>
      </c>
      <c r="O25">
        <f t="shared" si="6"/>
        <v>504.43608189787221</v>
      </c>
      <c r="P25">
        <f t="shared" si="6"/>
        <v>467.5342751757255</v>
      </c>
      <c r="Q25">
        <f t="shared" si="6"/>
        <v>582.12484452523813</v>
      </c>
      <c r="R25">
        <f t="shared" si="5"/>
        <v>363.70736436718153</v>
      </c>
      <c r="S25">
        <f t="shared" si="5"/>
        <v>368.21885759102452</v>
      </c>
      <c r="T25">
        <f t="shared" si="5"/>
        <v>316.71654328765686</v>
      </c>
      <c r="U25">
        <f t="shared" si="5"/>
        <v>269.65099420049711</v>
      </c>
      <c r="V25">
        <f t="shared" si="5"/>
        <v>333.28658311126981</v>
      </c>
      <c r="W25">
        <f t="shared" si="5"/>
        <v>397.67666503581597</v>
      </c>
      <c r="X25">
        <f t="shared" si="5"/>
        <v>416.4765369673799</v>
      </c>
      <c r="Y25">
        <f t="shared" si="5"/>
        <v>386.79656827104844</v>
      </c>
      <c r="Z25">
        <f t="shared" si="5"/>
        <v>327.93715033924531</v>
      </c>
      <c r="AA25">
        <f t="shared" si="5"/>
        <v>468.49795441262421</v>
      </c>
      <c r="AB25">
        <f t="shared" si="5"/>
        <v>361.68772304267503</v>
      </c>
      <c r="AC25">
        <f t="shared" si="5"/>
        <v>277.21456249436784</v>
      </c>
      <c r="AD25">
        <f t="shared" si="5"/>
        <v>426.11562202703601</v>
      </c>
      <c r="AE25">
        <f t="shared" si="5"/>
        <v>405.16154280993175</v>
      </c>
      <c r="AF25">
        <f t="shared" si="5"/>
        <v>373.62036131014383</v>
      </c>
      <c r="AG25">
        <f t="shared" si="5"/>
        <v>350.7815339876409</v>
      </c>
      <c r="AH25">
        <f t="shared" si="5"/>
        <v>359.56988356192767</v>
      </c>
      <c r="AI25">
        <f t="shared" si="5"/>
        <v>265.8451243024881</v>
      </c>
      <c r="AJ25">
        <f t="shared" si="5"/>
        <v>639.00106483434797</v>
      </c>
    </row>
    <row r="26" spans="1:36" x14ac:dyDescent="0.25">
      <c r="A26" t="s">
        <v>5</v>
      </c>
      <c r="B26" t="e">
        <f t="shared" si="6"/>
        <v>#VALUE!</v>
      </c>
      <c r="C26" t="e">
        <f>(C44)/C62</f>
        <v>#VALUE!</v>
      </c>
      <c r="D26" t="e">
        <f t="shared" si="5"/>
        <v>#VALUE!</v>
      </c>
      <c r="E26" t="e">
        <f t="shared" si="5"/>
        <v>#VALUE!</v>
      </c>
      <c r="F26" t="e">
        <f t="shared" si="5"/>
        <v>#VALUE!</v>
      </c>
      <c r="G26" t="e">
        <f t="shared" si="5"/>
        <v>#VALUE!</v>
      </c>
      <c r="H26" t="e">
        <f t="shared" si="5"/>
        <v>#VALUE!</v>
      </c>
      <c r="I26" t="e">
        <f t="shared" si="5"/>
        <v>#VALUE!</v>
      </c>
      <c r="J26" t="e">
        <f t="shared" si="5"/>
        <v>#VALUE!</v>
      </c>
      <c r="K26" t="e">
        <f t="shared" si="5"/>
        <v>#VALUE!</v>
      </c>
      <c r="L26" t="e">
        <f t="shared" si="5"/>
        <v>#VALUE!</v>
      </c>
      <c r="M26" t="e">
        <f t="shared" si="5"/>
        <v>#VALUE!</v>
      </c>
      <c r="N26" t="e">
        <f t="shared" si="5"/>
        <v>#VALUE!</v>
      </c>
      <c r="O26" t="e">
        <f t="shared" si="5"/>
        <v>#VALUE!</v>
      </c>
      <c r="P26">
        <f t="shared" si="5"/>
        <v>9.3046861783116217</v>
      </c>
      <c r="Q26">
        <f t="shared" si="5"/>
        <v>219.109121294023</v>
      </c>
      <c r="R26">
        <f t="shared" si="5"/>
        <v>929.32812088557591</v>
      </c>
      <c r="S26">
        <f t="shared" si="5"/>
        <v>1391.6866506794565</v>
      </c>
      <c r="T26">
        <f t="shared" si="5"/>
        <v>1021.8530604172847</v>
      </c>
      <c r="U26">
        <f t="shared" si="5"/>
        <v>1902.2506273525721</v>
      </c>
      <c r="V26">
        <f t="shared" si="5"/>
        <v>1680.9044737200568</v>
      </c>
      <c r="W26">
        <f t="shared" si="5"/>
        <v>1340.5033174071996</v>
      </c>
      <c r="X26">
        <f t="shared" si="5"/>
        <v>1591.1804352012325</v>
      </c>
      <c r="Y26">
        <f t="shared" si="5"/>
        <v>1469.2780337941629</v>
      </c>
      <c r="Z26">
        <f t="shared" si="5"/>
        <v>1848.1158308562663</v>
      </c>
      <c r="AA26">
        <f t="shared" si="5"/>
        <v>1562.0264334081448</v>
      </c>
      <c r="AB26">
        <f t="shared" si="5"/>
        <v>1351.9379249414205</v>
      </c>
      <c r="AC26">
        <f t="shared" si="5"/>
        <v>1173.6420987844283</v>
      </c>
      <c r="AD26">
        <f t="shared" si="5"/>
        <v>1279.0563423645319</v>
      </c>
      <c r="AE26">
        <f t="shared" si="5"/>
        <v>1186.8478198205123</v>
      </c>
      <c r="AF26">
        <f t="shared" si="5"/>
        <v>1077.4096442928726</v>
      </c>
      <c r="AG26">
        <f t="shared" si="5"/>
        <v>1074.5067994637043</v>
      </c>
      <c r="AH26">
        <f t="shared" si="5"/>
        <v>1174.1679273827533</v>
      </c>
      <c r="AI26">
        <f t="shared" si="5"/>
        <v>1758.1841336429695</v>
      </c>
      <c r="AJ26">
        <f t="shared" si="5"/>
        <v>1522.8172767311892</v>
      </c>
    </row>
    <row r="27" spans="1:36" x14ac:dyDescent="0.25">
      <c r="A27" t="s">
        <v>6</v>
      </c>
      <c r="B27" t="e">
        <f t="shared" si="6"/>
        <v>#VALUE!</v>
      </c>
      <c r="C27" t="e">
        <f t="shared" si="5"/>
        <v>#VALUE!</v>
      </c>
      <c r="D27" t="e">
        <f t="shared" si="5"/>
        <v>#VALUE!</v>
      </c>
      <c r="E27" t="e">
        <f t="shared" si="5"/>
        <v>#VALUE!</v>
      </c>
      <c r="F27" t="e">
        <f t="shared" si="5"/>
        <v>#VALUE!</v>
      </c>
      <c r="G27" t="e">
        <f t="shared" si="5"/>
        <v>#VALUE!</v>
      </c>
      <c r="H27" t="e">
        <f t="shared" si="5"/>
        <v>#VALUE!</v>
      </c>
      <c r="I27" t="e">
        <f t="shared" si="5"/>
        <v>#VALUE!</v>
      </c>
      <c r="J27" t="e">
        <f t="shared" si="5"/>
        <v>#VALUE!</v>
      </c>
      <c r="K27" t="e">
        <f t="shared" si="5"/>
        <v>#VALUE!</v>
      </c>
      <c r="L27" t="e">
        <f t="shared" si="5"/>
        <v>#VALUE!</v>
      </c>
      <c r="M27" t="e">
        <f t="shared" si="5"/>
        <v>#VALUE!</v>
      </c>
      <c r="N27" t="e">
        <f t="shared" si="5"/>
        <v>#VALUE!</v>
      </c>
      <c r="O27" t="e">
        <f t="shared" si="5"/>
        <v>#VALUE!</v>
      </c>
      <c r="P27">
        <f t="shared" si="5"/>
        <v>7.5789823399329315</v>
      </c>
      <c r="Q27">
        <f t="shared" si="5"/>
        <v>187.03986875816463</v>
      </c>
      <c r="R27">
        <f t="shared" si="5"/>
        <v>882.30649268610455</v>
      </c>
      <c r="S27">
        <f t="shared" si="5"/>
        <v>1376.0840238967046</v>
      </c>
      <c r="T27">
        <f t="shared" si="5"/>
        <v>954.68934561776518</v>
      </c>
      <c r="U27">
        <f t="shared" si="5"/>
        <v>1425.4940176997752</v>
      </c>
      <c r="V27">
        <f t="shared" si="5"/>
        <v>1207.1841637010675</v>
      </c>
      <c r="W27">
        <f t="shared" si="5"/>
        <v>1007.8093879403782</v>
      </c>
      <c r="X27">
        <f t="shared" si="5"/>
        <v>1321.5928627851865</v>
      </c>
      <c r="Y27">
        <f t="shared" si="5"/>
        <v>1224.5773380456371</v>
      </c>
      <c r="Z27">
        <f t="shared" si="5"/>
        <v>1634.8748401071866</v>
      </c>
      <c r="AA27">
        <f t="shared" si="5"/>
        <v>1320.0671078385683</v>
      </c>
      <c r="AB27">
        <f t="shared" si="5"/>
        <v>1311.0797564235854</v>
      </c>
      <c r="AC27">
        <f t="shared" si="5"/>
        <v>948.53450265405036</v>
      </c>
      <c r="AD27">
        <f t="shared" si="5"/>
        <v>1131.9611479352955</v>
      </c>
      <c r="AE27">
        <f t="shared" si="5"/>
        <v>1113.7919374148914</v>
      </c>
      <c r="AF27">
        <f t="shared" si="5"/>
        <v>1146.4956581767976</v>
      </c>
      <c r="AG27">
        <f t="shared" si="5"/>
        <v>906.37495559664444</v>
      </c>
      <c r="AH27">
        <f t="shared" si="5"/>
        <v>1149.9814256072921</v>
      </c>
      <c r="AI27">
        <f t="shared" si="5"/>
        <v>1165.9257652969025</v>
      </c>
      <c r="AJ27">
        <f t="shared" si="5"/>
        <v>1205.4311027875819</v>
      </c>
    </row>
    <row r="28" spans="1:36" x14ac:dyDescent="0.25">
      <c r="A28" t="s">
        <v>7</v>
      </c>
      <c r="B28" t="e">
        <f t="shared" si="6"/>
        <v>#DIV/0!</v>
      </c>
      <c r="C28" t="e">
        <f t="shared" si="5"/>
        <v>#VALUE!</v>
      </c>
      <c r="D28" t="e">
        <f t="shared" si="5"/>
        <v>#DIV/0!</v>
      </c>
      <c r="E28" t="e">
        <f t="shared" si="5"/>
        <v>#DIV/0!</v>
      </c>
      <c r="F28" t="e">
        <f t="shared" si="5"/>
        <v>#DIV/0!</v>
      </c>
      <c r="G28" t="e">
        <f t="shared" si="5"/>
        <v>#DIV/0!</v>
      </c>
      <c r="H28" t="e">
        <f t="shared" si="5"/>
        <v>#DIV/0!</v>
      </c>
      <c r="I28" t="e">
        <f t="shared" si="5"/>
        <v>#DIV/0!</v>
      </c>
      <c r="J28" t="e">
        <f t="shared" si="5"/>
        <v>#DIV/0!</v>
      </c>
      <c r="K28" t="e">
        <f t="shared" si="5"/>
        <v>#DIV/0!</v>
      </c>
      <c r="L28" t="e">
        <f t="shared" si="5"/>
        <v>#DIV/0!</v>
      </c>
      <c r="M28" t="e">
        <f t="shared" si="5"/>
        <v>#DIV/0!</v>
      </c>
      <c r="N28" t="e">
        <f t="shared" si="5"/>
        <v>#DIV/0!</v>
      </c>
      <c r="O28" t="e">
        <f t="shared" si="5"/>
        <v>#DIV/0!</v>
      </c>
      <c r="P28" t="e">
        <f t="shared" si="5"/>
        <v>#DIV/0!</v>
      </c>
      <c r="Q28" t="e">
        <f t="shared" si="5"/>
        <v>#DIV/0!</v>
      </c>
      <c r="R28" t="e">
        <f t="shared" si="5"/>
        <v>#DIV/0!</v>
      </c>
      <c r="S28" t="e">
        <f t="shared" si="5"/>
        <v>#DIV/0!</v>
      </c>
      <c r="T28" t="e">
        <f t="shared" si="5"/>
        <v>#DIV/0!</v>
      </c>
      <c r="U28" t="e">
        <f t="shared" si="5"/>
        <v>#DIV/0!</v>
      </c>
      <c r="V28" t="e">
        <f t="shared" si="5"/>
        <v>#DIV/0!</v>
      </c>
      <c r="W28" t="e">
        <f t="shared" si="5"/>
        <v>#DIV/0!</v>
      </c>
      <c r="X28" t="e">
        <f t="shared" si="5"/>
        <v>#DIV/0!</v>
      </c>
      <c r="Y28">
        <f t="shared" si="5"/>
        <v>728.37022132796778</v>
      </c>
      <c r="Z28">
        <f t="shared" si="5"/>
        <v>2095</v>
      </c>
      <c r="AA28">
        <f t="shared" si="5"/>
        <v>3108.3499005964213</v>
      </c>
      <c r="AB28">
        <f t="shared" si="5"/>
        <v>3496.9111770727523</v>
      </c>
      <c r="AC28">
        <f t="shared" si="5"/>
        <v>2529.2006876408509</v>
      </c>
      <c r="AD28">
        <f t="shared" si="5"/>
        <v>1479.1789232665712</v>
      </c>
      <c r="AE28">
        <f t="shared" si="5"/>
        <v>2799.0158157987989</v>
      </c>
      <c r="AF28">
        <f t="shared" si="5"/>
        <v>3496.2324928566081</v>
      </c>
      <c r="AG28">
        <f t="shared" si="5"/>
        <v>4011.455691244144</v>
      </c>
      <c r="AH28">
        <f t="shared" si="5"/>
        <v>3165.8113358153259</v>
      </c>
      <c r="AI28">
        <f t="shared" si="5"/>
        <v>3049.3285031316818</v>
      </c>
      <c r="AJ28">
        <f t="shared" si="5"/>
        <v>3535.076017559405</v>
      </c>
    </row>
    <row r="29" spans="1:36" x14ac:dyDescent="0.25">
      <c r="A29" t="s">
        <v>8</v>
      </c>
      <c r="B29" t="e">
        <f t="shared" si="6"/>
        <v>#DIV/0!</v>
      </c>
      <c r="C29" t="e">
        <f t="shared" si="5"/>
        <v>#DIV/0!</v>
      </c>
      <c r="D29" t="e">
        <f t="shared" si="5"/>
        <v>#DIV/0!</v>
      </c>
      <c r="E29" t="e">
        <f t="shared" si="5"/>
        <v>#DIV/0!</v>
      </c>
      <c r="F29" t="e">
        <f t="shared" si="5"/>
        <v>#DIV/0!</v>
      </c>
      <c r="G29" t="e">
        <f t="shared" si="5"/>
        <v>#DIV/0!</v>
      </c>
      <c r="H29" t="e">
        <f t="shared" si="5"/>
        <v>#DIV/0!</v>
      </c>
      <c r="I29" t="e">
        <f t="shared" si="5"/>
        <v>#DIV/0!</v>
      </c>
      <c r="J29" t="e">
        <f t="shared" si="5"/>
        <v>#DIV/0!</v>
      </c>
      <c r="K29" t="e">
        <f t="shared" si="5"/>
        <v>#DIV/0!</v>
      </c>
      <c r="L29" t="e">
        <f t="shared" si="5"/>
        <v>#DIV/0!</v>
      </c>
      <c r="M29" t="e">
        <f t="shared" si="5"/>
        <v>#DIV/0!</v>
      </c>
      <c r="N29" t="e">
        <f t="shared" si="5"/>
        <v>#DIV/0!</v>
      </c>
      <c r="O29" t="e">
        <f t="shared" si="5"/>
        <v>#DIV/0!</v>
      </c>
      <c r="P29" t="e">
        <f t="shared" si="5"/>
        <v>#DIV/0!</v>
      </c>
      <c r="Q29" t="e">
        <f t="shared" si="5"/>
        <v>#DIV/0!</v>
      </c>
      <c r="R29" t="e">
        <f t="shared" si="5"/>
        <v>#DIV/0!</v>
      </c>
      <c r="S29" t="e">
        <f t="shared" si="5"/>
        <v>#DIV/0!</v>
      </c>
      <c r="T29" t="e">
        <f t="shared" si="5"/>
        <v>#DIV/0!</v>
      </c>
      <c r="U29" t="e">
        <f t="shared" si="5"/>
        <v>#DIV/0!</v>
      </c>
      <c r="V29" t="e">
        <f t="shared" si="5"/>
        <v>#DIV/0!</v>
      </c>
      <c r="W29" t="e">
        <f t="shared" si="5"/>
        <v>#DIV/0!</v>
      </c>
      <c r="X29" t="e">
        <f t="shared" si="5"/>
        <v>#DIV/0!</v>
      </c>
      <c r="Y29">
        <f t="shared" si="5"/>
        <v>4087.8451837355942</v>
      </c>
      <c r="Z29">
        <f t="shared" si="5"/>
        <v>4655.5555555555557</v>
      </c>
      <c r="AA29">
        <f t="shared" si="5"/>
        <v>5782.776641672348</v>
      </c>
      <c r="AB29">
        <f t="shared" si="5"/>
        <v>9275.8710257800685</v>
      </c>
      <c r="AC29">
        <f t="shared" si="5"/>
        <v>13309.225611398886</v>
      </c>
      <c r="AD29">
        <f t="shared" si="5"/>
        <v>17397.894863552283</v>
      </c>
      <c r="AE29">
        <f t="shared" si="5"/>
        <v>7953.940734629733</v>
      </c>
      <c r="AF29">
        <f t="shared" si="5"/>
        <v>11294.585938984192</v>
      </c>
      <c r="AG29">
        <f t="shared" si="5"/>
        <v>14184.268796422049</v>
      </c>
      <c r="AH29">
        <f t="shared" si="5"/>
        <v>7739.5410315864865</v>
      </c>
      <c r="AI29">
        <f>(AI47)/AI65</f>
        <v>11632.916730804314</v>
      </c>
      <c r="AJ29">
        <f>(AJ47)/AJ65</f>
        <v>14469.21621276424</v>
      </c>
    </row>
    <row r="30" spans="1:36" x14ac:dyDescent="0.25">
      <c r="A30" t="s">
        <v>10</v>
      </c>
      <c r="B30" t="e">
        <f t="shared" si="6"/>
        <v>#VALUE!</v>
      </c>
      <c r="C30" t="e">
        <f t="shared" si="5"/>
        <v>#VALUE!</v>
      </c>
      <c r="D30" t="e">
        <f t="shared" si="5"/>
        <v>#VALUE!</v>
      </c>
      <c r="E30" t="e">
        <f t="shared" si="5"/>
        <v>#VALUE!</v>
      </c>
      <c r="F30" t="e">
        <f t="shared" si="5"/>
        <v>#VALUE!</v>
      </c>
      <c r="G30" t="e">
        <f t="shared" si="5"/>
        <v>#VALUE!</v>
      </c>
      <c r="H30" t="e">
        <f t="shared" si="5"/>
        <v>#VALUE!</v>
      </c>
      <c r="I30" t="e">
        <f t="shared" si="5"/>
        <v>#VALUE!</v>
      </c>
      <c r="J30" t="e">
        <f t="shared" si="5"/>
        <v>#VALUE!</v>
      </c>
      <c r="K30" t="e">
        <f t="shared" si="5"/>
        <v>#VALUE!</v>
      </c>
      <c r="L30" t="e">
        <f t="shared" si="5"/>
        <v>#VALUE!</v>
      </c>
      <c r="M30" t="e">
        <f t="shared" si="5"/>
        <v>#VALUE!</v>
      </c>
      <c r="N30" t="e">
        <f t="shared" si="5"/>
        <v>#VALUE!</v>
      </c>
      <c r="O30" t="e">
        <f t="shared" si="5"/>
        <v>#VALUE!</v>
      </c>
      <c r="P30" t="e">
        <f t="shared" si="5"/>
        <v>#VALUE!</v>
      </c>
      <c r="Q30">
        <f t="shared" si="5"/>
        <v>0.64637062891862196</v>
      </c>
      <c r="R30">
        <f t="shared" si="5"/>
        <v>0.62916823958726564</v>
      </c>
      <c r="S30">
        <f t="shared" si="5"/>
        <v>17456.10278372591</v>
      </c>
      <c r="T30">
        <f t="shared" si="5"/>
        <v>11554.986907879076</v>
      </c>
      <c r="U30">
        <f t="shared" si="5"/>
        <v>4943.7811521965923</v>
      </c>
      <c r="V30">
        <f t="shared" si="5"/>
        <v>2869.8994009268677</v>
      </c>
      <c r="W30">
        <f t="shared" si="5"/>
        <v>6563.293234742302</v>
      </c>
      <c r="X30">
        <f t="shared" si="5"/>
        <v>1990.065867616888</v>
      </c>
      <c r="Y30">
        <f t="shared" si="5"/>
        <v>2522.7802500529774</v>
      </c>
      <c r="Z30">
        <f t="shared" si="5"/>
        <v>2347.1729605674941</v>
      </c>
      <c r="AA30">
        <f t="shared" si="5"/>
        <v>2171.9410370064943</v>
      </c>
      <c r="AB30">
        <f t="shared" si="5"/>
        <v>1677.8214887855722</v>
      </c>
      <c r="AC30">
        <f t="shared" si="5"/>
        <v>1204.6908315565031</v>
      </c>
      <c r="AD30">
        <f t="shared" si="5"/>
        <v>1449.78033631268</v>
      </c>
      <c r="AE30">
        <f t="shared" si="5"/>
        <v>2199.3368833517534</v>
      </c>
      <c r="AF30">
        <f t="shared" si="5"/>
        <v>1305.2987374490506</v>
      </c>
      <c r="AG30">
        <f t="shared" si="5"/>
        <v>2362.2007895657389</v>
      </c>
      <c r="AH30">
        <f t="shared" si="5"/>
        <v>1857.3264781491002</v>
      </c>
      <c r="AI30">
        <f t="shared" si="5"/>
        <v>1354.5660080605523</v>
      </c>
      <c r="AJ30">
        <f t="shared" si="5"/>
        <v>1348.6713559984369</v>
      </c>
    </row>
    <row r="31" spans="1:36" x14ac:dyDescent="0.25">
      <c r="A31" t="s">
        <v>11</v>
      </c>
      <c r="B31">
        <f t="shared" si="6"/>
        <v>386.48616043236308</v>
      </c>
      <c r="C31">
        <f t="shared" si="5"/>
        <v>408.55448495241143</v>
      </c>
      <c r="D31">
        <f t="shared" si="5"/>
        <v>347.68496582934222</v>
      </c>
      <c r="E31">
        <f t="shared" si="5"/>
        <v>340.76775300631851</v>
      </c>
      <c r="F31">
        <f t="shared" si="5"/>
        <v>314.94346319315008</v>
      </c>
      <c r="G31">
        <f t="shared" si="5"/>
        <v>289.78826785325691</v>
      </c>
      <c r="H31">
        <f t="shared" si="5"/>
        <v>310.44874401915638</v>
      </c>
      <c r="I31">
        <f t="shared" si="5"/>
        <v>283.2375193703362</v>
      </c>
      <c r="J31">
        <f t="shared" si="5"/>
        <v>260.24962599633153</v>
      </c>
      <c r="K31">
        <f t="shared" si="5"/>
        <v>243.84812290865545</v>
      </c>
      <c r="L31">
        <f t="shared" si="5"/>
        <v>240.7099778993659</v>
      </c>
      <c r="M31">
        <f t="shared" si="5"/>
        <v>228.64874793996734</v>
      </c>
      <c r="N31">
        <f t="shared" si="5"/>
        <v>193.85937733186165</v>
      </c>
      <c r="O31">
        <f t="shared" si="5"/>
        <v>214.65887546866975</v>
      </c>
      <c r="P31">
        <f t="shared" si="5"/>
        <v>198.42199471144062</v>
      </c>
      <c r="Q31">
        <f t="shared" si="5"/>
        <v>209.03021609339541</v>
      </c>
      <c r="R31">
        <f t="shared" si="5"/>
        <v>161.16727304772576</v>
      </c>
      <c r="S31">
        <f t="shared" si="5"/>
        <v>154.04158832703604</v>
      </c>
      <c r="T31">
        <f t="shared" si="5"/>
        <v>156.38685372942834</v>
      </c>
      <c r="U31">
        <f t="shared" si="5"/>
        <v>147.24054137560367</v>
      </c>
      <c r="V31">
        <f t="shared" si="5"/>
        <v>140.53772879213781</v>
      </c>
      <c r="W31">
        <f t="shared" si="5"/>
        <v>166.88334602828942</v>
      </c>
      <c r="X31">
        <f t="shared" si="5"/>
        <v>93.864741123551738</v>
      </c>
      <c r="Y31">
        <f t="shared" si="5"/>
        <v>122.20640542232128</v>
      </c>
      <c r="Z31">
        <f t="shared" si="5"/>
        <v>99.534768194683451</v>
      </c>
      <c r="AA31">
        <f t="shared" si="5"/>
        <v>96.499356900481374</v>
      </c>
      <c r="AB31">
        <f t="shared" si="5"/>
        <v>84.984909750022354</v>
      </c>
      <c r="AC31">
        <f t="shared" si="5"/>
        <v>84.48691192134315</v>
      </c>
      <c r="AD31">
        <f t="shared" si="5"/>
        <v>75.305957245422306</v>
      </c>
      <c r="AE31">
        <f t="shared" si="5"/>
        <v>73.986491862683508</v>
      </c>
      <c r="AF31">
        <f t="shared" si="5"/>
        <v>70.71111502309067</v>
      </c>
      <c r="AG31">
        <f t="shared" si="5"/>
        <v>65.402000603370809</v>
      </c>
      <c r="AH31">
        <f t="shared" si="5"/>
        <v>85.314877937503852</v>
      </c>
      <c r="AI31">
        <f t="shared" ref="C31:AJ37" si="7">(AI49)/AI67</f>
        <v>87.617241559868248</v>
      </c>
      <c r="AJ31">
        <f t="shared" si="7"/>
        <v>89.051664079520975</v>
      </c>
    </row>
    <row r="32" spans="1:36" x14ac:dyDescent="0.25">
      <c r="A32" t="s">
        <v>12</v>
      </c>
      <c r="B32">
        <f t="shared" si="6"/>
        <v>540.12962586750371</v>
      </c>
      <c r="C32">
        <f t="shared" si="7"/>
        <v>452.13959504764921</v>
      </c>
      <c r="D32">
        <f t="shared" si="7"/>
        <v>587.07841387888539</v>
      </c>
      <c r="E32">
        <f t="shared" si="7"/>
        <v>446.26257522462123</v>
      </c>
      <c r="F32">
        <f t="shared" si="7"/>
        <v>450.34061000154821</v>
      </c>
      <c r="G32">
        <f t="shared" si="7"/>
        <v>431.54455649310552</v>
      </c>
      <c r="H32">
        <f t="shared" si="7"/>
        <v>519.66553509892128</v>
      </c>
      <c r="I32">
        <f t="shared" si="7"/>
        <v>402.63383763979454</v>
      </c>
      <c r="J32">
        <f t="shared" si="7"/>
        <v>398.82652963396163</v>
      </c>
      <c r="K32">
        <f t="shared" si="7"/>
        <v>360.50446408656694</v>
      </c>
      <c r="L32">
        <f t="shared" si="7"/>
        <v>481.80992947419873</v>
      </c>
      <c r="M32">
        <f t="shared" si="7"/>
        <v>375.89234948512222</v>
      </c>
      <c r="N32">
        <f t="shared" si="7"/>
        <v>383.6996739683517</v>
      </c>
      <c r="O32">
        <f t="shared" si="7"/>
        <v>538.33381190776413</v>
      </c>
      <c r="P32">
        <f t="shared" si="7"/>
        <v>608.46331242095869</v>
      </c>
      <c r="Q32">
        <f t="shared" si="7"/>
        <v>555.80170334268701</v>
      </c>
      <c r="R32">
        <f t="shared" si="7"/>
        <v>533.36589535380665</v>
      </c>
      <c r="S32">
        <f t="shared" si="7"/>
        <v>441.72135713074857</v>
      </c>
      <c r="T32">
        <f t="shared" si="7"/>
        <v>384.37076238134665</v>
      </c>
      <c r="U32">
        <f t="shared" si="7"/>
        <v>293.95508062071713</v>
      </c>
      <c r="V32">
        <f t="shared" si="7"/>
        <v>273.75580252869639</v>
      </c>
      <c r="W32">
        <f t="shared" si="7"/>
        <v>376.8499004459556</v>
      </c>
      <c r="X32">
        <f t="shared" si="7"/>
        <v>245.1265680551794</v>
      </c>
      <c r="Y32">
        <f t="shared" si="7"/>
        <v>300.05309158583998</v>
      </c>
      <c r="Z32">
        <f t="shared" si="7"/>
        <v>459.532481067579</v>
      </c>
      <c r="AA32">
        <f t="shared" si="7"/>
        <v>395.62047904528697</v>
      </c>
      <c r="AB32">
        <f t="shared" si="7"/>
        <v>302.1491640894626</v>
      </c>
      <c r="AC32">
        <f t="shared" si="7"/>
        <v>266.5498127173567</v>
      </c>
      <c r="AD32">
        <f t="shared" si="7"/>
        <v>336.45151058158365</v>
      </c>
      <c r="AE32">
        <f t="shared" si="7"/>
        <v>371.12246653017974</v>
      </c>
      <c r="AF32">
        <f t="shared" si="7"/>
        <v>268.75996403294408</v>
      </c>
      <c r="AG32">
        <f t="shared" si="7"/>
        <v>265.53666065521173</v>
      </c>
      <c r="AH32">
        <f t="shared" si="7"/>
        <v>511.52583205451873</v>
      </c>
      <c r="AI32">
        <f t="shared" si="7"/>
        <v>893.79992434252006</v>
      </c>
      <c r="AJ32">
        <f t="shared" si="7"/>
        <v>544.78618753447927</v>
      </c>
    </row>
    <row r="33" spans="1:36" x14ac:dyDescent="0.25">
      <c r="A33" t="s">
        <v>13</v>
      </c>
      <c r="B33">
        <f t="shared" si="6"/>
        <v>345.99400792500239</v>
      </c>
      <c r="C33">
        <f t="shared" si="7"/>
        <v>470.2290076335878</v>
      </c>
      <c r="D33">
        <f t="shared" si="7"/>
        <v>358.83000970946301</v>
      </c>
      <c r="E33">
        <f t="shared" si="7"/>
        <v>500.24588203978328</v>
      </c>
      <c r="F33">
        <f t="shared" si="7"/>
        <v>344.92987545531878</v>
      </c>
      <c r="G33">
        <f t="shared" si="7"/>
        <v>329.89568916044965</v>
      </c>
      <c r="H33">
        <f t="shared" si="7"/>
        <v>326.65378945348073</v>
      </c>
      <c r="I33">
        <f t="shared" si="7"/>
        <v>229.69231986079254</v>
      </c>
      <c r="J33">
        <f t="shared" si="7"/>
        <v>242.68885915919481</v>
      </c>
      <c r="K33">
        <f t="shared" si="7"/>
        <v>309.67559565873944</v>
      </c>
      <c r="L33">
        <f t="shared" si="7"/>
        <v>449.36148691364269</v>
      </c>
      <c r="M33">
        <f t="shared" si="7"/>
        <v>387.13166479960387</v>
      </c>
      <c r="N33">
        <f t="shared" si="7"/>
        <v>322.82854088467042</v>
      </c>
      <c r="O33">
        <f t="shared" si="7"/>
        <v>276.06872815701701</v>
      </c>
      <c r="P33">
        <f t="shared" si="7"/>
        <v>206.44402588465627</v>
      </c>
      <c r="Q33">
        <f t="shared" si="7"/>
        <v>247.19588153443624</v>
      </c>
      <c r="R33">
        <f t="shared" si="7"/>
        <v>273.22771418714069</v>
      </c>
      <c r="S33">
        <f t="shared" si="7"/>
        <v>226.08024691358025</v>
      </c>
      <c r="T33">
        <f t="shared" si="7"/>
        <v>196.99999134446435</v>
      </c>
      <c r="U33">
        <f t="shared" si="7"/>
        <v>173.45484337998451</v>
      </c>
      <c r="V33">
        <f t="shared" si="7"/>
        <v>176.79187035808744</v>
      </c>
      <c r="W33">
        <f t="shared" si="7"/>
        <v>198.71929372581411</v>
      </c>
      <c r="X33">
        <f t="shared" si="7"/>
        <v>176.37358945066759</v>
      </c>
      <c r="Y33">
        <f t="shared" si="7"/>
        <v>344.54400732344635</v>
      </c>
      <c r="Z33">
        <f t="shared" si="7"/>
        <v>328.35696740162263</v>
      </c>
      <c r="AA33">
        <f t="shared" si="7"/>
        <v>158.84083077918865</v>
      </c>
      <c r="AB33">
        <f t="shared" si="7"/>
        <v>333.66735553925304</v>
      </c>
      <c r="AC33">
        <f t="shared" si="7"/>
        <v>491.78114253821366</v>
      </c>
      <c r="AD33">
        <f t="shared" si="7"/>
        <v>696.79746300766658</v>
      </c>
      <c r="AE33">
        <f t="shared" si="7"/>
        <v>682.45335830823421</v>
      </c>
      <c r="AF33">
        <f t="shared" si="7"/>
        <v>699.10773630888843</v>
      </c>
      <c r="AG33">
        <f t="shared" si="7"/>
        <v>624.45134575569364</v>
      </c>
      <c r="AH33">
        <f t="shared" si="7"/>
        <v>573.49658285331259</v>
      </c>
      <c r="AI33">
        <f t="shared" si="7"/>
        <v>746.48223229191512</v>
      </c>
      <c r="AJ33">
        <f t="shared" si="7"/>
        <v>620.18255201171428</v>
      </c>
    </row>
    <row r="34" spans="1:36" x14ac:dyDescent="0.25">
      <c r="A34" t="s">
        <v>15</v>
      </c>
      <c r="B34">
        <f t="shared" si="6"/>
        <v>332.81648023036882</v>
      </c>
      <c r="C34">
        <f t="shared" si="7"/>
        <v>393.26849818491462</v>
      </c>
      <c r="D34">
        <f t="shared" si="7"/>
        <v>753.22372309915272</v>
      </c>
      <c r="E34">
        <f t="shared" si="7"/>
        <v>506.32774238287175</v>
      </c>
      <c r="F34">
        <f t="shared" si="7"/>
        <v>540.97355885547154</v>
      </c>
      <c r="G34">
        <f t="shared" si="7"/>
        <v>549.21181896985331</v>
      </c>
      <c r="H34">
        <f t="shared" si="7"/>
        <v>581.49093121817384</v>
      </c>
      <c r="I34">
        <f t="shared" si="7"/>
        <v>517.77829917027498</v>
      </c>
      <c r="J34">
        <f t="shared" si="7"/>
        <v>485.35101088149719</v>
      </c>
      <c r="K34">
        <f t="shared" si="7"/>
        <v>436.53666013795453</v>
      </c>
      <c r="L34">
        <f t="shared" si="7"/>
        <v>528.47385249471529</v>
      </c>
      <c r="M34">
        <f t="shared" si="7"/>
        <v>420.1627256547165</v>
      </c>
      <c r="N34">
        <f t="shared" si="7"/>
        <v>532.98688129792765</v>
      </c>
      <c r="O34">
        <f t="shared" si="7"/>
        <v>591.96528260548985</v>
      </c>
      <c r="P34">
        <f t="shared" si="7"/>
        <v>392.01261166579087</v>
      </c>
      <c r="Q34">
        <f t="shared" si="7"/>
        <v>476.26042704999736</v>
      </c>
      <c r="R34">
        <f t="shared" si="7"/>
        <v>572.17110640705891</v>
      </c>
      <c r="S34">
        <f t="shared" si="7"/>
        <v>612.30257167080106</v>
      </c>
      <c r="T34">
        <f t="shared" si="7"/>
        <v>597.23484967238301</v>
      </c>
      <c r="U34">
        <f t="shared" si="7"/>
        <v>512.99696581062904</v>
      </c>
      <c r="V34">
        <f t="shared" si="7"/>
        <v>482.03667512162667</v>
      </c>
      <c r="W34">
        <f t="shared" si="7"/>
        <v>480.47146067881221</v>
      </c>
      <c r="X34">
        <f t="shared" si="7"/>
        <v>404.47167048243716</v>
      </c>
      <c r="Y34">
        <f t="shared" si="7"/>
        <v>363.84723547946754</v>
      </c>
      <c r="Z34">
        <f t="shared" si="7"/>
        <v>398.4275284627559</v>
      </c>
      <c r="AA34">
        <f t="shared" si="7"/>
        <v>456.35484788171738</v>
      </c>
      <c r="AB34">
        <f t="shared" si="7"/>
        <v>446.32671398140388</v>
      </c>
      <c r="AC34">
        <f t="shared" si="7"/>
        <v>300.52478953230514</v>
      </c>
      <c r="AD34">
        <f t="shared" si="7"/>
        <v>446.22379993219391</v>
      </c>
      <c r="AE34">
        <f t="shared" si="7"/>
        <v>310.42546023819432</v>
      </c>
      <c r="AF34">
        <f t="shared" si="7"/>
        <v>392.94306335204493</v>
      </c>
      <c r="AG34">
        <f t="shared" si="7"/>
        <v>319.93227279886594</v>
      </c>
      <c r="AH34">
        <f t="shared" si="7"/>
        <v>486.93032747060539</v>
      </c>
      <c r="AI34">
        <f t="shared" si="7"/>
        <v>755.80328248920489</v>
      </c>
      <c r="AJ34">
        <f t="shared" si="7"/>
        <v>900.07495819639053</v>
      </c>
    </row>
    <row r="35" spans="1:36" x14ac:dyDescent="0.25">
      <c r="A35" t="s">
        <v>16</v>
      </c>
      <c r="B35">
        <f t="shared" si="6"/>
        <v>1299.8976458546572</v>
      </c>
      <c r="C35">
        <f t="shared" si="7"/>
        <v>1304.1795665634675</v>
      </c>
      <c r="D35">
        <f t="shared" si="7"/>
        <v>1663.0724343524039</v>
      </c>
      <c r="E35">
        <f t="shared" si="7"/>
        <v>1574.3183817062445</v>
      </c>
      <c r="F35">
        <f t="shared" si="7"/>
        <v>1689.2311514097628</v>
      </c>
      <c r="G35">
        <f t="shared" si="7"/>
        <v>2047.7941176470588</v>
      </c>
      <c r="H35">
        <f t="shared" si="7"/>
        <v>1447.3684210526317</v>
      </c>
      <c r="I35">
        <f t="shared" si="7"/>
        <v>1939.8549863306787</v>
      </c>
      <c r="J35">
        <f t="shared" si="7"/>
        <v>1227.5975166920464</v>
      </c>
      <c r="K35">
        <f t="shared" si="7"/>
        <v>1421.1378353376504</v>
      </c>
      <c r="L35">
        <f t="shared" si="7"/>
        <v>7134.1951721770965</v>
      </c>
      <c r="M35">
        <f t="shared" si="7"/>
        <v>2961.1155197823377</v>
      </c>
      <c r="N35">
        <f t="shared" si="7"/>
        <v>1441.1069861626729</v>
      </c>
      <c r="O35">
        <f t="shared" si="7"/>
        <v>1104.0339702760084</v>
      </c>
      <c r="P35">
        <f t="shared" si="7"/>
        <v>1082.8520657485562</v>
      </c>
      <c r="Q35">
        <f t="shared" si="7"/>
        <v>1607.773851590106</v>
      </c>
      <c r="R35">
        <f t="shared" si="7"/>
        <v>1004.0645940898605</v>
      </c>
      <c r="S35">
        <f t="shared" si="7"/>
        <v>1391.5609969392217</v>
      </c>
      <c r="T35">
        <f t="shared" si="7"/>
        <v>1521.5498476273401</v>
      </c>
      <c r="U35">
        <f t="shared" si="7"/>
        <v>1729.7062967378347</v>
      </c>
      <c r="V35">
        <f t="shared" si="7"/>
        <v>1573.8341968911918</v>
      </c>
      <c r="W35">
        <f t="shared" si="7"/>
        <v>1166.9176166917616</v>
      </c>
      <c r="X35">
        <f t="shared" si="7"/>
        <v>1325.2624812513393</v>
      </c>
      <c r="Y35">
        <f t="shared" si="7"/>
        <v>951.56816727117564</v>
      </c>
      <c r="Z35">
        <f t="shared" si="7"/>
        <v>1795.3073574689458</v>
      </c>
      <c r="AA35">
        <f t="shared" si="7"/>
        <v>2109.597719353817</v>
      </c>
      <c r="AB35">
        <f t="shared" si="7"/>
        <v>1093.3892969569779</v>
      </c>
      <c r="AC35">
        <f t="shared" si="7"/>
        <v>1272.1584984358708</v>
      </c>
      <c r="AD35">
        <f t="shared" si="7"/>
        <v>1350.8189923284262</v>
      </c>
      <c r="AE35">
        <f t="shared" si="7"/>
        <v>2211.6773261811431</v>
      </c>
      <c r="AF35">
        <f t="shared" si="7"/>
        <v>1556.0335996721983</v>
      </c>
      <c r="AG35">
        <f t="shared" si="7"/>
        <v>2067.4064940402795</v>
      </c>
      <c r="AH35">
        <f t="shared" si="7"/>
        <v>2177.6006539955038</v>
      </c>
      <c r="AI35">
        <f t="shared" si="7"/>
        <v>1534.7746277789108</v>
      </c>
      <c r="AJ35">
        <f t="shared" si="7"/>
        <v>4330.9250025440115</v>
      </c>
    </row>
    <row r="36" spans="1:36" x14ac:dyDescent="0.25">
      <c r="A36" t="s">
        <v>17</v>
      </c>
      <c r="B36">
        <f t="shared" si="6"/>
        <v>571.11389330797977</v>
      </c>
      <c r="C36">
        <f t="shared" si="7"/>
        <v>622.62814104492827</v>
      </c>
      <c r="D36">
        <f t="shared" si="7"/>
        <v>958.18560619905702</v>
      </c>
      <c r="E36">
        <f t="shared" si="7"/>
        <v>901.61386305701365</v>
      </c>
      <c r="F36">
        <f t="shared" si="7"/>
        <v>695.68751567350682</v>
      </c>
      <c r="G36">
        <f t="shared" si="7"/>
        <v>607.08021318221688</v>
      </c>
      <c r="H36">
        <f t="shared" si="7"/>
        <v>641.47960276025628</v>
      </c>
      <c r="I36">
        <f t="shared" si="7"/>
        <v>595.24192769532885</v>
      </c>
      <c r="J36">
        <f t="shared" si="7"/>
        <v>534.94575009638311</v>
      </c>
      <c r="K36">
        <f t="shared" si="7"/>
        <v>492.57863569945397</v>
      </c>
      <c r="L36">
        <f t="shared" si="7"/>
        <v>849.96354507257161</v>
      </c>
      <c r="M36">
        <f t="shared" si="7"/>
        <v>576.65890442154137</v>
      </c>
      <c r="N36">
        <f t="shared" si="7"/>
        <v>579.97531714597324</v>
      </c>
      <c r="O36">
        <f t="shared" si="7"/>
        <v>633.66281186122706</v>
      </c>
      <c r="P36">
        <f t="shared" si="7"/>
        <v>608.37720614310263</v>
      </c>
      <c r="Q36">
        <f t="shared" si="7"/>
        <v>467.79980237547335</v>
      </c>
      <c r="R36">
        <f t="shared" si="7"/>
        <v>431.37760030913898</v>
      </c>
      <c r="S36">
        <f t="shared" si="7"/>
        <v>426.00574263247779</v>
      </c>
      <c r="T36">
        <f t="shared" si="7"/>
        <v>420.99431368490264</v>
      </c>
      <c r="U36">
        <f t="shared" si="7"/>
        <v>311.35781484937269</v>
      </c>
      <c r="V36">
        <f t="shared" si="7"/>
        <v>277.90875697828073</v>
      </c>
      <c r="W36">
        <f t="shared" si="7"/>
        <v>424.53450414758663</v>
      </c>
      <c r="X36">
        <f t="shared" si="7"/>
        <v>383.37473166016656</v>
      </c>
      <c r="Y36">
        <f t="shared" si="7"/>
        <v>476.00130214799242</v>
      </c>
      <c r="Z36">
        <f t="shared" si="7"/>
        <v>372.12142170158961</v>
      </c>
      <c r="AA36">
        <f t="shared" si="7"/>
        <v>301.56586333516231</v>
      </c>
      <c r="AB36">
        <f t="shared" si="7"/>
        <v>307.11109968903395</v>
      </c>
      <c r="AC36">
        <f t="shared" si="7"/>
        <v>306.49903984637541</v>
      </c>
      <c r="AD36">
        <f t="shared" si="7"/>
        <v>286.48430392924729</v>
      </c>
      <c r="AE36">
        <f t="shared" si="7"/>
        <v>333.99630629350759</v>
      </c>
      <c r="AF36">
        <f t="shared" si="7"/>
        <v>327.506891450105</v>
      </c>
      <c r="AG36">
        <f t="shared" si="7"/>
        <v>503.69071784462079</v>
      </c>
      <c r="AH36">
        <f t="shared" si="7"/>
        <v>568.66966905074082</v>
      </c>
      <c r="AI36">
        <f t="shared" si="7"/>
        <v>519.52607040506439</v>
      </c>
      <c r="AJ36">
        <f t="shared" si="7"/>
        <v>380.01093256443744</v>
      </c>
    </row>
    <row r="37" spans="1:36" x14ac:dyDescent="0.25">
      <c r="A37" t="s">
        <v>183</v>
      </c>
      <c r="B37">
        <f t="shared" si="6"/>
        <v>12.852432269896267</v>
      </c>
      <c r="C37">
        <f t="shared" si="7"/>
        <v>34.313407218955845</v>
      </c>
      <c r="D37">
        <f t="shared" si="7"/>
        <v>7.7034128219732114</v>
      </c>
      <c r="E37">
        <f t="shared" si="7"/>
        <v>11.78416424582737</v>
      </c>
      <c r="F37">
        <f t="shared" si="7"/>
        <v>11.888662963215193</v>
      </c>
      <c r="G37">
        <f t="shared" si="7"/>
        <v>15.332500892436665</v>
      </c>
      <c r="H37">
        <f t="shared" si="7"/>
        <v>18.589121700160003</v>
      </c>
      <c r="I37">
        <f t="shared" si="7"/>
        <v>13.18391567566734</v>
      </c>
      <c r="J37">
        <f t="shared" si="7"/>
        <v>16.173659789467123</v>
      </c>
      <c r="K37">
        <f t="shared" si="7"/>
        <v>12.130340306612492</v>
      </c>
      <c r="L37">
        <f t="shared" si="7"/>
        <v>25.070948230623802</v>
      </c>
      <c r="M37">
        <f t="shared" si="7"/>
        <v>21.504193878024932</v>
      </c>
      <c r="N37">
        <f t="shared" si="7"/>
        <v>20.340499546996043</v>
      </c>
      <c r="O37">
        <f t="shared" si="7"/>
        <v>19.745931384924145</v>
      </c>
      <c r="P37">
        <f t="shared" si="7"/>
        <v>17.190200421019455</v>
      </c>
      <c r="Q37">
        <f t="shared" si="7"/>
        <v>15.304896662208952</v>
      </c>
      <c r="R37">
        <f t="shared" si="7"/>
        <v>20.168155869231466</v>
      </c>
      <c r="S37">
        <f t="shared" si="7"/>
        <v>19.787066132437758</v>
      </c>
      <c r="T37">
        <f t="shared" si="7"/>
        <v>19.095993658027794</v>
      </c>
      <c r="U37">
        <f t="shared" si="7"/>
        <v>28.766128880633939</v>
      </c>
      <c r="V37">
        <f t="shared" si="7"/>
        <v>22.739905404503077</v>
      </c>
      <c r="W37">
        <f t="shared" si="7"/>
        <v>25.479663348451695</v>
      </c>
      <c r="X37">
        <f t="shared" si="7"/>
        <v>22.803168929933261</v>
      </c>
      <c r="Y37">
        <f t="shared" si="7"/>
        <v>16.867240533430877</v>
      </c>
      <c r="Z37">
        <f t="shared" si="7"/>
        <v>17.035846500779655</v>
      </c>
      <c r="AA37">
        <f t="shared" si="7"/>
        <v>11.576559534536562</v>
      </c>
      <c r="AB37">
        <f t="shared" si="7"/>
        <v>17.247095530815866</v>
      </c>
      <c r="AC37">
        <f t="shared" si="7"/>
        <v>16.947370215285577</v>
      </c>
      <c r="AD37">
        <f t="shared" si="7"/>
        <v>26.536774808165546</v>
      </c>
      <c r="AE37">
        <f t="shared" si="7"/>
        <v>22.987490691219786</v>
      </c>
      <c r="AF37">
        <f t="shared" si="7"/>
        <v>22.905671600098913</v>
      </c>
      <c r="AG37">
        <f t="shared" si="7"/>
        <v>51.872728192811913</v>
      </c>
      <c r="AH37">
        <f t="shared" si="7"/>
        <v>33.039618610148089</v>
      </c>
      <c r="AI37">
        <f t="shared" si="7"/>
        <v>35.748671548278374</v>
      </c>
      <c r="AJ37">
        <f t="shared" si="7"/>
        <v>36.731947676169369</v>
      </c>
    </row>
    <row r="39" spans="1:36" x14ac:dyDescent="0.25">
      <c r="A39" s="1" t="s">
        <v>122</v>
      </c>
    </row>
    <row r="40" spans="1:36" x14ac:dyDescent="0.25">
      <c r="B40">
        <v>1977</v>
      </c>
      <c r="C40">
        <v>1978</v>
      </c>
      <c r="D40">
        <v>1979</v>
      </c>
      <c r="E40">
        <v>1980</v>
      </c>
      <c r="F40">
        <v>1981</v>
      </c>
      <c r="G40">
        <v>1982</v>
      </c>
      <c r="H40">
        <v>1983</v>
      </c>
      <c r="I40">
        <v>1984</v>
      </c>
      <c r="J40">
        <v>1985</v>
      </c>
      <c r="K40">
        <v>1986</v>
      </c>
      <c r="L40">
        <v>1987</v>
      </c>
      <c r="M40">
        <v>1988</v>
      </c>
      <c r="N40">
        <v>1989</v>
      </c>
      <c r="O40">
        <v>1990</v>
      </c>
      <c r="P40">
        <v>1991</v>
      </c>
      <c r="Q40">
        <v>1992</v>
      </c>
      <c r="R40">
        <v>1993</v>
      </c>
      <c r="S40">
        <v>1994</v>
      </c>
      <c r="T40">
        <v>1995</v>
      </c>
      <c r="U40">
        <v>1996</v>
      </c>
      <c r="V40">
        <v>1997</v>
      </c>
      <c r="W40">
        <v>1998</v>
      </c>
      <c r="X40">
        <v>1999</v>
      </c>
      <c r="Y40">
        <v>2000</v>
      </c>
      <c r="Z40">
        <v>2001</v>
      </c>
      <c r="AA40">
        <v>2002</v>
      </c>
      <c r="AB40">
        <v>2003</v>
      </c>
      <c r="AC40">
        <v>2004</v>
      </c>
      <c r="AD40">
        <v>2005</v>
      </c>
      <c r="AE40">
        <v>2006</v>
      </c>
      <c r="AF40">
        <v>2007</v>
      </c>
      <c r="AG40">
        <v>2008</v>
      </c>
      <c r="AH40">
        <v>2009</v>
      </c>
      <c r="AI40">
        <v>2010</v>
      </c>
      <c r="AJ40">
        <v>2011</v>
      </c>
    </row>
    <row r="41" spans="1:36" x14ac:dyDescent="0.25">
      <c r="A41" t="s">
        <v>2</v>
      </c>
      <c r="B41">
        <v>37970000</v>
      </c>
      <c r="C41">
        <v>28740000</v>
      </c>
      <c r="D41">
        <v>27930000</v>
      </c>
      <c r="E41">
        <v>34930000</v>
      </c>
      <c r="F41">
        <v>32659999.999999996</v>
      </c>
      <c r="G41">
        <v>33830000</v>
      </c>
      <c r="H41">
        <v>30970000</v>
      </c>
      <c r="I41">
        <v>30140000</v>
      </c>
      <c r="J41">
        <v>35510000</v>
      </c>
      <c r="K41">
        <v>80260000</v>
      </c>
      <c r="L41">
        <v>26790000</v>
      </c>
      <c r="M41">
        <v>25200000</v>
      </c>
      <c r="N41">
        <v>26640000</v>
      </c>
      <c r="O41">
        <v>24640000</v>
      </c>
      <c r="P41">
        <v>27280000</v>
      </c>
      <c r="Q41">
        <v>33520000.000000004</v>
      </c>
      <c r="R41">
        <v>25390000</v>
      </c>
      <c r="S41">
        <v>26410000</v>
      </c>
      <c r="T41">
        <v>21940000</v>
      </c>
      <c r="U41">
        <v>17840000</v>
      </c>
      <c r="V41">
        <v>17050000</v>
      </c>
      <c r="W41">
        <v>15970000</v>
      </c>
      <c r="X41">
        <v>11410000</v>
      </c>
      <c r="Y41">
        <v>9420000</v>
      </c>
      <c r="Z41">
        <v>11420000</v>
      </c>
      <c r="AA41">
        <v>8420000</v>
      </c>
      <c r="AB41">
        <v>10260000</v>
      </c>
      <c r="AC41">
        <v>13290000</v>
      </c>
      <c r="AD41">
        <v>11120000</v>
      </c>
      <c r="AE41">
        <v>40720000</v>
      </c>
      <c r="AF41">
        <v>11820000</v>
      </c>
      <c r="AG41">
        <v>6770000</v>
      </c>
      <c r="AH41">
        <v>9870000</v>
      </c>
      <c r="AI41">
        <v>15320000</v>
      </c>
      <c r="AJ41">
        <v>25350000</v>
      </c>
    </row>
    <row r="42" spans="1:36" x14ac:dyDescent="0.25">
      <c r="A42" t="s">
        <v>3</v>
      </c>
      <c r="B42">
        <v>100210000</v>
      </c>
      <c r="C42">
        <v>97290000</v>
      </c>
      <c r="D42">
        <v>101520000</v>
      </c>
      <c r="E42">
        <v>100710000</v>
      </c>
      <c r="F42">
        <v>111710000</v>
      </c>
      <c r="G42">
        <v>102820000</v>
      </c>
      <c r="H42">
        <v>97790000</v>
      </c>
      <c r="I42">
        <v>95820000</v>
      </c>
      <c r="J42">
        <v>102570000</v>
      </c>
      <c r="K42">
        <v>114580000</v>
      </c>
      <c r="L42">
        <v>83010000</v>
      </c>
      <c r="M42">
        <v>112890000</v>
      </c>
      <c r="N42">
        <v>88990000</v>
      </c>
      <c r="O42">
        <v>97520000</v>
      </c>
      <c r="P42">
        <v>86330000</v>
      </c>
      <c r="Q42">
        <v>120250000</v>
      </c>
      <c r="R42">
        <v>108370000</v>
      </c>
      <c r="S42">
        <v>71650000</v>
      </c>
      <c r="T42">
        <v>71200000</v>
      </c>
      <c r="U42">
        <v>71820000</v>
      </c>
      <c r="V42">
        <v>73950000</v>
      </c>
      <c r="W42">
        <v>68190000</v>
      </c>
      <c r="X42">
        <v>59870000</v>
      </c>
      <c r="Y42">
        <v>52800000</v>
      </c>
      <c r="Z42">
        <v>50850000</v>
      </c>
      <c r="AA42">
        <v>62140000</v>
      </c>
      <c r="AB42">
        <v>80340000</v>
      </c>
      <c r="AC42">
        <v>92130000</v>
      </c>
      <c r="AD42">
        <v>92340000</v>
      </c>
      <c r="AE42">
        <v>79050000</v>
      </c>
      <c r="AF42">
        <v>63670000</v>
      </c>
      <c r="AG42">
        <v>54950000</v>
      </c>
      <c r="AH42">
        <v>85370000</v>
      </c>
      <c r="AI42">
        <v>85270000</v>
      </c>
      <c r="AJ42">
        <v>75250000</v>
      </c>
    </row>
    <row r="43" spans="1:36" x14ac:dyDescent="0.25">
      <c r="A43" t="s">
        <v>4</v>
      </c>
      <c r="B43">
        <v>26580000</v>
      </c>
      <c r="C43">
        <v>37870000</v>
      </c>
      <c r="D43">
        <v>27920000</v>
      </c>
      <c r="E43">
        <v>45910000</v>
      </c>
      <c r="F43">
        <v>38220000</v>
      </c>
      <c r="G43">
        <v>39460000</v>
      </c>
      <c r="H43">
        <v>46890000</v>
      </c>
      <c r="I43">
        <v>35120000</v>
      </c>
      <c r="J43">
        <v>36910000</v>
      </c>
      <c r="K43">
        <v>33590000</v>
      </c>
      <c r="L43">
        <v>38550000</v>
      </c>
      <c r="M43">
        <v>29690000</v>
      </c>
      <c r="N43">
        <v>34270000</v>
      </c>
      <c r="O43">
        <v>35740000</v>
      </c>
      <c r="P43">
        <v>33590000</v>
      </c>
      <c r="Q43">
        <v>42590000</v>
      </c>
      <c r="R43">
        <v>27010000</v>
      </c>
      <c r="S43">
        <v>27700000</v>
      </c>
      <c r="T43">
        <v>24130000</v>
      </c>
      <c r="U43">
        <v>20830000</v>
      </c>
      <c r="V43">
        <v>26140000</v>
      </c>
      <c r="W43">
        <v>31700000</v>
      </c>
      <c r="X43">
        <v>33770000</v>
      </c>
      <c r="Y43">
        <v>31920000</v>
      </c>
      <c r="Z43">
        <v>27550000</v>
      </c>
      <c r="AA43">
        <v>40080000</v>
      </c>
      <c r="AB43">
        <v>31520000</v>
      </c>
      <c r="AC43">
        <v>24610000</v>
      </c>
      <c r="AD43">
        <v>38520000</v>
      </c>
      <c r="AE43">
        <v>37270000</v>
      </c>
      <c r="AF43">
        <v>35510000</v>
      </c>
      <c r="AG43">
        <v>32810000.000000004</v>
      </c>
      <c r="AH43">
        <v>34710000</v>
      </c>
      <c r="AI43">
        <v>26060000</v>
      </c>
      <c r="AJ43">
        <v>63610000</v>
      </c>
    </row>
    <row r="44" spans="1:36" x14ac:dyDescent="0.25">
      <c r="A44" t="s">
        <v>5</v>
      </c>
      <c r="B44" t="e">
        <v>#VALUE!</v>
      </c>
      <c r="C44" t="e">
        <v>#VALUE!</v>
      </c>
      <c r="D44" t="e">
        <v>#VALUE!</v>
      </c>
      <c r="E44" t="e">
        <v>#VALUE!</v>
      </c>
      <c r="F44" t="e">
        <v>#VALUE!</v>
      </c>
      <c r="G44" t="e">
        <v>#VALUE!</v>
      </c>
      <c r="H44" t="e">
        <v>#VALUE!</v>
      </c>
      <c r="I44" t="e">
        <v>#VALUE!</v>
      </c>
      <c r="J44" t="e">
        <v>#VALUE!</v>
      </c>
      <c r="K44" t="e">
        <v>#VALUE!</v>
      </c>
      <c r="L44" t="e">
        <v>#VALUE!</v>
      </c>
      <c r="M44" t="e">
        <v>#VALUE!</v>
      </c>
      <c r="N44" t="e">
        <v>#VALUE!</v>
      </c>
      <c r="O44" t="e">
        <v>#VALUE!</v>
      </c>
      <c r="P44">
        <v>440000</v>
      </c>
      <c r="Q44">
        <v>10620000</v>
      </c>
      <c r="R44">
        <v>45880000</v>
      </c>
      <c r="S44">
        <v>69640000</v>
      </c>
      <c r="T44">
        <v>51670000</v>
      </c>
      <c r="U44">
        <v>97030000</v>
      </c>
      <c r="V44">
        <v>86380000</v>
      </c>
      <c r="W44">
        <v>69300000</v>
      </c>
      <c r="X44">
        <v>82630000</v>
      </c>
      <c r="Y44">
        <v>76520000</v>
      </c>
      <c r="Z44">
        <v>96370000</v>
      </c>
      <c r="AA44">
        <v>81430000</v>
      </c>
      <c r="AB44">
        <v>70390000</v>
      </c>
      <c r="AC44">
        <v>61020000</v>
      </c>
      <c r="AD44">
        <v>66470000</v>
      </c>
      <c r="AE44">
        <v>61760000</v>
      </c>
      <c r="AF44">
        <v>56550000</v>
      </c>
      <c r="AG44">
        <v>56100000</v>
      </c>
      <c r="AH44">
        <v>62090000</v>
      </c>
      <c r="AI44">
        <v>93880000</v>
      </c>
      <c r="AJ44">
        <v>82290000</v>
      </c>
    </row>
    <row r="45" spans="1:36" x14ac:dyDescent="0.25">
      <c r="A45" t="s">
        <v>6</v>
      </c>
      <c r="B45" t="e">
        <v>#VALUE!</v>
      </c>
      <c r="C45" t="e">
        <v>#VALUE!</v>
      </c>
      <c r="D45" t="e">
        <v>#VALUE!</v>
      </c>
      <c r="E45" t="e">
        <v>#VALUE!</v>
      </c>
      <c r="F45" t="e">
        <v>#VALUE!</v>
      </c>
      <c r="G45" t="e">
        <v>#VALUE!</v>
      </c>
      <c r="H45" t="e">
        <v>#VALUE!</v>
      </c>
      <c r="I45" t="e">
        <v>#VALUE!</v>
      </c>
      <c r="J45" t="e">
        <v>#VALUE!</v>
      </c>
      <c r="K45" t="e">
        <v>#VALUE!</v>
      </c>
      <c r="L45" t="e">
        <v>#VALUE!</v>
      </c>
      <c r="M45" t="e">
        <v>#VALUE!</v>
      </c>
      <c r="N45" t="e">
        <v>#VALUE!</v>
      </c>
      <c r="O45" t="e">
        <v>#VALUE!</v>
      </c>
      <c r="P45">
        <v>730000</v>
      </c>
      <c r="Q45">
        <v>18470000</v>
      </c>
      <c r="R45">
        <v>89390000</v>
      </c>
      <c r="S45">
        <v>142810000</v>
      </c>
      <c r="T45">
        <v>101030000</v>
      </c>
      <c r="U45">
        <v>152860000</v>
      </c>
      <c r="V45">
        <v>130259999.99999999</v>
      </c>
      <c r="W45">
        <v>108790000</v>
      </c>
      <c r="X45">
        <v>142210000</v>
      </c>
      <c r="Y45">
        <v>131320000</v>
      </c>
      <c r="Z45">
        <v>175100000</v>
      </c>
      <c r="AA45">
        <v>141630000</v>
      </c>
      <c r="AB45">
        <v>141240000</v>
      </c>
      <c r="AC45">
        <v>102750000</v>
      </c>
      <c r="AD45">
        <v>123300000</v>
      </c>
      <c r="AE45">
        <v>121870000</v>
      </c>
      <c r="AF45">
        <v>126220000</v>
      </c>
      <c r="AG45">
        <v>99510000</v>
      </c>
      <c r="AH45">
        <v>126920000</v>
      </c>
      <c r="AI45">
        <v>129039999.99999999</v>
      </c>
      <c r="AJ45">
        <v>133880000</v>
      </c>
    </row>
    <row r="46" spans="1:36" x14ac:dyDescent="0.25">
      <c r="A46" t="s">
        <v>7</v>
      </c>
      <c r="B46">
        <v>50000</v>
      </c>
      <c r="C46" t="e">
        <v>#VALUE!</v>
      </c>
      <c r="D46">
        <v>70000</v>
      </c>
      <c r="E46">
        <v>100000</v>
      </c>
      <c r="F46">
        <v>80000</v>
      </c>
      <c r="G46">
        <v>60000</v>
      </c>
      <c r="H46">
        <v>90000</v>
      </c>
      <c r="I46">
        <v>90000</v>
      </c>
      <c r="J46">
        <v>190000</v>
      </c>
      <c r="K46">
        <v>150000</v>
      </c>
      <c r="L46">
        <v>180000</v>
      </c>
      <c r="M46">
        <v>440000</v>
      </c>
      <c r="N46">
        <v>120000</v>
      </c>
      <c r="O46">
        <v>360000</v>
      </c>
      <c r="P46">
        <v>840000</v>
      </c>
      <c r="Q46">
        <v>790000</v>
      </c>
      <c r="R46">
        <v>830000</v>
      </c>
      <c r="S46">
        <v>18560000</v>
      </c>
      <c r="T46">
        <v>5090000</v>
      </c>
      <c r="U46">
        <v>6200000</v>
      </c>
      <c r="V46">
        <v>5430000</v>
      </c>
      <c r="W46">
        <v>5220000</v>
      </c>
      <c r="X46">
        <v>10660000</v>
      </c>
      <c r="Y46">
        <v>7240000</v>
      </c>
      <c r="Z46">
        <v>20950000</v>
      </c>
      <c r="AA46">
        <v>31270000</v>
      </c>
      <c r="AB46">
        <v>35390000</v>
      </c>
      <c r="AC46">
        <v>25750000</v>
      </c>
      <c r="AD46">
        <v>15150000</v>
      </c>
      <c r="AE46">
        <v>28840000</v>
      </c>
      <c r="AF46">
        <v>36240000</v>
      </c>
      <c r="AG46">
        <v>41830000</v>
      </c>
      <c r="AH46">
        <v>33210000</v>
      </c>
      <c r="AI46">
        <v>32180000</v>
      </c>
      <c r="AJ46">
        <v>37530000</v>
      </c>
    </row>
    <row r="47" spans="1:36" x14ac:dyDescent="0.25">
      <c r="A47" t="s">
        <v>8</v>
      </c>
      <c r="B47">
        <v>17320000</v>
      </c>
      <c r="C47">
        <v>17440000</v>
      </c>
      <c r="D47">
        <v>18140000</v>
      </c>
      <c r="E47">
        <v>12070000</v>
      </c>
      <c r="F47">
        <v>13180000</v>
      </c>
      <c r="G47">
        <v>14500000</v>
      </c>
      <c r="H47">
        <v>19280000</v>
      </c>
      <c r="I47">
        <v>12050000</v>
      </c>
      <c r="J47">
        <v>13600000</v>
      </c>
      <c r="K47">
        <v>13060000</v>
      </c>
      <c r="L47">
        <v>16750000</v>
      </c>
      <c r="M47">
        <v>10990000</v>
      </c>
      <c r="N47">
        <v>12060000</v>
      </c>
      <c r="O47">
        <v>15030000</v>
      </c>
      <c r="P47">
        <v>20110000</v>
      </c>
      <c r="Q47">
        <v>10610000</v>
      </c>
      <c r="R47">
        <v>10310000</v>
      </c>
      <c r="S47">
        <v>13980000</v>
      </c>
      <c r="T47">
        <v>14720000</v>
      </c>
      <c r="U47">
        <v>11190000</v>
      </c>
      <c r="V47">
        <v>9340000</v>
      </c>
      <c r="W47">
        <v>8570000</v>
      </c>
      <c r="X47">
        <v>8650000</v>
      </c>
      <c r="Y47">
        <v>7520000</v>
      </c>
      <c r="Z47">
        <v>8380000.0000000009</v>
      </c>
      <c r="AA47">
        <v>10180000</v>
      </c>
      <c r="AB47">
        <v>15970000</v>
      </c>
      <c r="AC47">
        <v>22410000</v>
      </c>
      <c r="AD47">
        <v>28650000</v>
      </c>
      <c r="AE47">
        <v>12810000</v>
      </c>
      <c r="AF47">
        <v>17790000</v>
      </c>
      <c r="AG47">
        <v>21850000</v>
      </c>
      <c r="AH47">
        <v>11660000</v>
      </c>
      <c r="AI47">
        <v>17140000</v>
      </c>
      <c r="AJ47">
        <v>20850000</v>
      </c>
    </row>
    <row r="48" spans="1:36" x14ac:dyDescent="0.25">
      <c r="A48" t="s">
        <v>10</v>
      </c>
      <c r="B48" t="e">
        <v>#VALUE!</v>
      </c>
      <c r="C48" t="e">
        <v>#VALUE!</v>
      </c>
      <c r="D48" t="e">
        <v>#VALUE!</v>
      </c>
      <c r="E48" t="e">
        <v>#VALUE!</v>
      </c>
      <c r="F48" t="e">
        <v>#VALUE!</v>
      </c>
      <c r="G48" t="e">
        <v>#VALUE!</v>
      </c>
      <c r="H48" t="e">
        <v>#VALUE!</v>
      </c>
      <c r="I48" t="e">
        <v>#VALUE!</v>
      </c>
      <c r="J48" t="e">
        <v>#VALUE!</v>
      </c>
      <c r="K48" t="e">
        <v>#VALUE!</v>
      </c>
      <c r="L48" t="e">
        <v>#VALUE!</v>
      </c>
      <c r="M48" t="e">
        <v>#VALUE!</v>
      </c>
      <c r="N48" t="e">
        <v>#VALUE!</v>
      </c>
      <c r="O48" t="e">
        <v>#VALUE!</v>
      </c>
      <c r="P48" t="e">
        <v>#VALUE!</v>
      </c>
      <c r="Q48">
        <v>10000</v>
      </c>
      <c r="R48">
        <v>10000</v>
      </c>
      <c r="S48">
        <v>285320000</v>
      </c>
      <c r="T48">
        <v>194170000</v>
      </c>
      <c r="U48">
        <v>85300000</v>
      </c>
      <c r="V48">
        <v>50780000</v>
      </c>
      <c r="W48">
        <v>118940000</v>
      </c>
      <c r="X48">
        <v>36860000</v>
      </c>
      <c r="Y48">
        <v>47620000</v>
      </c>
      <c r="Z48">
        <v>45000000</v>
      </c>
      <c r="AA48">
        <v>42140000</v>
      </c>
      <c r="AB48">
        <v>32840000.000000004</v>
      </c>
      <c r="AC48">
        <v>23730000</v>
      </c>
      <c r="AD48">
        <v>28710000</v>
      </c>
      <c r="AE48">
        <v>43780000</v>
      </c>
      <c r="AF48">
        <v>26260000</v>
      </c>
      <c r="AG48">
        <v>47270000</v>
      </c>
      <c r="AH48">
        <v>37570000</v>
      </c>
      <c r="AI48">
        <v>27560000</v>
      </c>
      <c r="AJ48">
        <v>27610000</v>
      </c>
    </row>
    <row r="49" spans="1:38" x14ac:dyDescent="0.25">
      <c r="A49" t="s">
        <v>11</v>
      </c>
      <c r="B49">
        <v>1146900000</v>
      </c>
      <c r="C49">
        <v>1180070000</v>
      </c>
      <c r="D49">
        <v>1059619999.9999999</v>
      </c>
      <c r="E49">
        <v>1066599999.9999999</v>
      </c>
      <c r="F49">
        <v>1012650000</v>
      </c>
      <c r="G49">
        <v>957470000</v>
      </c>
      <c r="H49">
        <v>1054170000.0000001</v>
      </c>
      <c r="I49">
        <v>988280000</v>
      </c>
      <c r="J49">
        <v>932610000</v>
      </c>
      <c r="K49">
        <v>896790000</v>
      </c>
      <c r="L49">
        <v>907810000</v>
      </c>
      <c r="M49">
        <v>883780000</v>
      </c>
      <c r="N49">
        <v>767700000</v>
      </c>
      <c r="O49">
        <v>870920000</v>
      </c>
      <c r="P49">
        <v>824970000</v>
      </c>
      <c r="Q49">
        <v>890790000</v>
      </c>
      <c r="R49">
        <v>704110000</v>
      </c>
      <c r="S49">
        <v>690100000</v>
      </c>
      <c r="T49">
        <v>718670000</v>
      </c>
      <c r="U49">
        <v>694330000</v>
      </c>
      <c r="V49">
        <v>680300000</v>
      </c>
      <c r="W49">
        <v>829490000</v>
      </c>
      <c r="X49">
        <v>479100000</v>
      </c>
      <c r="Y49">
        <v>640430000</v>
      </c>
      <c r="Z49">
        <v>535380000</v>
      </c>
      <c r="AA49">
        <v>532539999.99999994</v>
      </c>
      <c r="AB49">
        <v>481010000</v>
      </c>
      <c r="AC49">
        <v>490280000</v>
      </c>
      <c r="AD49">
        <v>447930000</v>
      </c>
      <c r="AE49">
        <v>450980000</v>
      </c>
      <c r="AF49">
        <v>452290000</v>
      </c>
      <c r="AG49">
        <v>408430000</v>
      </c>
      <c r="AH49">
        <v>558750000</v>
      </c>
      <c r="AI49">
        <v>587330000</v>
      </c>
      <c r="AJ49">
        <v>610740000</v>
      </c>
    </row>
    <row r="50" spans="1:38" x14ac:dyDescent="0.25">
      <c r="A50" t="s">
        <v>12</v>
      </c>
      <c r="B50">
        <v>82420000</v>
      </c>
      <c r="C50">
        <v>68510000</v>
      </c>
      <c r="D50">
        <v>90150000</v>
      </c>
      <c r="E50">
        <v>68890000</v>
      </c>
      <c r="F50">
        <v>69810000</v>
      </c>
      <c r="G50">
        <v>67099999.999999993</v>
      </c>
      <c r="H50">
        <v>80980000</v>
      </c>
      <c r="I50">
        <v>62860000</v>
      </c>
      <c r="J50">
        <v>62400000</v>
      </c>
      <c r="K50">
        <v>56570000</v>
      </c>
      <c r="L50">
        <v>75900000</v>
      </c>
      <c r="M50">
        <v>59500000</v>
      </c>
      <c r="N50">
        <v>61080000</v>
      </c>
      <c r="O50">
        <v>86240000</v>
      </c>
      <c r="P50">
        <v>98150000</v>
      </c>
      <c r="Q50">
        <v>90320000</v>
      </c>
      <c r="R50">
        <v>87360000</v>
      </c>
      <c r="S50">
        <v>72960000</v>
      </c>
      <c r="T50">
        <v>64060000</v>
      </c>
      <c r="U50">
        <v>49460000</v>
      </c>
      <c r="V50">
        <v>46530000</v>
      </c>
      <c r="W50">
        <v>64730000.000000007</v>
      </c>
      <c r="X50">
        <v>42540000</v>
      </c>
      <c r="Y50">
        <v>52560000</v>
      </c>
      <c r="Z50">
        <v>81130000</v>
      </c>
      <c r="AA50">
        <v>70280000</v>
      </c>
      <c r="AB50">
        <v>53930000</v>
      </c>
      <c r="AC50">
        <v>47750000</v>
      </c>
      <c r="AD50">
        <v>60460000</v>
      </c>
      <c r="AE50">
        <v>66890000</v>
      </c>
      <c r="AF50">
        <v>48720000</v>
      </c>
      <c r="AG50">
        <v>48000000</v>
      </c>
      <c r="AH50">
        <v>93000000</v>
      </c>
      <c r="AI50">
        <v>163030000</v>
      </c>
      <c r="AJ50">
        <v>99740000</v>
      </c>
    </row>
    <row r="51" spans="1:38" x14ac:dyDescent="0.25">
      <c r="A51" t="s">
        <v>13</v>
      </c>
      <c r="B51">
        <v>71600000</v>
      </c>
      <c r="C51">
        <v>93940000</v>
      </c>
      <c r="D51">
        <v>76870000</v>
      </c>
      <c r="E51">
        <v>110880000</v>
      </c>
      <c r="F51">
        <v>79070000</v>
      </c>
      <c r="G51">
        <v>78180000</v>
      </c>
      <c r="H51">
        <v>79990000</v>
      </c>
      <c r="I51">
        <v>58080000</v>
      </c>
      <c r="J51">
        <v>63310000</v>
      </c>
      <c r="K51">
        <v>83260000</v>
      </c>
      <c r="L51">
        <v>124390000</v>
      </c>
      <c r="M51">
        <v>110240000</v>
      </c>
      <c r="N51">
        <v>94520000</v>
      </c>
      <c r="O51">
        <v>83100000</v>
      </c>
      <c r="P51">
        <v>63900000</v>
      </c>
      <c r="Q51">
        <v>78700000</v>
      </c>
      <c r="R51">
        <v>89490000</v>
      </c>
      <c r="S51">
        <v>76180000</v>
      </c>
      <c r="T51">
        <v>68280000</v>
      </c>
      <c r="U51">
        <v>61820000</v>
      </c>
      <c r="V51">
        <v>64769999.999999993</v>
      </c>
      <c r="W51">
        <v>74820000</v>
      </c>
      <c r="X51">
        <v>68240000</v>
      </c>
      <c r="Y51">
        <v>137000000</v>
      </c>
      <c r="Z51">
        <v>134210000.00000001</v>
      </c>
      <c r="AA51">
        <v>66750000</v>
      </c>
      <c r="AB51">
        <v>144180000</v>
      </c>
      <c r="AC51">
        <v>218520000</v>
      </c>
      <c r="AD51">
        <v>318380000</v>
      </c>
      <c r="AE51">
        <v>320620000</v>
      </c>
      <c r="AF51">
        <v>347100000</v>
      </c>
      <c r="AG51">
        <v>301610000</v>
      </c>
      <c r="AH51">
        <v>292610000</v>
      </c>
      <c r="AI51">
        <v>391250000</v>
      </c>
      <c r="AJ51">
        <v>333750000</v>
      </c>
    </row>
    <row r="52" spans="1:38" x14ac:dyDescent="0.25">
      <c r="A52" t="s">
        <v>15</v>
      </c>
      <c r="B52">
        <v>30050000</v>
      </c>
      <c r="C52">
        <v>35100000</v>
      </c>
      <c r="D52">
        <v>68810000</v>
      </c>
      <c r="E52">
        <v>46730000</v>
      </c>
      <c r="F52">
        <v>50310000</v>
      </c>
      <c r="G52">
        <v>51320000</v>
      </c>
      <c r="H52">
        <v>54470000</v>
      </c>
      <c r="I52">
        <v>48550000</v>
      </c>
      <c r="J52">
        <v>45540000</v>
      </c>
      <c r="K52">
        <v>41010000</v>
      </c>
      <c r="L52">
        <v>49750000</v>
      </c>
      <c r="M52">
        <v>39660000</v>
      </c>
      <c r="N52">
        <v>50460000</v>
      </c>
      <c r="O52">
        <v>56200000</v>
      </c>
      <c r="P52">
        <v>37300000</v>
      </c>
      <c r="Q52">
        <v>45390000</v>
      </c>
      <c r="R52">
        <v>54600000</v>
      </c>
      <c r="S52">
        <v>58500000</v>
      </c>
      <c r="T52">
        <v>57150000</v>
      </c>
      <c r="U52">
        <v>49200000</v>
      </c>
      <c r="V52">
        <v>46370000</v>
      </c>
      <c r="W52">
        <v>46390000</v>
      </c>
      <c r="X52">
        <v>39220000</v>
      </c>
      <c r="Y52">
        <v>35450000</v>
      </c>
      <c r="Z52">
        <v>39020000</v>
      </c>
      <c r="AA52">
        <v>44940000</v>
      </c>
      <c r="AB52">
        <v>44210000</v>
      </c>
      <c r="AC52">
        <v>29950000</v>
      </c>
      <c r="AD52">
        <v>44750000</v>
      </c>
      <c r="AE52">
        <v>31330000</v>
      </c>
      <c r="AF52">
        <v>40180000</v>
      </c>
      <c r="AG52">
        <v>32500000</v>
      </c>
      <c r="AH52">
        <v>50110000</v>
      </c>
      <c r="AI52">
        <v>78240000</v>
      </c>
      <c r="AJ52">
        <v>93660000</v>
      </c>
    </row>
    <row r="53" spans="1:38" x14ac:dyDescent="0.25">
      <c r="A53" t="s">
        <v>16</v>
      </c>
      <c r="B53">
        <v>10160000</v>
      </c>
      <c r="C53">
        <v>10110000</v>
      </c>
      <c r="D53">
        <v>13110000</v>
      </c>
      <c r="E53">
        <v>12530000</v>
      </c>
      <c r="F53">
        <v>13600000</v>
      </c>
      <c r="G53">
        <v>16710000</v>
      </c>
      <c r="H53">
        <v>11990000</v>
      </c>
      <c r="I53">
        <v>16320000</v>
      </c>
      <c r="J53">
        <v>10480000</v>
      </c>
      <c r="K53">
        <v>12290000</v>
      </c>
      <c r="L53">
        <v>62360000</v>
      </c>
      <c r="M53">
        <v>26120000</v>
      </c>
      <c r="N53">
        <v>12810000</v>
      </c>
      <c r="O53">
        <v>9880000</v>
      </c>
      <c r="P53">
        <v>9750000</v>
      </c>
      <c r="Q53">
        <v>14560000</v>
      </c>
      <c r="R53">
        <v>9140000</v>
      </c>
      <c r="S53">
        <v>12730000</v>
      </c>
      <c r="T53">
        <v>13980000</v>
      </c>
      <c r="U53">
        <v>15960000</v>
      </c>
      <c r="V53">
        <v>14580000</v>
      </c>
      <c r="W53">
        <v>10850000</v>
      </c>
      <c r="X53">
        <v>12370000</v>
      </c>
      <c r="Y53">
        <v>8920000</v>
      </c>
      <c r="Z53">
        <v>16910000</v>
      </c>
      <c r="AA53">
        <v>19980000</v>
      </c>
      <c r="AB53">
        <v>10420000</v>
      </c>
      <c r="AC53">
        <v>12200000</v>
      </c>
      <c r="AD53">
        <v>13030000</v>
      </c>
      <c r="AE53">
        <v>21440000</v>
      </c>
      <c r="AF53">
        <v>15190000</v>
      </c>
      <c r="AG53">
        <v>20120000</v>
      </c>
      <c r="AH53">
        <v>21310000</v>
      </c>
      <c r="AI53">
        <v>15050000</v>
      </c>
      <c r="AJ53">
        <v>42560000</v>
      </c>
      <c r="AK53" s="8"/>
      <c r="AL53" s="8"/>
    </row>
    <row r="54" spans="1:38" x14ac:dyDescent="0.25">
      <c r="A54" t="s">
        <v>17</v>
      </c>
      <c r="B54">
        <v>60670000</v>
      </c>
      <c r="C54">
        <v>64150000.000000007</v>
      </c>
      <c r="D54">
        <v>104860000</v>
      </c>
      <c r="E54">
        <v>101510000</v>
      </c>
      <c r="F54">
        <v>80450000</v>
      </c>
      <c r="G54">
        <v>71990000</v>
      </c>
      <c r="H54">
        <v>77900000</v>
      </c>
      <c r="I54">
        <v>73960000</v>
      </c>
      <c r="J54">
        <v>67990000</v>
      </c>
      <c r="K54">
        <v>64050000</v>
      </c>
      <c r="L54">
        <v>113080000</v>
      </c>
      <c r="M54">
        <v>78500000</v>
      </c>
      <c r="N54">
        <v>80830000</v>
      </c>
      <c r="O54">
        <v>90520000</v>
      </c>
      <c r="P54">
        <v>89210000</v>
      </c>
      <c r="Q54">
        <v>70540000</v>
      </c>
      <c r="R54">
        <v>66980000.000000007</v>
      </c>
      <c r="S54">
        <v>68100000</v>
      </c>
      <c r="T54">
        <v>69150000</v>
      </c>
      <c r="U54">
        <v>52390000</v>
      </c>
      <c r="V54">
        <v>47740000</v>
      </c>
      <c r="W54">
        <v>74260000</v>
      </c>
      <c r="X54">
        <v>68220000</v>
      </c>
      <c r="Y54">
        <v>86270000</v>
      </c>
      <c r="Z54">
        <v>68870000</v>
      </c>
      <c r="AA54">
        <v>57160000</v>
      </c>
      <c r="AB54">
        <v>59750000</v>
      </c>
      <c r="AC54">
        <v>61290000</v>
      </c>
      <c r="AD54">
        <v>58890000</v>
      </c>
      <c r="AE54">
        <v>70530000</v>
      </c>
      <c r="AF54">
        <v>72830000</v>
      </c>
      <c r="AG54">
        <v>109180000</v>
      </c>
      <c r="AH54">
        <v>129680000</v>
      </c>
      <c r="AI54">
        <v>121460000</v>
      </c>
      <c r="AJ54">
        <v>91070000</v>
      </c>
    </row>
    <row r="55" spans="1:38" x14ac:dyDescent="0.25">
      <c r="A55" t="s">
        <v>19</v>
      </c>
      <c r="B55">
        <v>55140000</v>
      </c>
      <c r="C55">
        <v>143580000</v>
      </c>
      <c r="D55">
        <v>33880000</v>
      </c>
      <c r="E55">
        <v>53140000</v>
      </c>
      <c r="F55">
        <v>54990000</v>
      </c>
      <c r="G55">
        <v>72780000</v>
      </c>
      <c r="H55">
        <v>90580000</v>
      </c>
      <c r="I55">
        <v>65930000.000000007</v>
      </c>
      <c r="J55">
        <v>82930000</v>
      </c>
      <c r="K55">
        <v>63690000</v>
      </c>
      <c r="L55">
        <v>134600000</v>
      </c>
      <c r="M55">
        <v>117920000</v>
      </c>
      <c r="N55">
        <v>113860000</v>
      </c>
      <c r="O55">
        <v>112850000</v>
      </c>
      <c r="P55">
        <v>100360000</v>
      </c>
      <c r="Q55">
        <v>91350000</v>
      </c>
      <c r="R55">
        <v>123130000</v>
      </c>
      <c r="S55">
        <v>123610000</v>
      </c>
      <c r="T55">
        <v>122080000</v>
      </c>
      <c r="U55">
        <v>188190000</v>
      </c>
      <c r="V55">
        <v>152230000</v>
      </c>
      <c r="W55">
        <v>174540000</v>
      </c>
      <c r="X55">
        <v>159820000</v>
      </c>
      <c r="Y55">
        <v>121450000</v>
      </c>
      <c r="Z55">
        <v>125420000</v>
      </c>
      <c r="AA55">
        <v>87110000</v>
      </c>
      <c r="AB55">
        <v>132600000</v>
      </c>
      <c r="AC55">
        <v>133100000</v>
      </c>
      <c r="AD55">
        <v>212890000</v>
      </c>
      <c r="AE55">
        <v>188390000</v>
      </c>
      <c r="AF55">
        <v>195930000</v>
      </c>
      <c r="AG55">
        <v>434320000</v>
      </c>
      <c r="AH55">
        <v>288710000</v>
      </c>
      <c r="AI55">
        <v>319040000</v>
      </c>
      <c r="AJ55">
        <v>334690000</v>
      </c>
    </row>
    <row r="57" spans="1:38" x14ac:dyDescent="0.25">
      <c r="A57" s="1" t="s">
        <v>123</v>
      </c>
    </row>
    <row r="58" spans="1:38" x14ac:dyDescent="0.25">
      <c r="B58">
        <v>1977</v>
      </c>
      <c r="C58">
        <v>1978</v>
      </c>
      <c r="D58">
        <v>1979</v>
      </c>
      <c r="E58">
        <v>1980</v>
      </c>
      <c r="F58">
        <v>1981</v>
      </c>
      <c r="G58">
        <v>1982</v>
      </c>
      <c r="H58">
        <v>1983</v>
      </c>
      <c r="I58">
        <v>1984</v>
      </c>
      <c r="J58">
        <v>1985</v>
      </c>
      <c r="K58">
        <v>1986</v>
      </c>
      <c r="L58">
        <v>1987</v>
      </c>
      <c r="M58">
        <v>1988</v>
      </c>
      <c r="N58">
        <v>1989</v>
      </c>
      <c r="O58">
        <v>1990</v>
      </c>
      <c r="P58">
        <v>1991</v>
      </c>
      <c r="Q58">
        <v>1992</v>
      </c>
      <c r="R58">
        <v>1993</v>
      </c>
      <c r="S58">
        <v>1994</v>
      </c>
      <c r="T58">
        <v>1995</v>
      </c>
      <c r="U58">
        <v>1996</v>
      </c>
      <c r="V58">
        <v>1997</v>
      </c>
      <c r="W58">
        <v>1998</v>
      </c>
      <c r="X58">
        <v>1999</v>
      </c>
      <c r="Y58">
        <v>2000</v>
      </c>
      <c r="Z58">
        <v>2001</v>
      </c>
      <c r="AA58">
        <v>2002</v>
      </c>
      <c r="AB58">
        <v>2003</v>
      </c>
      <c r="AC58">
        <v>2004</v>
      </c>
      <c r="AD58">
        <v>2005</v>
      </c>
      <c r="AE58">
        <v>2006</v>
      </c>
      <c r="AF58">
        <v>2007</v>
      </c>
      <c r="AG58">
        <v>2008</v>
      </c>
      <c r="AH58">
        <v>2009</v>
      </c>
      <c r="AI58">
        <v>2010</v>
      </c>
      <c r="AJ58">
        <v>2011</v>
      </c>
    </row>
    <row r="59" spans="1:38" x14ac:dyDescent="0.25">
      <c r="A59" t="s">
        <v>2</v>
      </c>
      <c r="Y59">
        <f>Z59*0.994</f>
        <v>19524.302745919998</v>
      </c>
      <c r="Z59">
        <f t="shared" ref="Y59:AA59" si="8">AA59*0.994</f>
        <v>19642.15568</v>
      </c>
      <c r="AA59">
        <f t="shared" si="8"/>
        <v>19760.72</v>
      </c>
      <c r="AB59">
        <f>AC59*0.994</f>
        <v>19880</v>
      </c>
      <c r="AC59">
        <v>20000</v>
      </c>
      <c r="AD59">
        <f>AC59*1.006</f>
        <v>20120</v>
      </c>
      <c r="AE59">
        <f t="shared" ref="AE59:AJ59" si="9">AD59*1.006</f>
        <v>20240.72</v>
      </c>
      <c r="AF59">
        <f t="shared" si="9"/>
        <v>20362.16432</v>
      </c>
      <c r="AG59">
        <f t="shared" si="9"/>
        <v>20484.337305919998</v>
      </c>
      <c r="AH59">
        <f t="shared" si="9"/>
        <v>20607.243329755518</v>
      </c>
      <c r="AI59">
        <f t="shared" si="9"/>
        <v>20730.88678973405</v>
      </c>
      <c r="AJ59">
        <f t="shared" si="9"/>
        <v>20855.272110472455</v>
      </c>
    </row>
    <row r="60" spans="1:38" x14ac:dyDescent="0.25">
      <c r="A60" t="s">
        <v>3</v>
      </c>
      <c r="B60" s="9">
        <v>598298</v>
      </c>
      <c r="C60" s="9">
        <v>587565</v>
      </c>
      <c r="D60" s="9">
        <v>609387</v>
      </c>
      <c r="E60" s="9">
        <v>621579</v>
      </c>
      <c r="F60" s="9">
        <v>635297</v>
      </c>
      <c r="G60" s="9">
        <v>651006</v>
      </c>
      <c r="H60" s="9">
        <v>668259</v>
      </c>
      <c r="I60" s="9">
        <v>685461</v>
      </c>
      <c r="J60" s="9">
        <v>700434</v>
      </c>
      <c r="K60" s="9">
        <v>711703</v>
      </c>
      <c r="L60" s="9">
        <v>718535</v>
      </c>
      <c r="M60" s="9">
        <v>721637</v>
      </c>
      <c r="N60" s="9">
        <v>722753</v>
      </c>
      <c r="O60" s="9">
        <v>724404</v>
      </c>
      <c r="P60" s="9">
        <v>728390</v>
      </c>
      <c r="Q60" s="9">
        <v>735262</v>
      </c>
      <c r="R60" s="9">
        <v>744396</v>
      </c>
      <c r="S60" s="9">
        <v>754981</v>
      </c>
      <c r="T60" s="9">
        <v>765725</v>
      </c>
      <c r="U60" s="9">
        <v>775651</v>
      </c>
      <c r="V60" s="9">
        <v>784713</v>
      </c>
      <c r="W60" s="9">
        <v>793165</v>
      </c>
      <c r="X60" s="9">
        <v>800685</v>
      </c>
      <c r="Y60" s="9">
        <v>806927</v>
      </c>
      <c r="Z60" s="9">
        <v>811718</v>
      </c>
      <c r="AA60" s="9">
        <v>814780</v>
      </c>
      <c r="AB60" s="9">
        <v>816336</v>
      </c>
      <c r="AC60" s="9">
        <v>817339</v>
      </c>
      <c r="AD60" s="9">
        <v>819102</v>
      </c>
      <c r="AE60" s="9">
        <v>822553</v>
      </c>
      <c r="AF60" s="9">
        <v>835267</v>
      </c>
      <c r="AG60" s="9">
        <v>828046</v>
      </c>
      <c r="AH60" s="9">
        <v>843651</v>
      </c>
      <c r="AI60" s="9">
        <v>852323</v>
      </c>
      <c r="AJ60" s="9">
        <v>860623</v>
      </c>
    </row>
    <row r="61" spans="1:38" x14ac:dyDescent="0.25">
      <c r="A61" t="s">
        <v>4</v>
      </c>
      <c r="B61" s="9">
        <v>54766.52</v>
      </c>
      <c r="C61" s="9">
        <v>53854.239999999998</v>
      </c>
      <c r="D61" s="9">
        <v>55801.68</v>
      </c>
      <c r="E61" s="9">
        <v>56924.56</v>
      </c>
      <c r="F61" s="9">
        <v>58100</v>
      </c>
      <c r="G61" s="9">
        <v>59351.44</v>
      </c>
      <c r="H61" s="9">
        <v>60702.32</v>
      </c>
      <c r="I61" s="9">
        <v>62117.48</v>
      </c>
      <c r="J61" s="9">
        <v>63561.760000000002</v>
      </c>
      <c r="K61" s="9">
        <v>65000</v>
      </c>
      <c r="L61" s="9">
        <v>66448.828229999999</v>
      </c>
      <c r="M61" s="9">
        <v>67907.512929999997</v>
      </c>
      <c r="N61" s="9">
        <v>69375.296270000006</v>
      </c>
      <c r="O61" s="9">
        <v>70851.394820000001</v>
      </c>
      <c r="P61" s="9">
        <v>71845</v>
      </c>
      <c r="Q61" s="9">
        <v>73163</v>
      </c>
      <c r="R61" s="9">
        <v>74263</v>
      </c>
      <c r="S61" s="9">
        <v>75227</v>
      </c>
      <c r="T61" s="9">
        <v>76188</v>
      </c>
      <c r="U61" s="9">
        <v>77248</v>
      </c>
      <c r="V61" s="9">
        <v>78431</v>
      </c>
      <c r="W61" s="9">
        <v>79713</v>
      </c>
      <c r="X61" s="9">
        <v>81085</v>
      </c>
      <c r="Y61" s="9">
        <v>82524</v>
      </c>
      <c r="Z61" s="9">
        <v>84010</v>
      </c>
      <c r="AA61" s="9">
        <v>85550</v>
      </c>
      <c r="AB61" s="9">
        <v>87147</v>
      </c>
      <c r="AC61" s="9">
        <v>88776</v>
      </c>
      <c r="AD61" s="9">
        <v>90398</v>
      </c>
      <c r="AE61" s="9">
        <v>91988</v>
      </c>
      <c r="AF61" s="9">
        <v>95043</v>
      </c>
      <c r="AG61" s="9">
        <v>93534</v>
      </c>
      <c r="AH61" s="9">
        <v>96532</v>
      </c>
      <c r="AI61" s="9">
        <v>98027</v>
      </c>
      <c r="AJ61" s="9">
        <v>99546</v>
      </c>
    </row>
    <row r="62" spans="1:38" x14ac:dyDescent="0.25">
      <c r="A62" t="s">
        <v>5</v>
      </c>
      <c r="B62" s="9">
        <v>27467</v>
      </c>
      <c r="C62" s="9">
        <v>26547</v>
      </c>
      <c r="D62" s="9">
        <v>28396</v>
      </c>
      <c r="E62" s="9">
        <v>29414</v>
      </c>
      <c r="F62" s="9">
        <v>30578</v>
      </c>
      <c r="G62" s="9">
        <v>31891</v>
      </c>
      <c r="H62" s="9">
        <v>33330</v>
      </c>
      <c r="I62" s="9">
        <v>34890</v>
      </c>
      <c r="J62" s="9">
        <v>36562</v>
      </c>
      <c r="K62" s="9">
        <v>38327</v>
      </c>
      <c r="L62" s="9">
        <v>40196</v>
      </c>
      <c r="M62" s="9">
        <v>42140</v>
      </c>
      <c r="N62" s="9">
        <v>44054</v>
      </c>
      <c r="O62" s="9">
        <v>45802</v>
      </c>
      <c r="P62" s="9">
        <v>47288</v>
      </c>
      <c r="Q62" s="9">
        <v>48469</v>
      </c>
      <c r="R62" s="9">
        <v>49369</v>
      </c>
      <c r="S62" s="9">
        <v>50040</v>
      </c>
      <c r="T62" s="9">
        <v>50565</v>
      </c>
      <c r="U62" s="9">
        <v>51008</v>
      </c>
      <c r="V62" s="9">
        <v>51389</v>
      </c>
      <c r="W62" s="9">
        <v>51697</v>
      </c>
      <c r="X62" s="9">
        <v>51930</v>
      </c>
      <c r="Y62" s="9">
        <v>52080</v>
      </c>
      <c r="Z62" s="9">
        <v>52145</v>
      </c>
      <c r="AA62" s="9">
        <v>52131</v>
      </c>
      <c r="AB62" s="9">
        <v>52066</v>
      </c>
      <c r="AC62" s="9">
        <v>51992</v>
      </c>
      <c r="AD62" s="9">
        <v>51968</v>
      </c>
      <c r="AE62" s="9">
        <v>52037</v>
      </c>
      <c r="AF62" s="9">
        <v>52487</v>
      </c>
      <c r="AG62" s="9">
        <v>52210</v>
      </c>
      <c r="AH62" s="9">
        <v>52880</v>
      </c>
      <c r="AI62" s="9">
        <v>53396</v>
      </c>
      <c r="AJ62" s="9">
        <v>54038</v>
      </c>
    </row>
    <row r="63" spans="1:38" x14ac:dyDescent="0.25">
      <c r="A63" t="s">
        <v>6</v>
      </c>
      <c r="B63" s="8">
        <v>66106</v>
      </c>
      <c r="C63" s="8">
        <v>64382.999999999993</v>
      </c>
      <c r="D63" s="8">
        <v>68217</v>
      </c>
      <c r="E63" s="8">
        <v>70546</v>
      </c>
      <c r="F63" s="8">
        <v>72962</v>
      </c>
      <c r="G63" s="8">
        <v>75456</v>
      </c>
      <c r="H63" s="8">
        <v>78048</v>
      </c>
      <c r="I63" s="8">
        <v>80667</v>
      </c>
      <c r="J63" s="8">
        <v>83232</v>
      </c>
      <c r="K63" s="8">
        <v>85682</v>
      </c>
      <c r="L63" s="8">
        <v>87950</v>
      </c>
      <c r="M63" s="8">
        <v>90037</v>
      </c>
      <c r="N63" s="8">
        <v>92040</v>
      </c>
      <c r="O63" s="8">
        <v>94105</v>
      </c>
      <c r="P63" s="8">
        <v>96319</v>
      </c>
      <c r="Q63" s="8">
        <v>98749</v>
      </c>
      <c r="R63" s="8">
        <v>101314</v>
      </c>
      <c r="S63" s="8">
        <v>103780</v>
      </c>
      <c r="T63" s="8">
        <v>105825</v>
      </c>
      <c r="U63" s="8">
        <v>107233</v>
      </c>
      <c r="V63" s="8">
        <v>107904</v>
      </c>
      <c r="W63" s="8">
        <v>107947</v>
      </c>
      <c r="X63" s="8">
        <v>107605</v>
      </c>
      <c r="Y63" s="8">
        <v>107237</v>
      </c>
      <c r="Z63" s="8">
        <v>107103</v>
      </c>
      <c r="AA63" s="8">
        <v>107290</v>
      </c>
      <c r="AB63" s="8">
        <v>107728</v>
      </c>
      <c r="AC63" s="8">
        <v>108325</v>
      </c>
      <c r="AD63" s="8">
        <v>108926</v>
      </c>
      <c r="AE63" s="8">
        <v>109419</v>
      </c>
      <c r="AF63" s="8">
        <v>110092</v>
      </c>
      <c r="AG63" s="8">
        <v>109789</v>
      </c>
      <c r="AH63" s="8">
        <v>110367</v>
      </c>
      <c r="AI63" s="8">
        <v>110676</v>
      </c>
      <c r="AJ63" s="8">
        <v>111064</v>
      </c>
    </row>
    <row r="64" spans="1:38" x14ac:dyDescent="0.25">
      <c r="A64" t="s">
        <v>7</v>
      </c>
      <c r="Y64">
        <f>Z64*0.994</f>
        <v>9940</v>
      </c>
      <c r="Z64">
        <v>10000</v>
      </c>
      <c r="AA64">
        <f>Z64*1.006</f>
        <v>10060</v>
      </c>
      <c r="AB64">
        <f t="shared" ref="AB64:AJ64" si="10">AA64*1.006</f>
        <v>10120.36</v>
      </c>
      <c r="AC64">
        <f t="shared" si="10"/>
        <v>10181.08216</v>
      </c>
      <c r="AD64">
        <f t="shared" si="10"/>
        <v>10242.168652959999</v>
      </c>
      <c r="AE64">
        <f t="shared" si="10"/>
        <v>10303.621664877759</v>
      </c>
      <c r="AF64">
        <f t="shared" si="10"/>
        <v>10365.443394867025</v>
      </c>
      <c r="AG64">
        <f t="shared" si="10"/>
        <v>10427.636055236228</v>
      </c>
      <c r="AH64">
        <f t="shared" si="10"/>
        <v>10490.201871567646</v>
      </c>
      <c r="AI64">
        <f t="shared" si="10"/>
        <v>10553.143082797053</v>
      </c>
      <c r="AJ64">
        <f t="shared" si="10"/>
        <v>10616.461941293835</v>
      </c>
    </row>
    <row r="65" spans="1:36" x14ac:dyDescent="0.25">
      <c r="A65" t="s">
        <v>8</v>
      </c>
      <c r="Y65">
        <f>Z65*1.022</f>
        <v>1839.6000000000001</v>
      </c>
      <c r="Z65">
        <v>1800</v>
      </c>
      <c r="AA65">
        <f>Z65*0.978</f>
        <v>1760.3999999999999</v>
      </c>
      <c r="AB65">
        <f t="shared" ref="AB65:AI65" si="11">AA65*0.978</f>
        <v>1721.6711999999998</v>
      </c>
      <c r="AC65">
        <f t="shared" si="11"/>
        <v>1683.7944335999998</v>
      </c>
      <c r="AD65">
        <f t="shared" si="11"/>
        <v>1646.7509560607998</v>
      </c>
      <c r="AE65">
        <f t="shared" si="11"/>
        <v>1610.5224350274623</v>
      </c>
      <c r="AF65">
        <f t="shared" si="11"/>
        <v>1575.090941456858</v>
      </c>
      <c r="AG65">
        <f t="shared" si="11"/>
        <v>1540.438940744807</v>
      </c>
      <c r="AH65">
        <f t="shared" si="11"/>
        <v>1506.5492840484212</v>
      </c>
      <c r="AI65">
        <f t="shared" si="11"/>
        <v>1473.4051997993558</v>
      </c>
      <c r="AJ65">
        <f>AI65*0.978</f>
        <v>1440.99028540377</v>
      </c>
    </row>
    <row r="66" spans="1:36" x14ac:dyDescent="0.25">
      <c r="A66" t="s">
        <v>10</v>
      </c>
      <c r="B66" s="8">
        <v>12225</v>
      </c>
      <c r="C66" s="8">
        <v>12284</v>
      </c>
      <c r="D66" s="8">
        <v>12151</v>
      </c>
      <c r="E66" s="8">
        <v>12127</v>
      </c>
      <c r="F66" s="8">
        <v>12197</v>
      </c>
      <c r="G66" s="8">
        <v>12383</v>
      </c>
      <c r="H66" s="8">
        <v>12667</v>
      </c>
      <c r="I66" s="8">
        <v>13015</v>
      </c>
      <c r="J66" s="8">
        <v>13371</v>
      </c>
      <c r="K66" s="8">
        <v>13698</v>
      </c>
      <c r="L66" s="8">
        <v>13982</v>
      </c>
      <c r="M66" s="8">
        <v>14237</v>
      </c>
      <c r="N66" s="8">
        <v>14485</v>
      </c>
      <c r="O66" s="8">
        <v>14762</v>
      </c>
      <c r="P66" s="8">
        <v>15089</v>
      </c>
      <c r="Q66" s="8">
        <v>15471</v>
      </c>
      <c r="R66" s="8">
        <v>15894</v>
      </c>
      <c r="S66" s="8">
        <v>16345</v>
      </c>
      <c r="T66" s="8">
        <v>16804</v>
      </c>
      <c r="U66" s="8">
        <v>17254</v>
      </c>
      <c r="V66" s="8">
        <v>17694</v>
      </c>
      <c r="W66" s="8">
        <v>18122</v>
      </c>
      <c r="X66" s="8">
        <v>18522</v>
      </c>
      <c r="Y66" s="8">
        <v>18876</v>
      </c>
      <c r="Z66" s="8">
        <v>19172</v>
      </c>
      <c r="AA66" s="8">
        <v>19402</v>
      </c>
      <c r="AB66" s="8">
        <v>19573</v>
      </c>
      <c r="AC66" s="8">
        <v>19698</v>
      </c>
      <c r="AD66" s="8">
        <v>19803</v>
      </c>
      <c r="AE66" s="8">
        <v>19906</v>
      </c>
      <c r="AF66" s="8">
        <v>20118</v>
      </c>
      <c r="AG66" s="8">
        <v>20011</v>
      </c>
      <c r="AH66" s="8">
        <v>20228</v>
      </c>
      <c r="AI66" s="8">
        <v>20346</v>
      </c>
      <c r="AJ66" s="8">
        <v>20472</v>
      </c>
    </row>
    <row r="67" spans="1:36" x14ac:dyDescent="0.25">
      <c r="A67" t="s">
        <v>11</v>
      </c>
      <c r="B67" s="8">
        <v>2967506</v>
      </c>
      <c r="C67" s="8">
        <v>2888403</v>
      </c>
      <c r="D67" s="8">
        <v>3047644</v>
      </c>
      <c r="E67" s="8">
        <v>3129991</v>
      </c>
      <c r="F67" s="8">
        <v>3215339</v>
      </c>
      <c r="G67" s="8">
        <v>3304033</v>
      </c>
      <c r="H67" s="8">
        <v>3395633</v>
      </c>
      <c r="I67" s="8">
        <v>3489227</v>
      </c>
      <c r="J67" s="8">
        <v>3583521</v>
      </c>
      <c r="K67" s="8">
        <v>3677658</v>
      </c>
      <c r="L67" s="8">
        <v>3771385</v>
      </c>
      <c r="M67" s="8">
        <v>3865230</v>
      </c>
      <c r="N67" s="8">
        <v>3960087</v>
      </c>
      <c r="O67" s="8">
        <v>4057228</v>
      </c>
      <c r="P67" s="8">
        <v>4157654.0000000005</v>
      </c>
      <c r="Q67" s="8">
        <v>4261537</v>
      </c>
      <c r="R67" s="8">
        <v>4368815</v>
      </c>
      <c r="S67" s="8">
        <v>4479959</v>
      </c>
      <c r="T67" s="8">
        <v>4595463</v>
      </c>
      <c r="U67" s="8">
        <v>4715617</v>
      </c>
      <c r="V67" s="8">
        <v>4840693</v>
      </c>
      <c r="W67" s="8">
        <v>4970478</v>
      </c>
      <c r="X67" s="8">
        <v>5104153</v>
      </c>
      <c r="Y67" s="8">
        <v>5240560</v>
      </c>
      <c r="Z67" s="8">
        <v>5378824</v>
      </c>
      <c r="AA67" s="8">
        <v>5518586</v>
      </c>
      <c r="AB67" s="8">
        <v>5659946</v>
      </c>
      <c r="AC67" s="8">
        <v>5803029</v>
      </c>
      <c r="AD67" s="8">
        <v>5948135</v>
      </c>
      <c r="AE67" s="8">
        <v>6095437</v>
      </c>
      <c r="AF67" s="8">
        <v>6396307</v>
      </c>
      <c r="AG67" s="8">
        <v>6244916</v>
      </c>
      <c r="AH67" s="8">
        <v>6549268</v>
      </c>
      <c r="AI67" s="8">
        <v>6703361</v>
      </c>
      <c r="AJ67" s="8">
        <v>6858266</v>
      </c>
    </row>
    <row r="68" spans="1:36" x14ac:dyDescent="0.25">
      <c r="A68" t="s">
        <v>12</v>
      </c>
      <c r="B68" s="8">
        <v>152593</v>
      </c>
      <c r="C68" s="8">
        <v>151524</v>
      </c>
      <c r="D68" s="8">
        <v>153557</v>
      </c>
      <c r="E68" s="8">
        <v>154371</v>
      </c>
      <c r="F68" s="8">
        <v>155016</v>
      </c>
      <c r="G68" s="8">
        <v>155488</v>
      </c>
      <c r="H68" s="8">
        <v>155831</v>
      </c>
      <c r="I68" s="8">
        <v>156122</v>
      </c>
      <c r="J68" s="8">
        <v>156459</v>
      </c>
      <c r="K68" s="8">
        <v>156919</v>
      </c>
      <c r="L68" s="8">
        <v>157531</v>
      </c>
      <c r="M68" s="8">
        <v>158290</v>
      </c>
      <c r="N68" s="8">
        <v>159187</v>
      </c>
      <c r="O68" s="8">
        <v>160198</v>
      </c>
      <c r="P68" s="8">
        <v>161308</v>
      </c>
      <c r="Q68" s="8">
        <v>162504</v>
      </c>
      <c r="R68" s="8">
        <v>163790</v>
      </c>
      <c r="S68" s="8">
        <v>165172</v>
      </c>
      <c r="T68" s="8">
        <v>166662</v>
      </c>
      <c r="U68" s="8">
        <v>168257</v>
      </c>
      <c r="V68" s="8">
        <v>169969</v>
      </c>
      <c r="W68" s="8">
        <v>171766</v>
      </c>
      <c r="X68" s="8">
        <v>173543</v>
      </c>
      <c r="Y68" s="8">
        <v>175169</v>
      </c>
      <c r="Z68" s="8">
        <v>176549</v>
      </c>
      <c r="AA68" s="8">
        <v>177645</v>
      </c>
      <c r="AB68" s="8">
        <v>178488</v>
      </c>
      <c r="AC68" s="8">
        <v>179141</v>
      </c>
      <c r="AD68" s="8">
        <v>179699</v>
      </c>
      <c r="AE68" s="8">
        <v>180237</v>
      </c>
      <c r="AF68" s="8">
        <v>181277</v>
      </c>
      <c r="AG68" s="8">
        <v>180766</v>
      </c>
      <c r="AH68" s="8">
        <v>181809</v>
      </c>
      <c r="AI68" s="8">
        <v>182401</v>
      </c>
      <c r="AJ68" s="8">
        <v>183081</v>
      </c>
    </row>
    <row r="69" spans="1:36" x14ac:dyDescent="0.25">
      <c r="A69" t="s">
        <v>13</v>
      </c>
      <c r="B69" s="8">
        <v>206940</v>
      </c>
      <c r="C69" s="8">
        <v>199775</v>
      </c>
      <c r="D69" s="8">
        <v>214224</v>
      </c>
      <c r="E69" s="8">
        <v>221651</v>
      </c>
      <c r="F69" s="8">
        <v>229235</v>
      </c>
      <c r="G69" s="8">
        <v>236984</v>
      </c>
      <c r="H69" s="8">
        <v>244877</v>
      </c>
      <c r="I69" s="8">
        <v>252860</v>
      </c>
      <c r="J69" s="8">
        <v>260869.00000000003</v>
      </c>
      <c r="K69" s="8">
        <v>268862</v>
      </c>
      <c r="L69" s="8">
        <v>276815</v>
      </c>
      <c r="M69" s="8">
        <v>284761</v>
      </c>
      <c r="N69" s="8">
        <v>292787</v>
      </c>
      <c r="O69" s="8">
        <v>301012</v>
      </c>
      <c r="P69" s="8">
        <v>309527</v>
      </c>
      <c r="Q69" s="8">
        <v>318371</v>
      </c>
      <c r="R69" s="8">
        <v>327529</v>
      </c>
      <c r="S69" s="8">
        <v>336960</v>
      </c>
      <c r="T69" s="8">
        <v>346599</v>
      </c>
      <c r="U69" s="8">
        <v>356404</v>
      </c>
      <c r="V69" s="8">
        <v>366363</v>
      </c>
      <c r="W69" s="8">
        <v>376511</v>
      </c>
      <c r="X69" s="8">
        <v>386906</v>
      </c>
      <c r="Y69" s="8">
        <v>397627</v>
      </c>
      <c r="Z69" s="8">
        <v>408732</v>
      </c>
      <c r="AA69" s="8">
        <v>420232</v>
      </c>
      <c r="AB69" s="8">
        <v>432107</v>
      </c>
      <c r="AC69" s="8">
        <v>444344</v>
      </c>
      <c r="AD69" s="8">
        <v>456919</v>
      </c>
      <c r="AE69" s="8">
        <v>469805</v>
      </c>
      <c r="AF69" s="8">
        <v>496490</v>
      </c>
      <c r="AG69" s="8">
        <v>483000</v>
      </c>
      <c r="AH69" s="8">
        <v>510221</v>
      </c>
      <c r="AI69" s="8">
        <v>524125</v>
      </c>
      <c r="AJ69" s="8">
        <v>538148</v>
      </c>
    </row>
    <row r="70" spans="1:36" x14ac:dyDescent="0.25">
      <c r="A70" t="s">
        <v>15</v>
      </c>
      <c r="B70" s="8">
        <v>90290</v>
      </c>
      <c r="C70" s="8">
        <v>89252</v>
      </c>
      <c r="D70" s="8">
        <v>91354</v>
      </c>
      <c r="E70" s="8">
        <v>92292</v>
      </c>
      <c r="F70" s="8">
        <v>92999</v>
      </c>
      <c r="G70" s="8">
        <v>93443</v>
      </c>
      <c r="H70" s="8">
        <v>93673</v>
      </c>
      <c r="I70" s="8">
        <v>93766</v>
      </c>
      <c r="J70" s="8">
        <v>93829</v>
      </c>
      <c r="K70" s="8">
        <v>93944</v>
      </c>
      <c r="L70" s="8">
        <v>94139</v>
      </c>
      <c r="M70" s="8">
        <v>94392</v>
      </c>
      <c r="N70" s="8">
        <v>94674</v>
      </c>
      <c r="O70" s="8">
        <v>94938</v>
      </c>
      <c r="P70" s="8">
        <v>95150</v>
      </c>
      <c r="Q70" s="8">
        <v>95305</v>
      </c>
      <c r="R70" s="8">
        <v>95426</v>
      </c>
      <c r="S70" s="8">
        <v>95541</v>
      </c>
      <c r="T70" s="8">
        <v>95691</v>
      </c>
      <c r="U70" s="8">
        <v>95907</v>
      </c>
      <c r="V70" s="8">
        <v>96196</v>
      </c>
      <c r="W70" s="8">
        <v>96551</v>
      </c>
      <c r="X70" s="8">
        <v>96966</v>
      </c>
      <c r="Y70" s="8">
        <v>97431</v>
      </c>
      <c r="Z70" s="8">
        <v>97935</v>
      </c>
      <c r="AA70" s="8">
        <v>98476</v>
      </c>
      <c r="AB70" s="8">
        <v>99053</v>
      </c>
      <c r="AC70" s="8">
        <v>99659</v>
      </c>
      <c r="AD70" s="8">
        <v>100286</v>
      </c>
      <c r="AE70" s="8">
        <v>100926</v>
      </c>
      <c r="AF70" s="8">
        <v>102254</v>
      </c>
      <c r="AG70" s="8">
        <v>101584</v>
      </c>
      <c r="AH70" s="8">
        <v>102910</v>
      </c>
      <c r="AI70" s="8">
        <v>103519</v>
      </c>
      <c r="AJ70" s="8">
        <v>104058</v>
      </c>
    </row>
    <row r="71" spans="1:36" x14ac:dyDescent="0.25">
      <c r="A71" t="s">
        <v>16</v>
      </c>
      <c r="B71" s="8">
        <v>7816</v>
      </c>
      <c r="C71" s="8">
        <v>7752</v>
      </c>
      <c r="D71" s="8">
        <v>7883</v>
      </c>
      <c r="E71" s="8">
        <v>7959</v>
      </c>
      <c r="F71" s="8">
        <v>8051</v>
      </c>
      <c r="G71" s="8">
        <v>8160</v>
      </c>
      <c r="H71" s="8">
        <v>8284</v>
      </c>
      <c r="I71" s="8">
        <v>8413</v>
      </c>
      <c r="J71" s="8">
        <v>8537</v>
      </c>
      <c r="K71" s="8">
        <v>8648</v>
      </c>
      <c r="L71" s="8">
        <v>8741</v>
      </c>
      <c r="M71" s="8">
        <v>8821</v>
      </c>
      <c r="N71" s="8">
        <v>8889</v>
      </c>
      <c r="O71" s="8">
        <v>8949</v>
      </c>
      <c r="P71" s="8">
        <v>9004</v>
      </c>
      <c r="Q71" s="8">
        <v>9056</v>
      </c>
      <c r="R71" s="8">
        <v>9103</v>
      </c>
      <c r="S71" s="8">
        <v>9148</v>
      </c>
      <c r="T71" s="8">
        <v>9188</v>
      </c>
      <c r="U71" s="8">
        <v>9227</v>
      </c>
      <c r="V71" s="8">
        <v>9264</v>
      </c>
      <c r="W71" s="8">
        <v>9298</v>
      </c>
      <c r="X71" s="8">
        <v>9334</v>
      </c>
      <c r="Y71" s="8">
        <v>9374</v>
      </c>
      <c r="Z71" s="8">
        <v>9419</v>
      </c>
      <c r="AA71" s="8">
        <v>9471</v>
      </c>
      <c r="AB71" s="8">
        <v>9530</v>
      </c>
      <c r="AC71" s="8">
        <v>9590</v>
      </c>
      <c r="AD71" s="8">
        <v>9646</v>
      </c>
      <c r="AE71" s="8">
        <v>9694</v>
      </c>
      <c r="AF71" s="8">
        <v>9762</v>
      </c>
      <c r="AG71" s="8">
        <v>9732</v>
      </c>
      <c r="AH71" s="8">
        <v>9786</v>
      </c>
      <c r="AI71" s="8">
        <v>9806</v>
      </c>
      <c r="AJ71" s="8">
        <v>9827</v>
      </c>
    </row>
    <row r="72" spans="1:36" x14ac:dyDescent="0.25">
      <c r="A72" t="s">
        <v>17</v>
      </c>
      <c r="B72" s="8">
        <v>106231</v>
      </c>
      <c r="C72" s="8">
        <v>103031</v>
      </c>
      <c r="D72" s="8">
        <v>109436</v>
      </c>
      <c r="E72" s="8">
        <v>112587</v>
      </c>
      <c r="F72" s="8">
        <v>115641</v>
      </c>
      <c r="G72" s="8">
        <v>118584</v>
      </c>
      <c r="H72" s="8">
        <v>121438</v>
      </c>
      <c r="I72" s="8">
        <v>124252</v>
      </c>
      <c r="J72" s="8">
        <v>127097</v>
      </c>
      <c r="K72" s="8">
        <v>130030</v>
      </c>
      <c r="L72" s="8">
        <v>133041</v>
      </c>
      <c r="M72" s="8">
        <v>136129</v>
      </c>
      <c r="N72" s="8">
        <v>139368</v>
      </c>
      <c r="O72" s="8">
        <v>142852</v>
      </c>
      <c r="P72" s="8">
        <v>146636</v>
      </c>
      <c r="Q72" s="8">
        <v>150791</v>
      </c>
      <c r="R72" s="8">
        <v>155270</v>
      </c>
      <c r="S72" s="8">
        <v>159857</v>
      </c>
      <c r="T72" s="8">
        <v>164254</v>
      </c>
      <c r="U72" s="8">
        <v>168263</v>
      </c>
      <c r="V72" s="8">
        <v>171783</v>
      </c>
      <c r="W72" s="8">
        <v>174921</v>
      </c>
      <c r="X72" s="8">
        <v>177946</v>
      </c>
      <c r="Y72" s="8">
        <v>181239</v>
      </c>
      <c r="Z72" s="8">
        <v>185074</v>
      </c>
      <c r="AA72" s="8">
        <v>189544</v>
      </c>
      <c r="AB72" s="8">
        <v>194555</v>
      </c>
      <c r="AC72" s="8">
        <v>199968</v>
      </c>
      <c r="AD72" s="8">
        <v>205561</v>
      </c>
      <c r="AE72" s="8">
        <v>211170</v>
      </c>
      <c r="AF72" s="8">
        <v>222377</v>
      </c>
      <c r="AG72" s="8">
        <v>216760</v>
      </c>
      <c r="AH72" s="8">
        <v>228041</v>
      </c>
      <c r="AI72" s="8">
        <v>233790</v>
      </c>
      <c r="AJ72" s="8">
        <v>239651</v>
      </c>
    </row>
    <row r="73" spans="1:36" x14ac:dyDescent="0.25">
      <c r="A73" t="s">
        <v>183</v>
      </c>
      <c r="B73" s="8">
        <f>SUM(B59:B72)</f>
        <v>4290238.5199999996</v>
      </c>
      <c r="C73" s="8">
        <f t="shared" ref="C73:AJ73" si="12">SUM(C59:C72)</f>
        <v>4184370.24</v>
      </c>
      <c r="D73" s="8">
        <f t="shared" si="12"/>
        <v>4398050.68</v>
      </c>
      <c r="E73" s="8">
        <f t="shared" si="12"/>
        <v>4509441.5600000005</v>
      </c>
      <c r="F73" s="8">
        <f t="shared" si="12"/>
        <v>4625415</v>
      </c>
      <c r="G73" s="8">
        <f t="shared" si="12"/>
        <v>4746779.4399999995</v>
      </c>
      <c r="H73" s="8">
        <f t="shared" si="12"/>
        <v>4872742.32</v>
      </c>
      <c r="I73" s="8">
        <f t="shared" si="12"/>
        <v>5000790.4800000004</v>
      </c>
      <c r="J73" s="8">
        <f t="shared" si="12"/>
        <v>5127472.76</v>
      </c>
      <c r="K73" s="8">
        <f t="shared" si="12"/>
        <v>5250471</v>
      </c>
      <c r="L73" s="8">
        <f t="shared" si="12"/>
        <v>5368763.8282300001</v>
      </c>
      <c r="M73" s="8">
        <f t="shared" si="12"/>
        <v>5483581.5129300002</v>
      </c>
      <c r="N73" s="8">
        <f t="shared" si="12"/>
        <v>5597699.2962699998</v>
      </c>
      <c r="O73" s="8">
        <f t="shared" si="12"/>
        <v>5715101.39482</v>
      </c>
      <c r="P73" s="8">
        <f t="shared" si="12"/>
        <v>5838210</v>
      </c>
      <c r="Q73" s="8">
        <f t="shared" si="12"/>
        <v>5968678</v>
      </c>
      <c r="R73" s="8">
        <f t="shared" si="12"/>
        <v>6105169</v>
      </c>
      <c r="S73" s="8">
        <f t="shared" si="12"/>
        <v>6247010</v>
      </c>
      <c r="T73" s="8">
        <f t="shared" si="12"/>
        <v>6392964</v>
      </c>
      <c r="U73" s="8">
        <f t="shared" si="12"/>
        <v>6542069</v>
      </c>
      <c r="V73" s="8">
        <f t="shared" si="12"/>
        <v>6694399</v>
      </c>
      <c r="W73" s="8">
        <f t="shared" si="12"/>
        <v>6850169</v>
      </c>
      <c r="X73" s="8">
        <f t="shared" si="12"/>
        <v>7008675</v>
      </c>
      <c r="Y73" s="8">
        <f t="shared" si="12"/>
        <v>7200347.9027459202</v>
      </c>
      <c r="Z73" s="8">
        <f t="shared" si="12"/>
        <v>7362123.1556799999</v>
      </c>
      <c r="AA73" s="8">
        <f t="shared" si="12"/>
        <v>7524688.1200000001</v>
      </c>
      <c r="AB73" s="8">
        <f t="shared" si="12"/>
        <v>7688251.0312000001</v>
      </c>
      <c r="AC73" s="8">
        <f t="shared" si="12"/>
        <v>7853725.8765936</v>
      </c>
      <c r="AD73" s="8">
        <f t="shared" si="12"/>
        <v>8022451.9196090214</v>
      </c>
      <c r="AE73" s="8">
        <f t="shared" si="12"/>
        <v>8195326.8640999049</v>
      </c>
      <c r="AF73" s="8">
        <f t="shared" si="12"/>
        <v>8553776.6986563243</v>
      </c>
      <c r="AG73" s="8">
        <f t="shared" si="12"/>
        <v>8372800.4123019008</v>
      </c>
      <c r="AH73" s="8">
        <f t="shared" si="12"/>
        <v>8738296.9944853708</v>
      </c>
      <c r="AI73" s="8">
        <f t="shared" si="12"/>
        <v>8924527.4350723308</v>
      </c>
      <c r="AJ73" s="8">
        <f t="shared" si="12"/>
        <v>9111686.7243371699</v>
      </c>
    </row>
    <row r="74" spans="1:36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x14ac:dyDescent="0.25">
      <c r="A75" t="s">
        <v>129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x14ac:dyDescent="0.2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x14ac:dyDescent="0.2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x14ac:dyDescent="0.2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x14ac:dyDescent="0.2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x14ac:dyDescent="0.2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x14ac:dyDescent="0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36" x14ac:dyDescent="0.25">
      <c r="B92" s="8"/>
    </row>
    <row r="93" spans="2:36" x14ac:dyDescent="0.25">
      <c r="B93" s="8"/>
    </row>
    <row r="94" spans="2:36" x14ac:dyDescent="0.25">
      <c r="B94" s="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workbookViewId="0">
      <selection activeCell="C13" sqref="C13"/>
    </sheetView>
  </sheetViews>
  <sheetFormatPr defaultRowHeight="15" x14ac:dyDescent="0.25"/>
  <cols>
    <col min="1" max="1" width="17.5703125" bestFit="1" customWidth="1"/>
    <col min="2" max="36" width="11.42578125" bestFit="1" customWidth="1"/>
    <col min="37" max="37" width="12" bestFit="1" customWidth="1"/>
    <col min="256" max="256" width="17.5703125" bestFit="1" customWidth="1"/>
    <col min="257" max="292" width="11.42578125" bestFit="1" customWidth="1"/>
    <col min="293" max="293" width="12" bestFit="1" customWidth="1"/>
    <col min="512" max="512" width="17.5703125" bestFit="1" customWidth="1"/>
    <col min="513" max="548" width="11.42578125" bestFit="1" customWidth="1"/>
    <col min="549" max="549" width="12" bestFit="1" customWidth="1"/>
    <col min="768" max="768" width="17.5703125" bestFit="1" customWidth="1"/>
    <col min="769" max="804" width="11.42578125" bestFit="1" customWidth="1"/>
    <col min="805" max="805" width="12" bestFit="1" customWidth="1"/>
    <col min="1024" max="1024" width="17.5703125" bestFit="1" customWidth="1"/>
    <col min="1025" max="1060" width="11.42578125" bestFit="1" customWidth="1"/>
    <col min="1061" max="1061" width="12" bestFit="1" customWidth="1"/>
    <col min="1280" max="1280" width="17.5703125" bestFit="1" customWidth="1"/>
    <col min="1281" max="1316" width="11.42578125" bestFit="1" customWidth="1"/>
    <col min="1317" max="1317" width="12" bestFit="1" customWidth="1"/>
    <col min="1536" max="1536" width="17.5703125" bestFit="1" customWidth="1"/>
    <col min="1537" max="1572" width="11.42578125" bestFit="1" customWidth="1"/>
    <col min="1573" max="1573" width="12" bestFit="1" customWidth="1"/>
    <col min="1792" max="1792" width="17.5703125" bestFit="1" customWidth="1"/>
    <col min="1793" max="1828" width="11.42578125" bestFit="1" customWidth="1"/>
    <col min="1829" max="1829" width="12" bestFit="1" customWidth="1"/>
    <col min="2048" max="2048" width="17.5703125" bestFit="1" customWidth="1"/>
    <col min="2049" max="2084" width="11.42578125" bestFit="1" customWidth="1"/>
    <col min="2085" max="2085" width="12" bestFit="1" customWidth="1"/>
    <col min="2304" max="2304" width="17.5703125" bestFit="1" customWidth="1"/>
    <col min="2305" max="2340" width="11.42578125" bestFit="1" customWidth="1"/>
    <col min="2341" max="2341" width="12" bestFit="1" customWidth="1"/>
    <col min="2560" max="2560" width="17.5703125" bestFit="1" customWidth="1"/>
    <col min="2561" max="2596" width="11.42578125" bestFit="1" customWidth="1"/>
    <col min="2597" max="2597" width="12" bestFit="1" customWidth="1"/>
    <col min="2816" max="2816" width="17.5703125" bestFit="1" customWidth="1"/>
    <col min="2817" max="2852" width="11.42578125" bestFit="1" customWidth="1"/>
    <col min="2853" max="2853" width="12" bestFit="1" customWidth="1"/>
    <col min="3072" max="3072" width="17.5703125" bestFit="1" customWidth="1"/>
    <col min="3073" max="3108" width="11.42578125" bestFit="1" customWidth="1"/>
    <col min="3109" max="3109" width="12" bestFit="1" customWidth="1"/>
    <col min="3328" max="3328" width="17.5703125" bestFit="1" customWidth="1"/>
    <col min="3329" max="3364" width="11.42578125" bestFit="1" customWidth="1"/>
    <col min="3365" max="3365" width="12" bestFit="1" customWidth="1"/>
    <col min="3584" max="3584" width="17.5703125" bestFit="1" customWidth="1"/>
    <col min="3585" max="3620" width="11.42578125" bestFit="1" customWidth="1"/>
    <col min="3621" max="3621" width="12" bestFit="1" customWidth="1"/>
    <col min="3840" max="3840" width="17.5703125" bestFit="1" customWidth="1"/>
    <col min="3841" max="3876" width="11.42578125" bestFit="1" customWidth="1"/>
    <col min="3877" max="3877" width="12" bestFit="1" customWidth="1"/>
    <col min="4096" max="4096" width="17.5703125" bestFit="1" customWidth="1"/>
    <col min="4097" max="4132" width="11.42578125" bestFit="1" customWidth="1"/>
    <col min="4133" max="4133" width="12" bestFit="1" customWidth="1"/>
    <col min="4352" max="4352" width="17.5703125" bestFit="1" customWidth="1"/>
    <col min="4353" max="4388" width="11.42578125" bestFit="1" customWidth="1"/>
    <col min="4389" max="4389" width="12" bestFit="1" customWidth="1"/>
    <col min="4608" max="4608" width="17.5703125" bestFit="1" customWidth="1"/>
    <col min="4609" max="4644" width="11.42578125" bestFit="1" customWidth="1"/>
    <col min="4645" max="4645" width="12" bestFit="1" customWidth="1"/>
    <col min="4864" max="4864" width="17.5703125" bestFit="1" customWidth="1"/>
    <col min="4865" max="4900" width="11.42578125" bestFit="1" customWidth="1"/>
    <col min="4901" max="4901" width="12" bestFit="1" customWidth="1"/>
    <col min="5120" max="5120" width="17.5703125" bestFit="1" customWidth="1"/>
    <col min="5121" max="5156" width="11.42578125" bestFit="1" customWidth="1"/>
    <col min="5157" max="5157" width="12" bestFit="1" customWidth="1"/>
    <col min="5376" max="5376" width="17.5703125" bestFit="1" customWidth="1"/>
    <col min="5377" max="5412" width="11.42578125" bestFit="1" customWidth="1"/>
    <col min="5413" max="5413" width="12" bestFit="1" customWidth="1"/>
    <col min="5632" max="5632" width="17.5703125" bestFit="1" customWidth="1"/>
    <col min="5633" max="5668" width="11.42578125" bestFit="1" customWidth="1"/>
    <col min="5669" max="5669" width="12" bestFit="1" customWidth="1"/>
    <col min="5888" max="5888" width="17.5703125" bestFit="1" customWidth="1"/>
    <col min="5889" max="5924" width="11.42578125" bestFit="1" customWidth="1"/>
    <col min="5925" max="5925" width="12" bestFit="1" customWidth="1"/>
    <col min="6144" max="6144" width="17.5703125" bestFit="1" customWidth="1"/>
    <col min="6145" max="6180" width="11.42578125" bestFit="1" customWidth="1"/>
    <col min="6181" max="6181" width="12" bestFit="1" customWidth="1"/>
    <col min="6400" max="6400" width="17.5703125" bestFit="1" customWidth="1"/>
    <col min="6401" max="6436" width="11.42578125" bestFit="1" customWidth="1"/>
    <col min="6437" max="6437" width="12" bestFit="1" customWidth="1"/>
    <col min="6656" max="6656" width="17.5703125" bestFit="1" customWidth="1"/>
    <col min="6657" max="6692" width="11.42578125" bestFit="1" customWidth="1"/>
    <col min="6693" max="6693" width="12" bestFit="1" customWidth="1"/>
    <col min="6912" max="6912" width="17.5703125" bestFit="1" customWidth="1"/>
    <col min="6913" max="6948" width="11.42578125" bestFit="1" customWidth="1"/>
    <col min="6949" max="6949" width="12" bestFit="1" customWidth="1"/>
    <col min="7168" max="7168" width="17.5703125" bestFit="1" customWidth="1"/>
    <col min="7169" max="7204" width="11.42578125" bestFit="1" customWidth="1"/>
    <col min="7205" max="7205" width="12" bestFit="1" customWidth="1"/>
    <col min="7424" max="7424" width="17.5703125" bestFit="1" customWidth="1"/>
    <col min="7425" max="7460" width="11.42578125" bestFit="1" customWidth="1"/>
    <col min="7461" max="7461" width="12" bestFit="1" customWidth="1"/>
    <col min="7680" max="7680" width="17.5703125" bestFit="1" customWidth="1"/>
    <col min="7681" max="7716" width="11.42578125" bestFit="1" customWidth="1"/>
    <col min="7717" max="7717" width="12" bestFit="1" customWidth="1"/>
    <col min="7936" max="7936" width="17.5703125" bestFit="1" customWidth="1"/>
    <col min="7937" max="7972" width="11.42578125" bestFit="1" customWidth="1"/>
    <col min="7973" max="7973" width="12" bestFit="1" customWidth="1"/>
    <col min="8192" max="8192" width="17.5703125" bestFit="1" customWidth="1"/>
    <col min="8193" max="8228" width="11.42578125" bestFit="1" customWidth="1"/>
    <col min="8229" max="8229" width="12" bestFit="1" customWidth="1"/>
    <col min="8448" max="8448" width="17.5703125" bestFit="1" customWidth="1"/>
    <col min="8449" max="8484" width="11.42578125" bestFit="1" customWidth="1"/>
    <col min="8485" max="8485" width="12" bestFit="1" customWidth="1"/>
    <col min="8704" max="8704" width="17.5703125" bestFit="1" customWidth="1"/>
    <col min="8705" max="8740" width="11.42578125" bestFit="1" customWidth="1"/>
    <col min="8741" max="8741" width="12" bestFit="1" customWidth="1"/>
    <col min="8960" max="8960" width="17.5703125" bestFit="1" customWidth="1"/>
    <col min="8961" max="8996" width="11.42578125" bestFit="1" customWidth="1"/>
    <col min="8997" max="8997" width="12" bestFit="1" customWidth="1"/>
    <col min="9216" max="9216" width="17.5703125" bestFit="1" customWidth="1"/>
    <col min="9217" max="9252" width="11.42578125" bestFit="1" customWidth="1"/>
    <col min="9253" max="9253" width="12" bestFit="1" customWidth="1"/>
    <col min="9472" max="9472" width="17.5703125" bestFit="1" customWidth="1"/>
    <col min="9473" max="9508" width="11.42578125" bestFit="1" customWidth="1"/>
    <col min="9509" max="9509" width="12" bestFit="1" customWidth="1"/>
    <col min="9728" max="9728" width="17.5703125" bestFit="1" customWidth="1"/>
    <col min="9729" max="9764" width="11.42578125" bestFit="1" customWidth="1"/>
    <col min="9765" max="9765" width="12" bestFit="1" customWidth="1"/>
    <col min="9984" max="9984" width="17.5703125" bestFit="1" customWidth="1"/>
    <col min="9985" max="10020" width="11.42578125" bestFit="1" customWidth="1"/>
    <col min="10021" max="10021" width="12" bestFit="1" customWidth="1"/>
    <col min="10240" max="10240" width="17.5703125" bestFit="1" customWidth="1"/>
    <col min="10241" max="10276" width="11.42578125" bestFit="1" customWidth="1"/>
    <col min="10277" max="10277" width="12" bestFit="1" customWidth="1"/>
    <col min="10496" max="10496" width="17.5703125" bestFit="1" customWidth="1"/>
    <col min="10497" max="10532" width="11.42578125" bestFit="1" customWidth="1"/>
    <col min="10533" max="10533" width="12" bestFit="1" customWidth="1"/>
    <col min="10752" max="10752" width="17.5703125" bestFit="1" customWidth="1"/>
    <col min="10753" max="10788" width="11.42578125" bestFit="1" customWidth="1"/>
    <col min="10789" max="10789" width="12" bestFit="1" customWidth="1"/>
    <col min="11008" max="11008" width="17.5703125" bestFit="1" customWidth="1"/>
    <col min="11009" max="11044" width="11.42578125" bestFit="1" customWidth="1"/>
    <col min="11045" max="11045" width="12" bestFit="1" customWidth="1"/>
    <col min="11264" max="11264" width="17.5703125" bestFit="1" customWidth="1"/>
    <col min="11265" max="11300" width="11.42578125" bestFit="1" customWidth="1"/>
    <col min="11301" max="11301" width="12" bestFit="1" customWidth="1"/>
    <col min="11520" max="11520" width="17.5703125" bestFit="1" customWidth="1"/>
    <col min="11521" max="11556" width="11.42578125" bestFit="1" customWidth="1"/>
    <col min="11557" max="11557" width="12" bestFit="1" customWidth="1"/>
    <col min="11776" max="11776" width="17.5703125" bestFit="1" customWidth="1"/>
    <col min="11777" max="11812" width="11.42578125" bestFit="1" customWidth="1"/>
    <col min="11813" max="11813" width="12" bestFit="1" customWidth="1"/>
    <col min="12032" max="12032" width="17.5703125" bestFit="1" customWidth="1"/>
    <col min="12033" max="12068" width="11.42578125" bestFit="1" customWidth="1"/>
    <col min="12069" max="12069" width="12" bestFit="1" customWidth="1"/>
    <col min="12288" max="12288" width="17.5703125" bestFit="1" customWidth="1"/>
    <col min="12289" max="12324" width="11.42578125" bestFit="1" customWidth="1"/>
    <col min="12325" max="12325" width="12" bestFit="1" customWidth="1"/>
    <col min="12544" max="12544" width="17.5703125" bestFit="1" customWidth="1"/>
    <col min="12545" max="12580" width="11.42578125" bestFit="1" customWidth="1"/>
    <col min="12581" max="12581" width="12" bestFit="1" customWidth="1"/>
    <col min="12800" max="12800" width="17.5703125" bestFit="1" customWidth="1"/>
    <col min="12801" max="12836" width="11.42578125" bestFit="1" customWidth="1"/>
    <col min="12837" max="12837" width="12" bestFit="1" customWidth="1"/>
    <col min="13056" max="13056" width="17.5703125" bestFit="1" customWidth="1"/>
    <col min="13057" max="13092" width="11.42578125" bestFit="1" customWidth="1"/>
    <col min="13093" max="13093" width="12" bestFit="1" customWidth="1"/>
    <col min="13312" max="13312" width="17.5703125" bestFit="1" customWidth="1"/>
    <col min="13313" max="13348" width="11.42578125" bestFit="1" customWidth="1"/>
    <col min="13349" max="13349" width="12" bestFit="1" customWidth="1"/>
    <col min="13568" max="13568" width="17.5703125" bestFit="1" customWidth="1"/>
    <col min="13569" max="13604" width="11.42578125" bestFit="1" customWidth="1"/>
    <col min="13605" max="13605" width="12" bestFit="1" customWidth="1"/>
    <col min="13824" max="13824" width="17.5703125" bestFit="1" customWidth="1"/>
    <col min="13825" max="13860" width="11.42578125" bestFit="1" customWidth="1"/>
    <col min="13861" max="13861" width="12" bestFit="1" customWidth="1"/>
    <col min="14080" max="14080" width="17.5703125" bestFit="1" customWidth="1"/>
    <col min="14081" max="14116" width="11.42578125" bestFit="1" customWidth="1"/>
    <col min="14117" max="14117" width="12" bestFit="1" customWidth="1"/>
    <col min="14336" max="14336" width="17.5703125" bestFit="1" customWidth="1"/>
    <col min="14337" max="14372" width="11.42578125" bestFit="1" customWidth="1"/>
    <col min="14373" max="14373" width="12" bestFit="1" customWidth="1"/>
    <col min="14592" max="14592" width="17.5703125" bestFit="1" customWidth="1"/>
    <col min="14593" max="14628" width="11.42578125" bestFit="1" customWidth="1"/>
    <col min="14629" max="14629" width="12" bestFit="1" customWidth="1"/>
    <col min="14848" max="14848" width="17.5703125" bestFit="1" customWidth="1"/>
    <col min="14849" max="14884" width="11.42578125" bestFit="1" customWidth="1"/>
    <col min="14885" max="14885" width="12" bestFit="1" customWidth="1"/>
    <col min="15104" max="15104" width="17.5703125" bestFit="1" customWidth="1"/>
    <col min="15105" max="15140" width="11.42578125" bestFit="1" customWidth="1"/>
    <col min="15141" max="15141" width="12" bestFit="1" customWidth="1"/>
    <col min="15360" max="15360" width="17.5703125" bestFit="1" customWidth="1"/>
    <col min="15361" max="15396" width="11.42578125" bestFit="1" customWidth="1"/>
    <col min="15397" max="15397" width="12" bestFit="1" customWidth="1"/>
    <col min="15616" max="15616" width="17.5703125" bestFit="1" customWidth="1"/>
    <col min="15617" max="15652" width="11.42578125" bestFit="1" customWidth="1"/>
    <col min="15653" max="15653" width="12" bestFit="1" customWidth="1"/>
    <col min="15872" max="15872" width="17.5703125" bestFit="1" customWidth="1"/>
    <col min="15873" max="15908" width="11.42578125" bestFit="1" customWidth="1"/>
    <col min="15909" max="15909" width="12" bestFit="1" customWidth="1"/>
    <col min="16128" max="16128" width="17.5703125" bestFit="1" customWidth="1"/>
    <col min="16129" max="16164" width="11.42578125" bestFit="1" customWidth="1"/>
    <col min="16165" max="16165" width="12" bestFit="1" customWidth="1"/>
  </cols>
  <sheetData>
    <row r="1" spans="1:4" x14ac:dyDescent="0.25">
      <c r="A1" s="1" t="s">
        <v>130</v>
      </c>
    </row>
    <row r="2" spans="1:4" x14ac:dyDescent="0.25">
      <c r="B2" t="s">
        <v>127</v>
      </c>
      <c r="C2" t="s">
        <v>128</v>
      </c>
      <c r="D2" t="s">
        <v>120</v>
      </c>
    </row>
    <row r="3" spans="1:4" x14ac:dyDescent="0.25">
      <c r="A3" s="2" t="s">
        <v>3</v>
      </c>
      <c r="B3" s="2">
        <f t="shared" ref="B3:B11" si="0">SUM(AF23:AH23)/300</f>
        <v>1.7079333278792359E-2</v>
      </c>
      <c r="C3" s="11">
        <f t="shared" ref="C3:C13" si="1">SUM(AO23:AQ23)/300</f>
        <v>2.3314376565304423E-2</v>
      </c>
      <c r="D3" s="2">
        <f>(C3-B3)/B3</f>
        <v>0.3650636230779688</v>
      </c>
    </row>
    <row r="4" spans="1:4" x14ac:dyDescent="0.25">
      <c r="A4" s="2" t="s">
        <v>4</v>
      </c>
      <c r="B4" s="2">
        <f t="shared" si="0"/>
        <v>0.15105077880649229</v>
      </c>
      <c r="C4" s="11">
        <f t="shared" si="1"/>
        <v>0.17962514720608549</v>
      </c>
      <c r="D4" s="2">
        <f t="shared" ref="D4:D13" si="2">(C4-B4)/B4</f>
        <v>0.18917061285860154</v>
      </c>
    </row>
    <row r="5" spans="1:4" x14ac:dyDescent="0.25">
      <c r="A5" s="2" t="s">
        <v>5</v>
      </c>
      <c r="B5" s="2">
        <f t="shared" si="0"/>
        <v>0.42054008945446869</v>
      </c>
      <c r="C5" s="11">
        <f t="shared" si="1"/>
        <v>0.38212117805614443</v>
      </c>
      <c r="D5" s="2">
        <f t="shared" si="2"/>
        <v>-9.1356121239622806E-2</v>
      </c>
    </row>
    <row r="6" spans="1:4" x14ac:dyDescent="0.25">
      <c r="A6" s="2" t="s">
        <v>6</v>
      </c>
      <c r="B6" s="2">
        <f t="shared" si="0"/>
        <v>0.47965790857743118</v>
      </c>
      <c r="C6" s="11">
        <f t="shared" si="1"/>
        <v>0.40812586966355147</v>
      </c>
      <c r="D6" s="2">
        <f t="shared" si="2"/>
        <v>-0.14913136557266271</v>
      </c>
    </row>
    <row r="7" spans="1:4" x14ac:dyDescent="0.25">
      <c r="A7" s="2" t="s">
        <v>10</v>
      </c>
      <c r="B7" s="2">
        <f t="shared" si="0"/>
        <v>0.24829414694324706</v>
      </c>
      <c r="C7" s="11">
        <f t="shared" si="1"/>
        <v>0.16571073665556335</v>
      </c>
      <c r="D7" s="2">
        <f t="shared" si="2"/>
        <v>-0.33260312941069814</v>
      </c>
    </row>
    <row r="8" spans="1:4" x14ac:dyDescent="0.25">
      <c r="A8" s="2" t="s">
        <v>11</v>
      </c>
      <c r="B8" s="2">
        <f t="shared" si="0"/>
        <v>7.6389977652885979E-2</v>
      </c>
      <c r="C8" s="11">
        <f t="shared" si="1"/>
        <v>5.2836837159958856E-2</v>
      </c>
      <c r="D8" s="2">
        <f t="shared" si="2"/>
        <v>-0.3083276264322522</v>
      </c>
    </row>
    <row r="9" spans="1:4" x14ac:dyDescent="0.25">
      <c r="A9" s="2" t="s">
        <v>12</v>
      </c>
      <c r="B9" s="2">
        <f t="shared" si="0"/>
        <v>0.14512946747320632</v>
      </c>
      <c r="C9" s="11">
        <f t="shared" si="1"/>
        <v>0.19785195626689089</v>
      </c>
      <c r="D9" s="2">
        <f t="shared" si="2"/>
        <v>0.3632790067490474</v>
      </c>
    </row>
    <row r="10" spans="1:4" x14ac:dyDescent="0.25">
      <c r="A10" s="2" t="s">
        <v>13</v>
      </c>
      <c r="B10" s="2">
        <f t="shared" si="0"/>
        <v>0.12653791927187019</v>
      </c>
      <c r="C10" s="11">
        <f t="shared" si="1"/>
        <v>0.51487274245007419</v>
      </c>
      <c r="D10" s="2">
        <f t="shared" si="2"/>
        <v>3.0689205687336774</v>
      </c>
    </row>
    <row r="11" spans="1:4" x14ac:dyDescent="0.25">
      <c r="A11" s="2" t="s">
        <v>15</v>
      </c>
      <c r="B11" s="2">
        <f t="shared" si="0"/>
        <v>0.11379931563731617</v>
      </c>
      <c r="C11" s="11">
        <f t="shared" si="1"/>
        <v>0.17441989834246052</v>
      </c>
      <c r="D11" s="2">
        <f t="shared" si="2"/>
        <v>0.53269725187403616</v>
      </c>
    </row>
    <row r="12" spans="1:4" x14ac:dyDescent="0.25">
      <c r="A12" s="2" t="s">
        <v>16</v>
      </c>
      <c r="B12" s="2">
        <f>SUM(AF32:AH32)/200</f>
        <v>0.36626056626840536</v>
      </c>
      <c r="C12" s="11">
        <f t="shared" si="1"/>
        <v>0.46154441845623961</v>
      </c>
      <c r="D12" s="2">
        <f>(C12-B12)/B12</f>
        <v>0.26015318317945191</v>
      </c>
    </row>
    <row r="13" spans="1:4" x14ac:dyDescent="0.25">
      <c r="A13" s="2" t="s">
        <v>17</v>
      </c>
      <c r="B13" s="2">
        <f>SUM(AF33:AH33)/300</f>
        <v>0.13704977247364034</v>
      </c>
      <c r="C13" s="11">
        <f t="shared" si="1"/>
        <v>0.15139633197232683</v>
      </c>
      <c r="D13" s="2">
        <f t="shared" si="2"/>
        <v>0.10468138136782282</v>
      </c>
    </row>
    <row r="15" spans="1:4" x14ac:dyDescent="0.25">
      <c r="A15" s="2" t="s">
        <v>126</v>
      </c>
    </row>
    <row r="16" spans="1:4" x14ac:dyDescent="0.25">
      <c r="A16" s="2" t="s">
        <v>179</v>
      </c>
    </row>
    <row r="20" spans="1:43" x14ac:dyDescent="0.25">
      <c r="A20" s="10" t="s">
        <v>182</v>
      </c>
    </row>
    <row r="22" spans="1:43" x14ac:dyDescent="0.25">
      <c r="A22" s="10"/>
      <c r="B22" t="s">
        <v>131</v>
      </c>
      <c r="C22" t="s">
        <v>132</v>
      </c>
      <c r="D22" t="s">
        <v>133</v>
      </c>
      <c r="E22" t="s">
        <v>134</v>
      </c>
      <c r="F22" t="s">
        <v>135</v>
      </c>
      <c r="G22" t="s">
        <v>136</v>
      </c>
      <c r="H22" t="s">
        <v>137</v>
      </c>
      <c r="I22" t="s">
        <v>138</v>
      </c>
      <c r="J22" t="s">
        <v>139</v>
      </c>
      <c r="K22" t="s">
        <v>140</v>
      </c>
      <c r="L22" t="s">
        <v>141</v>
      </c>
      <c r="M22" t="s">
        <v>142</v>
      </c>
      <c r="N22" t="s">
        <v>143</v>
      </c>
      <c r="O22" t="s">
        <v>144</v>
      </c>
      <c r="P22" t="s">
        <v>145</v>
      </c>
      <c r="Q22" t="s">
        <v>146</v>
      </c>
      <c r="R22" t="s">
        <v>147</v>
      </c>
      <c r="S22" t="s">
        <v>148</v>
      </c>
      <c r="T22" t="s">
        <v>149</v>
      </c>
      <c r="U22" t="s">
        <v>150</v>
      </c>
      <c r="V22" t="s">
        <v>151</v>
      </c>
      <c r="W22" t="s">
        <v>152</v>
      </c>
      <c r="X22" t="s">
        <v>153</v>
      </c>
      <c r="Y22" t="s">
        <v>154</v>
      </c>
      <c r="Z22" t="s">
        <v>155</v>
      </c>
      <c r="AA22" t="s">
        <v>156</v>
      </c>
      <c r="AB22" t="s">
        <v>157</v>
      </c>
      <c r="AC22" t="s">
        <v>158</v>
      </c>
      <c r="AD22" t="s">
        <v>159</v>
      </c>
      <c r="AE22" t="s">
        <v>160</v>
      </c>
      <c r="AF22" t="s">
        <v>161</v>
      </c>
      <c r="AG22" t="s">
        <v>162</v>
      </c>
      <c r="AH22" t="s">
        <v>163</v>
      </c>
      <c r="AI22" t="s">
        <v>164</v>
      </c>
      <c r="AJ22" t="s">
        <v>165</v>
      </c>
      <c r="AK22" t="s">
        <v>166</v>
      </c>
      <c r="AL22" t="s">
        <v>167</v>
      </c>
      <c r="AM22" t="s">
        <v>168</v>
      </c>
      <c r="AN22" t="s">
        <v>169</v>
      </c>
      <c r="AO22" t="s">
        <v>170</v>
      </c>
      <c r="AP22" t="s">
        <v>171</v>
      </c>
      <c r="AQ22" t="s">
        <v>172</v>
      </c>
    </row>
    <row r="23" spans="1:43" x14ac:dyDescent="0.25">
      <c r="A23" s="10" t="s">
        <v>3</v>
      </c>
      <c r="B23">
        <v>3.30675816993464</v>
      </c>
      <c r="C23">
        <v>4.5096095143706636</v>
      </c>
      <c r="D23">
        <v>2.7692153907179695</v>
      </c>
      <c r="E23">
        <v>3.4676359226782387</v>
      </c>
      <c r="F23">
        <v>2.6691572220341864</v>
      </c>
      <c r="G23">
        <v>2.8966295483596367</v>
      </c>
      <c r="H23">
        <v>3.3901991169004386</v>
      </c>
      <c r="I23">
        <v>3.2485675533648339</v>
      </c>
      <c r="J23">
        <v>3.1944650120295295</v>
      </c>
      <c r="K23">
        <v>3.0514417315942914</v>
      </c>
      <c r="L23">
        <v>3.0277226417406773</v>
      </c>
      <c r="M23">
        <v>3.2864835227815457</v>
      </c>
      <c r="N23">
        <v>3.0256575236878565</v>
      </c>
      <c r="O23">
        <v>2.9632107675912644</v>
      </c>
      <c r="P23">
        <v>2.6978738164199196</v>
      </c>
      <c r="Q23">
        <v>2.7865547649147797</v>
      </c>
      <c r="R23">
        <v>3.2826017610875087</v>
      </c>
      <c r="S23">
        <v>3.0416598851281909</v>
      </c>
      <c r="T23">
        <v>4.9172980984778594</v>
      </c>
      <c r="U23">
        <v>3.6696661683273084</v>
      </c>
      <c r="V23">
        <v>3.8447411635335391</v>
      </c>
      <c r="W23">
        <v>3.3335838669019409</v>
      </c>
      <c r="X23">
        <v>4.2800170625477074</v>
      </c>
      <c r="Y23">
        <v>3.8717337052381153</v>
      </c>
      <c r="Z23">
        <v>2.3350391155794679</v>
      </c>
      <c r="AA23">
        <v>2.299212726000663</v>
      </c>
      <c r="AB23">
        <v>2.2266822775366251</v>
      </c>
      <c r="AC23">
        <v>2.1609305490063995</v>
      </c>
      <c r="AD23">
        <v>2.2995717339368791</v>
      </c>
      <c r="AE23">
        <v>1.8574197317178711</v>
      </c>
      <c r="AF23">
        <v>1.695614942132555</v>
      </c>
      <c r="AG23">
        <v>1.5751637342372862</v>
      </c>
      <c r="AH23">
        <v>1.8530213072678676</v>
      </c>
      <c r="AI23">
        <v>2.2063603213786562</v>
      </c>
      <c r="AJ23">
        <v>2.4034057711956374</v>
      </c>
      <c r="AK23">
        <v>2.1684732957039534</v>
      </c>
      <c r="AL23">
        <v>1.8660800524431025</v>
      </c>
      <c r="AM23">
        <v>1.526058763059942</v>
      </c>
      <c r="AN23">
        <v>1.2915873896131258</v>
      </c>
      <c r="AO23">
        <v>2.4730002057650613</v>
      </c>
      <c r="AP23">
        <v>2.4869135862802603</v>
      </c>
      <c r="AQ23">
        <v>2.0343991775460046</v>
      </c>
    </row>
    <row r="24" spans="1:43" x14ac:dyDescent="0.25">
      <c r="A24" s="10" t="s">
        <v>4</v>
      </c>
      <c r="J24">
        <v>21.266652272727271</v>
      </c>
      <c r="K24">
        <v>18.677872516937825</v>
      </c>
      <c r="L24">
        <v>50.058941480974624</v>
      </c>
      <c r="M24">
        <v>39.745459420808004</v>
      </c>
      <c r="N24">
        <v>33.723162306036926</v>
      </c>
      <c r="O24">
        <v>36.934046345811055</v>
      </c>
      <c r="P24">
        <v>31.35732558943511</v>
      </c>
      <c r="Q24">
        <v>38.768808516384581</v>
      </c>
      <c r="R24">
        <v>42.789456807541839</v>
      </c>
      <c r="S24">
        <v>49.592903884707034</v>
      </c>
      <c r="T24">
        <v>35.24081034570888</v>
      </c>
      <c r="U24">
        <v>38.422631588111358</v>
      </c>
      <c r="V24">
        <v>41.871562272690532</v>
      </c>
      <c r="W24">
        <v>26.021597964694649</v>
      </c>
      <c r="X24">
        <v>34.328571169565215</v>
      </c>
      <c r="Y24">
        <v>21.641301100652953</v>
      </c>
      <c r="Z24">
        <v>18.119111164261152</v>
      </c>
      <c r="AA24">
        <v>16.783895680436679</v>
      </c>
      <c r="AB24">
        <v>13.789919022667469</v>
      </c>
      <c r="AC24">
        <v>14.005640952233328</v>
      </c>
      <c r="AD24">
        <v>15.119352386804637</v>
      </c>
      <c r="AE24">
        <v>18.652398450835001</v>
      </c>
      <c r="AF24">
        <v>16.239802111691045</v>
      </c>
      <c r="AG24">
        <v>11.316836791438622</v>
      </c>
      <c r="AH24">
        <v>17.758594738818019</v>
      </c>
      <c r="AI24">
        <v>13.58781261809888</v>
      </c>
      <c r="AJ24">
        <v>10.779299001765976</v>
      </c>
      <c r="AK24">
        <v>17.452102180744696</v>
      </c>
      <c r="AL24">
        <v>16.911182120743767</v>
      </c>
      <c r="AM24">
        <v>14.80360340739924</v>
      </c>
      <c r="AN24">
        <v>13.820509639693206</v>
      </c>
      <c r="AO24">
        <v>16.190207408648078</v>
      </c>
      <c r="AP24">
        <v>10.696507068413993</v>
      </c>
      <c r="AQ24">
        <v>27.000829684763573</v>
      </c>
    </row>
    <row r="25" spans="1:43" x14ac:dyDescent="0.25">
      <c r="A25" s="10" t="s">
        <v>5</v>
      </c>
      <c r="AA25">
        <v>25.436028170025342</v>
      </c>
      <c r="AB25">
        <v>53.929619240822667</v>
      </c>
      <c r="AC25">
        <v>47.568680761503281</v>
      </c>
      <c r="AD25">
        <v>35.951156258028902</v>
      </c>
      <c r="AE25">
        <v>44.022250953441294</v>
      </c>
      <c r="AF25">
        <v>38.878657931434518</v>
      </c>
      <c r="AG25">
        <v>48.502235875544066</v>
      </c>
      <c r="AH25">
        <v>38.781133029362032</v>
      </c>
      <c r="AI25">
        <v>34.927746296227134</v>
      </c>
      <c r="AJ25">
        <v>30.458112723155022</v>
      </c>
      <c r="AK25">
        <v>31.856361730557559</v>
      </c>
      <c r="AL25">
        <v>29.884065194987336</v>
      </c>
      <c r="AM25">
        <v>27.024845677319409</v>
      </c>
      <c r="AN25">
        <v>27.188227971390194</v>
      </c>
      <c r="AO25">
        <v>30.522561709655278</v>
      </c>
      <c r="AP25">
        <v>45.892704851637646</v>
      </c>
      <c r="AQ25">
        <v>38.221086855550396</v>
      </c>
    </row>
    <row r="26" spans="1:43" x14ac:dyDescent="0.25">
      <c r="A26" s="10" t="s">
        <v>6</v>
      </c>
      <c r="Y26">
        <v>29.279816513761471</v>
      </c>
      <c r="Z26">
        <v>46.547245857590688</v>
      </c>
      <c r="AA26">
        <v>33.040603991848897</v>
      </c>
      <c r="AB26">
        <v>49.16687516054273</v>
      </c>
      <c r="AC26">
        <v>41.812227074235807</v>
      </c>
      <c r="AD26">
        <v>35.193832599118942</v>
      </c>
      <c r="AE26">
        <v>47.535468559943219</v>
      </c>
      <c r="AF26">
        <v>42.390047859107405</v>
      </c>
      <c r="AG26">
        <v>56.08401230527398</v>
      </c>
      <c r="AH26">
        <v>45.423312408847977</v>
      </c>
      <c r="AI26">
        <v>46.117563074628869</v>
      </c>
      <c r="AJ26">
        <v>34.941781832655465</v>
      </c>
      <c r="AK26">
        <v>40.667950789260331</v>
      </c>
      <c r="AL26">
        <v>40.439669363456574</v>
      </c>
      <c r="AM26">
        <v>42.017688375797441</v>
      </c>
      <c r="AN26">
        <v>34.399042715700375</v>
      </c>
      <c r="AO26">
        <v>40.581588661199689</v>
      </c>
      <c r="AP26">
        <v>40.692186339280248</v>
      </c>
      <c r="AQ26">
        <v>41.163985898585501</v>
      </c>
    </row>
    <row r="27" spans="1:43" x14ac:dyDescent="0.25">
      <c r="A27" s="10" t="s">
        <v>10</v>
      </c>
      <c r="X27">
        <v>1.2094092036040394E-2</v>
      </c>
      <c r="Y27">
        <v>1.2641106349627718E-2</v>
      </c>
      <c r="Z27">
        <v>242.28641376744631</v>
      </c>
      <c r="AA27">
        <v>145.12231184166251</v>
      </c>
      <c r="AB27">
        <v>56.272379030457806</v>
      </c>
      <c r="AC27">
        <v>32.779604560789174</v>
      </c>
      <c r="AD27">
        <v>75.788113035861599</v>
      </c>
      <c r="AE27">
        <v>24.381789745107156</v>
      </c>
      <c r="AF27">
        <v>29.114583333333332</v>
      </c>
      <c r="AG27">
        <v>23.802622498274673</v>
      </c>
      <c r="AH27">
        <v>21.571038251366119</v>
      </c>
      <c r="AI27">
        <v>17.407407407407408</v>
      </c>
      <c r="AJ27">
        <v>11.791314837153196</v>
      </c>
      <c r="AK27">
        <v>13.630609896432681</v>
      </c>
      <c r="AL27">
        <v>21.013513513513512</v>
      </c>
      <c r="AM27">
        <v>12.397336293007768</v>
      </c>
      <c r="AN27">
        <v>23.45166575641726</v>
      </c>
      <c r="AO27">
        <v>20.281124497991968</v>
      </c>
      <c r="AP27">
        <v>14.923425978445831</v>
      </c>
      <c r="AQ27">
        <v>14.508670520231201</v>
      </c>
    </row>
    <row r="28" spans="1:43" x14ac:dyDescent="0.25">
      <c r="A28" s="10" t="s">
        <v>11</v>
      </c>
      <c r="B28">
        <v>23.594413707793567</v>
      </c>
      <c r="C28">
        <v>21.177816785619164</v>
      </c>
      <c r="D28">
        <v>23.789159392670513</v>
      </c>
      <c r="E28">
        <v>16.132101774061265</v>
      </c>
      <c r="F28">
        <v>19.357108615469304</v>
      </c>
      <c r="G28">
        <v>23.750984215154869</v>
      </c>
      <c r="H28">
        <v>16.439203809453499</v>
      </c>
      <c r="I28">
        <v>15.860980584644896</v>
      </c>
      <c r="J28">
        <v>15.394298856127481</v>
      </c>
      <c r="K28">
        <v>12.673664109422736</v>
      </c>
      <c r="L28">
        <v>13.093410143278852</v>
      </c>
      <c r="M28">
        <v>13.912123266563947</v>
      </c>
      <c r="N28">
        <v>13.796803624104509</v>
      </c>
      <c r="O28">
        <v>13.741596302753598</v>
      </c>
      <c r="P28">
        <v>12.943092510902387</v>
      </c>
      <c r="Q28">
        <v>11.011694631702197</v>
      </c>
      <c r="R28">
        <v>10.055128261033476</v>
      </c>
      <c r="S28">
        <v>10.58327847712561</v>
      </c>
      <c r="T28">
        <v>10.642457788897195</v>
      </c>
      <c r="U28">
        <v>9.8685664175794177</v>
      </c>
      <c r="V28">
        <v>13.318996583259946</v>
      </c>
      <c r="W28">
        <v>10.874546352213931</v>
      </c>
      <c r="X28">
        <v>11.187364375227601</v>
      </c>
      <c r="Y28">
        <v>6.7388303664258355</v>
      </c>
      <c r="Z28">
        <v>6.3354198763672045</v>
      </c>
      <c r="AA28">
        <v>8.4727316998289357</v>
      </c>
      <c r="AB28">
        <v>8.122328584687585</v>
      </c>
      <c r="AC28">
        <v>7.5083466323431365</v>
      </c>
      <c r="AD28">
        <v>10.259429266632097</v>
      </c>
      <c r="AE28">
        <v>6.7664507425650529</v>
      </c>
      <c r="AF28">
        <v>8.3308321287910214</v>
      </c>
      <c r="AG28">
        <v>7.1638767680967224</v>
      </c>
      <c r="AH28">
        <v>7.4222843989780518</v>
      </c>
      <c r="AI28">
        <v>7.0362930956563101</v>
      </c>
      <c r="AJ28">
        <v>7.5399145345891414</v>
      </c>
      <c r="AK28">
        <v>5.8913713650263837</v>
      </c>
      <c r="AL28">
        <v>5.6556954287679027</v>
      </c>
      <c r="AM28">
        <v>5.18194770108345</v>
      </c>
      <c r="AN28">
        <v>3.8095676748948466</v>
      </c>
      <c r="AO28">
        <v>5.2414825448472868</v>
      </c>
      <c r="AP28">
        <v>5.5213134831993784</v>
      </c>
      <c r="AQ28">
        <v>5.0882551199409916</v>
      </c>
    </row>
    <row r="29" spans="1:43" x14ac:dyDescent="0.25">
      <c r="A29" s="10" t="s">
        <v>12</v>
      </c>
      <c r="N29">
        <v>18.481881235065213</v>
      </c>
      <c r="O29">
        <v>23.441239893602074</v>
      </c>
      <c r="P29">
        <v>19.357005400981485</v>
      </c>
      <c r="Q29">
        <v>20.443241228800446</v>
      </c>
      <c r="R29">
        <v>22.866980497237872</v>
      </c>
      <c r="S29">
        <v>30.853756318427312</v>
      </c>
      <c r="T29">
        <v>19.245806362956099</v>
      </c>
      <c r="U29">
        <v>20.147959053453437</v>
      </c>
      <c r="V29">
        <v>28.938533291500647</v>
      </c>
      <c r="W29">
        <v>35.065750795713512</v>
      </c>
      <c r="X29">
        <v>29.791784083115196</v>
      </c>
      <c r="Y29">
        <v>31.142554888017493</v>
      </c>
      <c r="Z29">
        <v>25.599257322175735</v>
      </c>
      <c r="AA29">
        <v>22.307073068893526</v>
      </c>
      <c r="AB29">
        <v>14.442419341201104</v>
      </c>
      <c r="AC29">
        <v>10.782042845754813</v>
      </c>
      <c r="AD29">
        <v>14.88282327840732</v>
      </c>
      <c r="AE29">
        <v>9.9576955559111369</v>
      </c>
      <c r="AF29">
        <v>11.321641728312038</v>
      </c>
      <c r="AG29">
        <v>17.502744948598288</v>
      </c>
      <c r="AH29">
        <v>14.714453565051569</v>
      </c>
      <c r="AI29">
        <v>11.372584620176603</v>
      </c>
      <c r="AJ29">
        <v>8.4097185115931623</v>
      </c>
      <c r="AK29">
        <v>11.218186673972031</v>
      </c>
      <c r="AL29">
        <v>11.242550443041662</v>
      </c>
      <c r="AM29">
        <v>8.2739710033230303</v>
      </c>
      <c r="AN29">
        <v>7.3891740021157251</v>
      </c>
      <c r="AO29">
        <v>16.324281787833826</v>
      </c>
      <c r="AP29">
        <v>26.619300853485068</v>
      </c>
      <c r="AQ29">
        <v>16.412004238748363</v>
      </c>
    </row>
    <row r="30" spans="1:43" x14ac:dyDescent="0.25">
      <c r="A30" s="10" t="s">
        <v>13</v>
      </c>
      <c r="D30">
        <v>45.329689655172416</v>
      </c>
      <c r="E30">
        <v>30.734561797752807</v>
      </c>
      <c r="F30">
        <v>21.024456140350875</v>
      </c>
      <c r="G30">
        <v>45.066058201058198</v>
      </c>
      <c r="H30">
        <v>37.532189376443412</v>
      </c>
      <c r="I30">
        <v>27.870787430683919</v>
      </c>
      <c r="J30">
        <v>38.93535570469799</v>
      </c>
      <c r="K30">
        <v>27.017556346381966</v>
      </c>
      <c r="L30">
        <v>41.286026815642458</v>
      </c>
      <c r="M30">
        <v>25.930959770114942</v>
      </c>
      <c r="N30">
        <v>22.10653125</v>
      </c>
      <c r="O30">
        <v>22.997133479212255</v>
      </c>
      <c r="P30">
        <v>11.522251051893409</v>
      </c>
      <c r="Q30">
        <v>13.570744063324536</v>
      </c>
      <c r="R30">
        <v>22.019892631578948</v>
      </c>
      <c r="S30">
        <v>34.916412883435576</v>
      </c>
      <c r="T30">
        <v>27.49786571557971</v>
      </c>
      <c r="U30">
        <v>21.693856404365309</v>
      </c>
      <c r="V30">
        <v>22.022698455082967</v>
      </c>
      <c r="W30">
        <v>15.886960997442456</v>
      </c>
      <c r="X30">
        <v>17.617311460258783</v>
      </c>
      <c r="Y30">
        <v>21.987028958502762</v>
      </c>
      <c r="Z30">
        <v>16.521702976974062</v>
      </c>
      <c r="AA30">
        <v>14.868854906627609</v>
      </c>
      <c r="AB30">
        <v>12.58798906832298</v>
      </c>
      <c r="AC30">
        <v>7.4475365942827203</v>
      </c>
      <c r="AD30">
        <v>9.1793341586336439</v>
      </c>
      <c r="AE30">
        <v>8.3183946108966982</v>
      </c>
      <c r="AF30">
        <v>15.671597988535563</v>
      </c>
      <c r="AG30">
        <v>14.58440791503442</v>
      </c>
      <c r="AH30">
        <v>7.705369877991072</v>
      </c>
      <c r="AI30">
        <v>18.123393617535601</v>
      </c>
      <c r="AJ30">
        <v>32.026635472418853</v>
      </c>
      <c r="AK30">
        <v>47.765410618709367</v>
      </c>
      <c r="AL30">
        <v>44.368469007325324</v>
      </c>
      <c r="AM30">
        <v>44.76298522423189</v>
      </c>
      <c r="AN30">
        <v>40.675000223340582</v>
      </c>
      <c r="AO30">
        <v>43.512055863975952</v>
      </c>
      <c r="AP30">
        <v>61.380654768281637</v>
      </c>
      <c r="AQ30">
        <v>49.56911210276467</v>
      </c>
    </row>
    <row r="31" spans="1:43" x14ac:dyDescent="0.25">
      <c r="A31" s="10" t="s">
        <v>15</v>
      </c>
      <c r="M31">
        <v>27.275535003389944</v>
      </c>
      <c r="N31">
        <v>26.659227414330218</v>
      </c>
      <c r="O31">
        <v>28.686599038974908</v>
      </c>
      <c r="P31">
        <v>23.578046810876643</v>
      </c>
      <c r="Q31">
        <v>21.306659241521412</v>
      </c>
      <c r="R31">
        <v>20.7113654946852</v>
      </c>
      <c r="S31">
        <v>24.918327555969075</v>
      </c>
      <c r="T31">
        <v>16.380164180223403</v>
      </c>
      <c r="U31">
        <v>22.150135001220754</v>
      </c>
      <c r="V31">
        <v>25.535415024475551</v>
      </c>
      <c r="W31">
        <v>14.340255942756889</v>
      </c>
      <c r="X31">
        <v>17.102503803381257</v>
      </c>
      <c r="Y31">
        <v>22.377476689222419</v>
      </c>
      <c r="Z31">
        <v>17.353842702846183</v>
      </c>
      <c r="AA31">
        <v>18.83360778957168</v>
      </c>
      <c r="AB31">
        <v>14.247795286974121</v>
      </c>
      <c r="AC31">
        <v>12.669712803247272</v>
      </c>
      <c r="AD31">
        <v>12.555599503539327</v>
      </c>
      <c r="AE31">
        <v>10.539144052377027</v>
      </c>
      <c r="AF31">
        <v>9.8511300755169664</v>
      </c>
      <c r="AG31">
        <v>12.089587941304</v>
      </c>
      <c r="AH31">
        <v>12.199076674373881</v>
      </c>
      <c r="AI31">
        <v>13.262196699979317</v>
      </c>
      <c r="AJ31">
        <v>7.9377725367432577</v>
      </c>
      <c r="AK31">
        <v>12.080449628052579</v>
      </c>
      <c r="AL31">
        <v>7.1353907249890822</v>
      </c>
      <c r="AM31">
        <v>10.01158310022293</v>
      </c>
      <c r="AN31">
        <v>7.2551455519302603</v>
      </c>
      <c r="AO31">
        <v>12.078067795793759</v>
      </c>
      <c r="AP31">
        <v>18.903477029423048</v>
      </c>
      <c r="AQ31">
        <v>21.344424677521346</v>
      </c>
    </row>
    <row r="32" spans="1:43" x14ac:dyDescent="0.25">
      <c r="A32" s="10" t="s">
        <v>16</v>
      </c>
      <c r="AG32">
        <v>38.101265486741951</v>
      </c>
      <c r="AH32">
        <v>35.150847766939116</v>
      </c>
      <c r="AI32">
        <v>22.198457949239394</v>
      </c>
      <c r="AJ32">
        <v>21.86355940194014</v>
      </c>
      <c r="AK32">
        <v>24.597860379178318</v>
      </c>
      <c r="AL32">
        <v>40.301753766920484</v>
      </c>
      <c r="AM32">
        <v>24.272359313319221</v>
      </c>
      <c r="AN32">
        <v>31.553861387205146</v>
      </c>
      <c r="AO32">
        <v>35.865199508874049</v>
      </c>
      <c r="AP32">
        <v>25.927425687640334</v>
      </c>
      <c r="AQ32">
        <v>76.670700340357499</v>
      </c>
    </row>
    <row r="33" spans="1:43" x14ac:dyDescent="0.25">
      <c r="A33" s="10" t="s">
        <v>17</v>
      </c>
      <c r="K33">
        <v>38.296597378570453</v>
      </c>
      <c r="L33">
        <v>45.883410031688982</v>
      </c>
      <c r="M33">
        <v>36.96475693076632</v>
      </c>
      <c r="N33">
        <v>31.340033270393903</v>
      </c>
      <c r="O33">
        <v>27.557603698281618</v>
      </c>
      <c r="P33">
        <v>20.170119205262008</v>
      </c>
      <c r="Q33">
        <v>17.729376937284883</v>
      </c>
      <c r="R33">
        <v>20.478600936284817</v>
      </c>
      <c r="S33">
        <v>44.582627369817402</v>
      </c>
      <c r="T33">
        <v>27.880832754192642</v>
      </c>
      <c r="U33">
        <v>27.122690201335161</v>
      </c>
      <c r="V33">
        <v>30.456400143263206</v>
      </c>
      <c r="W33">
        <v>30.25547595779155</v>
      </c>
      <c r="X33">
        <v>22.818184154527874</v>
      </c>
      <c r="Y33">
        <v>19.324351717077946</v>
      </c>
      <c r="Z33">
        <v>21.875749716524471</v>
      </c>
      <c r="AA33">
        <v>21.020236378032426</v>
      </c>
      <c r="AB33">
        <v>14.06218397744326</v>
      </c>
      <c r="AC33">
        <v>11.911583031978177</v>
      </c>
      <c r="AD33">
        <v>15.999921323046435</v>
      </c>
      <c r="AE33">
        <v>14.153712306940728</v>
      </c>
      <c r="AF33">
        <v>17.68239456246457</v>
      </c>
      <c r="AG33">
        <v>12.487846810528811</v>
      </c>
      <c r="AH33">
        <v>10.944690369098712</v>
      </c>
      <c r="AI33">
        <v>10.962613213016136</v>
      </c>
      <c r="AJ33">
        <v>11.185640932923523</v>
      </c>
      <c r="AK33">
        <v>10.698045897410459</v>
      </c>
      <c r="AL33">
        <v>11.701856557553802</v>
      </c>
      <c r="AM33">
        <v>11.366183003209898</v>
      </c>
      <c r="AN33">
        <v>15.295813729018748</v>
      </c>
      <c r="AO33">
        <v>17.58423121644125</v>
      </c>
      <c r="AP33">
        <v>15.949232324843987</v>
      </c>
      <c r="AQ33">
        <v>11.885436050412812</v>
      </c>
    </row>
    <row r="35" spans="1:43" x14ac:dyDescent="0.25">
      <c r="A35" s="1"/>
    </row>
    <row r="36" spans="1:43" x14ac:dyDescent="0.25">
      <c r="A36" s="10" t="s">
        <v>173</v>
      </c>
      <c r="AF36">
        <v>2006</v>
      </c>
      <c r="AG36">
        <v>2007</v>
      </c>
      <c r="AH36">
        <v>2008</v>
      </c>
      <c r="AI36">
        <v>2009</v>
      </c>
      <c r="AJ36">
        <v>2010</v>
      </c>
      <c r="AK36">
        <v>2011</v>
      </c>
    </row>
    <row r="37" spans="1:43" x14ac:dyDescent="0.25">
      <c r="AF37">
        <v>55.65</v>
      </c>
      <c r="AG37">
        <v>50.81</v>
      </c>
      <c r="AH37">
        <v>45.25</v>
      </c>
      <c r="AI37">
        <v>70.989999999999995</v>
      </c>
      <c r="AJ37">
        <v>76.400000000000006</v>
      </c>
      <c r="AK37">
        <v>75.25</v>
      </c>
    </row>
    <row r="38" spans="1:43" x14ac:dyDescent="0.25">
      <c r="AF38">
        <v>26.86</v>
      </c>
      <c r="AG38">
        <v>26.96</v>
      </c>
      <c r="AH38">
        <v>27.1</v>
      </c>
      <c r="AI38">
        <v>27.14</v>
      </c>
      <c r="AJ38">
        <v>22.82</v>
      </c>
      <c r="AK38">
        <v>63.61</v>
      </c>
    </row>
    <row r="39" spans="1:43" x14ac:dyDescent="0.25">
      <c r="AF39">
        <v>55.04</v>
      </c>
      <c r="AG39">
        <v>52.12</v>
      </c>
      <c r="AH39">
        <v>53.22</v>
      </c>
      <c r="AI39">
        <v>58.7</v>
      </c>
      <c r="AJ39">
        <v>90.63</v>
      </c>
      <c r="AK39">
        <v>82.29</v>
      </c>
    </row>
    <row r="40" spans="1:43" x14ac:dyDescent="0.25">
      <c r="AF40">
        <v>108.5</v>
      </c>
      <c r="AG40">
        <v>114.88</v>
      </c>
      <c r="AH40">
        <v>94.14</v>
      </c>
      <c r="AI40">
        <v>120.96</v>
      </c>
      <c r="AJ40">
        <v>125.21</v>
      </c>
      <c r="AK40">
        <v>133.88</v>
      </c>
    </row>
    <row r="41" spans="1:43" x14ac:dyDescent="0.25">
      <c r="AF41">
        <v>37.32</v>
      </c>
      <c r="AG41">
        <v>22.34</v>
      </c>
      <c r="AH41">
        <v>42.94</v>
      </c>
      <c r="AI41">
        <v>35.35</v>
      </c>
      <c r="AJ41">
        <v>26.31</v>
      </c>
      <c r="AK41">
        <v>27.61</v>
      </c>
    </row>
    <row r="42" spans="1:43" x14ac:dyDescent="0.25">
      <c r="AF42">
        <v>278.89</v>
      </c>
      <c r="AG42">
        <v>324.45</v>
      </c>
      <c r="AH42">
        <v>302.14</v>
      </c>
      <c r="AI42">
        <v>411.7</v>
      </c>
      <c r="AJ42">
        <v>511.41</v>
      </c>
      <c r="AK42">
        <v>610.74</v>
      </c>
    </row>
    <row r="43" spans="1:43" x14ac:dyDescent="0.25">
      <c r="AF43">
        <v>47.07</v>
      </c>
      <c r="AG43">
        <v>37.47</v>
      </c>
      <c r="AH43">
        <v>40.31</v>
      </c>
      <c r="AI43">
        <v>77.31</v>
      </c>
      <c r="AJ43">
        <v>147.47999999999999</v>
      </c>
      <c r="AK43">
        <v>99.74</v>
      </c>
    </row>
    <row r="44" spans="1:43" x14ac:dyDescent="0.25">
      <c r="AF44">
        <v>204.51</v>
      </c>
      <c r="AG44">
        <v>246.05</v>
      </c>
      <c r="AH44">
        <v>224.31</v>
      </c>
      <c r="AI44">
        <v>205.85</v>
      </c>
      <c r="AJ44">
        <v>340.49</v>
      </c>
      <c r="AK44">
        <v>333.75</v>
      </c>
    </row>
    <row r="45" spans="1:43" x14ac:dyDescent="0.25">
      <c r="AF45">
        <v>21.49</v>
      </c>
      <c r="AG45">
        <v>30.86</v>
      </c>
      <c r="AH45">
        <v>25.71</v>
      </c>
      <c r="AI45">
        <v>39.24</v>
      </c>
      <c r="AJ45">
        <v>70.45</v>
      </c>
      <c r="AK45">
        <v>93.66</v>
      </c>
    </row>
    <row r="46" spans="1:43" x14ac:dyDescent="0.25">
      <c r="AF46">
        <v>15.34</v>
      </c>
      <c r="AG46">
        <v>11.74</v>
      </c>
      <c r="AH46">
        <v>16.12</v>
      </c>
      <c r="AI46">
        <v>17.47</v>
      </c>
      <c r="AJ46">
        <v>13.33</v>
      </c>
      <c r="AK46">
        <v>42.56</v>
      </c>
    </row>
    <row r="47" spans="1:43" x14ac:dyDescent="0.25">
      <c r="AF47">
        <v>48.79</v>
      </c>
      <c r="AG47">
        <v>56.69</v>
      </c>
      <c r="AH47">
        <v>92.27</v>
      </c>
      <c r="AI47">
        <v>103.19</v>
      </c>
      <c r="AJ47">
        <v>108.31</v>
      </c>
      <c r="AK47">
        <v>91.07</v>
      </c>
    </row>
    <row r="48" spans="1:43" x14ac:dyDescent="0.25">
      <c r="AF48">
        <f t="shared" ref="AF48:AK48" si="3">SUM(AF37:AF47)</f>
        <v>899.46</v>
      </c>
      <c r="AG48">
        <f t="shared" si="3"/>
        <v>974.36999999999989</v>
      </c>
      <c r="AH48">
        <f t="shared" si="3"/>
        <v>963.50999999999988</v>
      </c>
      <c r="AI48">
        <f t="shared" si="3"/>
        <v>1167.8999999999999</v>
      </c>
      <c r="AJ48">
        <f t="shared" si="3"/>
        <v>1532.84</v>
      </c>
      <c r="AK48">
        <f t="shared" si="3"/>
        <v>1654.16</v>
      </c>
    </row>
    <row r="50" spans="1:37" x14ac:dyDescent="0.25">
      <c r="A50" s="1"/>
    </row>
    <row r="51" spans="1:37" x14ac:dyDescent="0.25">
      <c r="AF51">
        <v>2006</v>
      </c>
      <c r="AG51">
        <v>2007</v>
      </c>
      <c r="AH51">
        <v>2008</v>
      </c>
      <c r="AI51">
        <v>2009</v>
      </c>
      <c r="AJ51">
        <v>2010</v>
      </c>
      <c r="AK51">
        <v>2011</v>
      </c>
    </row>
    <row r="52" spans="1:37" x14ac:dyDescent="0.25">
      <c r="A52" s="10"/>
      <c r="AF52">
        <v>3103099942.2299247</v>
      </c>
      <c r="AG52">
        <v>3405050611.687263</v>
      </c>
      <c r="AH52">
        <v>3590530212.7125559</v>
      </c>
      <c r="AI52">
        <v>2882056552.6409979</v>
      </c>
      <c r="AJ52">
        <v>3173316478.1316791</v>
      </c>
      <c r="AK52">
        <v>3818108967.2094584</v>
      </c>
    </row>
    <row r="53" spans="1:37" x14ac:dyDescent="0.25">
      <c r="A53" s="10"/>
      <c r="AF53">
        <v>104236445.78313252</v>
      </c>
      <c r="AG53">
        <v>123962353.74841276</v>
      </c>
      <c r="AH53">
        <v>131331152.49119276</v>
      </c>
      <c r="AI53">
        <v>120291686.16440493</v>
      </c>
      <c r="AJ53">
        <v>141610713.63052651</v>
      </c>
      <c r="AK53">
        <v>166683857.65858689</v>
      </c>
    </row>
    <row r="54" spans="1:37" x14ac:dyDescent="0.25">
      <c r="A54" s="10"/>
      <c r="AF54">
        <v>143352031.17208499</v>
      </c>
      <c r="AG54">
        <v>149739017.44469601</v>
      </c>
      <c r="AH54">
        <v>152565763.14945099</v>
      </c>
      <c r="AI54">
        <v>151560778.381533</v>
      </c>
      <c r="AJ54">
        <v>162935849.808117</v>
      </c>
      <c r="AK54">
        <v>173700000</v>
      </c>
    </row>
    <row r="55" spans="1:37" x14ac:dyDescent="0.25">
      <c r="A55" s="10"/>
      <c r="AF55">
        <v>252991205.00324801</v>
      </c>
      <c r="AG55">
        <v>255890836.37915501</v>
      </c>
      <c r="AH55">
        <v>261339642.36279699</v>
      </c>
      <c r="AI55">
        <v>277510922.800969</v>
      </c>
      <c r="AJ55">
        <v>294117230.497109</v>
      </c>
      <c r="AK55">
        <v>310287519.27191502</v>
      </c>
    </row>
    <row r="56" spans="1:37" x14ac:dyDescent="0.25">
      <c r="A56" s="10"/>
      <c r="AF56">
        <v>210111650.86135599</v>
      </c>
      <c r="AG56">
        <v>211831321.62849101</v>
      </c>
      <c r="AH56">
        <v>212734858.06392401</v>
      </c>
      <c r="AI56">
        <v>197525348.18037599</v>
      </c>
      <c r="AJ56">
        <v>196543326.07973501</v>
      </c>
      <c r="AK56">
        <v>212903319.80106401</v>
      </c>
    </row>
    <row r="57" spans="1:37" x14ac:dyDescent="0.25">
      <c r="A57" s="10"/>
      <c r="AF57">
        <v>5598700444.4444447</v>
      </c>
      <c r="AG57">
        <v>6329292929.2929287</v>
      </c>
      <c r="AH57">
        <v>8010370370.3703699</v>
      </c>
      <c r="AI57">
        <v>7914594202.898551</v>
      </c>
      <c r="AJ57">
        <v>9480047958.8083858</v>
      </c>
      <c r="AK57">
        <v>12393604089.456869</v>
      </c>
    </row>
    <row r="58" spans="1:37" x14ac:dyDescent="0.25">
      <c r="A58" s="10"/>
      <c r="AF58">
        <v>453082900.11290908</v>
      </c>
      <c r="AG58">
        <v>490916834.70690399</v>
      </c>
      <c r="AH58">
        <v>573946224.50384533</v>
      </c>
      <c r="AI58">
        <v>500992499.16559803</v>
      </c>
      <c r="AJ58">
        <v>572160378.28785348</v>
      </c>
      <c r="AK58">
        <v>634156046.78681004</v>
      </c>
    </row>
    <row r="59" spans="1:37" x14ac:dyDescent="0.25">
      <c r="A59" s="10"/>
      <c r="AF59">
        <v>456735444.86791956</v>
      </c>
      <c r="AG59">
        <v>586218381.04473603</v>
      </c>
      <c r="AH59">
        <v>645796657.4993937</v>
      </c>
      <c r="AI59">
        <v>601299089.75392056</v>
      </c>
      <c r="AJ59">
        <v>678625481.68675137</v>
      </c>
      <c r="AK59">
        <v>866672433.27004921</v>
      </c>
    </row>
    <row r="60" spans="1:37" x14ac:dyDescent="0.25">
      <c r="A60" s="10"/>
      <c r="AF60">
        <v>295998379.12065399</v>
      </c>
      <c r="AG60">
        <v>301064027.07735872</v>
      </c>
      <c r="AH60">
        <v>346869182.75415963</v>
      </c>
      <c r="AI60">
        <v>318486402.88693798</v>
      </c>
      <c r="AJ60">
        <v>368782760.37442935</v>
      </c>
      <c r="AK60">
        <v>428724301.22143</v>
      </c>
    </row>
    <row r="61" spans="1:37" x14ac:dyDescent="0.25">
      <c r="A61" s="10"/>
      <c r="AF61">
        <v>22820838.015346661</v>
      </c>
      <c r="AG61">
        <v>27173244.384825524</v>
      </c>
      <c r="AH61">
        <v>30185175.622387756</v>
      </c>
      <c r="AI61">
        <v>27001199.733234577</v>
      </c>
      <c r="AJ61">
        <v>31816524.870026242</v>
      </c>
      <c r="AK61">
        <v>35804372.383270703</v>
      </c>
    </row>
    <row r="62" spans="1:37" x14ac:dyDescent="0.25">
      <c r="A62" s="10"/>
      <c r="AF62">
        <v>437072933.89915842</v>
      </c>
      <c r="AG62">
        <v>526425740.44788069</v>
      </c>
      <c r="AH62">
        <v>607983815.25708079</v>
      </c>
      <c r="AI62">
        <v>610075806.66567969</v>
      </c>
      <c r="AJ62">
        <v>700804045.16411996</v>
      </c>
      <c r="AK62">
        <v>786294694.25164032</v>
      </c>
    </row>
    <row r="63" spans="1:37" x14ac:dyDescent="0.25">
      <c r="A63" s="10"/>
      <c r="AF63">
        <f t="shared" ref="AF63:AK63" si="4">SUM(AF52:AF62)</f>
        <v>11078202215.510178</v>
      </c>
      <c r="AG63">
        <f t="shared" si="4"/>
        <v>12407565297.842649</v>
      </c>
      <c r="AH63">
        <f t="shared" si="4"/>
        <v>14563653054.787157</v>
      </c>
      <c r="AI63">
        <f t="shared" si="4"/>
        <v>13601394489.272203</v>
      </c>
      <c r="AJ63">
        <f t="shared" si="4"/>
        <v>15800760747.338732</v>
      </c>
      <c r="AK63">
        <f t="shared" si="4"/>
        <v>19826939601.311096</v>
      </c>
    </row>
    <row r="65" spans="1:37" x14ac:dyDescent="0.25">
      <c r="A65" s="10"/>
    </row>
    <row r="76" spans="1:37" x14ac:dyDescent="0.25">
      <c r="A76" s="1"/>
    </row>
    <row r="78" spans="1:37" x14ac:dyDescent="0.25">
      <c r="A78" s="10"/>
    </row>
    <row r="80" spans="1:37" x14ac:dyDescent="0.25">
      <c r="AF80">
        <v>2006</v>
      </c>
      <c r="AG80">
        <v>2007</v>
      </c>
      <c r="AH80">
        <v>2008</v>
      </c>
      <c r="AI80">
        <v>2009</v>
      </c>
      <c r="AJ80">
        <v>2010</v>
      </c>
      <c r="AK80">
        <v>2011</v>
      </c>
    </row>
    <row r="81" spans="32:37" x14ac:dyDescent="0.25">
      <c r="AF81">
        <v>55.65</v>
      </c>
      <c r="AG81">
        <v>50.81</v>
      </c>
      <c r="AH81">
        <v>45.25</v>
      </c>
      <c r="AI81">
        <v>70.989999999999995</v>
      </c>
      <c r="AJ81">
        <v>76.400000000000006</v>
      </c>
      <c r="AK81">
        <v>75.25</v>
      </c>
    </row>
    <row r="82" spans="32:37" x14ac:dyDescent="0.25">
      <c r="AF82">
        <v>26.86</v>
      </c>
      <c r="AG82">
        <v>26.96</v>
      </c>
      <c r="AH82">
        <v>27.1</v>
      </c>
      <c r="AI82">
        <v>27.14</v>
      </c>
      <c r="AJ82">
        <v>22.82</v>
      </c>
      <c r="AK82">
        <v>63.61</v>
      </c>
    </row>
    <row r="83" spans="32:37" x14ac:dyDescent="0.25">
      <c r="AF83">
        <v>55.04</v>
      </c>
      <c r="AG83">
        <v>52.12</v>
      </c>
      <c r="AH83">
        <v>53.22</v>
      </c>
      <c r="AI83">
        <v>58.7</v>
      </c>
      <c r="AJ83">
        <v>90.63</v>
      </c>
      <c r="AK83">
        <v>82.29</v>
      </c>
    </row>
    <row r="84" spans="32:37" x14ac:dyDescent="0.25">
      <c r="AF84">
        <v>108.5</v>
      </c>
      <c r="AG84">
        <v>114.88</v>
      </c>
      <c r="AH84">
        <v>94.14</v>
      </c>
      <c r="AI84">
        <v>120.96</v>
      </c>
      <c r="AJ84">
        <v>125.21</v>
      </c>
      <c r="AK84">
        <v>133.88</v>
      </c>
    </row>
    <row r="85" spans="32:37" x14ac:dyDescent="0.25">
      <c r="AF85">
        <v>37.32</v>
      </c>
      <c r="AG85">
        <v>22.34</v>
      </c>
      <c r="AH85">
        <v>42.94</v>
      </c>
      <c r="AI85">
        <v>35.35</v>
      </c>
      <c r="AJ85">
        <v>26.31</v>
      </c>
      <c r="AK85">
        <v>27.61</v>
      </c>
    </row>
    <row r="86" spans="32:37" x14ac:dyDescent="0.25">
      <c r="AF86">
        <v>278.89</v>
      </c>
      <c r="AG86">
        <v>324.45</v>
      </c>
      <c r="AH86">
        <v>302.14</v>
      </c>
      <c r="AI86">
        <v>411.7</v>
      </c>
      <c r="AJ86">
        <v>511.41</v>
      </c>
      <c r="AK86">
        <v>610.74</v>
      </c>
    </row>
    <row r="87" spans="32:37" x14ac:dyDescent="0.25">
      <c r="AF87">
        <v>47.07</v>
      </c>
      <c r="AG87">
        <v>37.47</v>
      </c>
      <c r="AH87">
        <v>40.31</v>
      </c>
      <c r="AI87">
        <v>77.31</v>
      </c>
      <c r="AJ87">
        <v>147.47999999999999</v>
      </c>
      <c r="AK87">
        <v>99.74</v>
      </c>
    </row>
    <row r="88" spans="32:37" x14ac:dyDescent="0.25">
      <c r="AF88">
        <v>204.51</v>
      </c>
      <c r="AG88">
        <v>246.05</v>
      </c>
      <c r="AH88">
        <v>224.31</v>
      </c>
      <c r="AI88">
        <v>205.85</v>
      </c>
      <c r="AJ88">
        <v>340.49</v>
      </c>
      <c r="AK88">
        <v>333.75</v>
      </c>
    </row>
    <row r="89" spans="32:37" x14ac:dyDescent="0.25">
      <c r="AF89">
        <v>21.49</v>
      </c>
      <c r="AG89">
        <v>30.86</v>
      </c>
      <c r="AH89">
        <v>25.71</v>
      </c>
      <c r="AI89">
        <v>39.24</v>
      </c>
      <c r="AJ89">
        <v>70.45</v>
      </c>
      <c r="AK89">
        <v>93.66</v>
      </c>
    </row>
    <row r="90" spans="32:37" x14ac:dyDescent="0.25">
      <c r="AF90">
        <v>15.34</v>
      </c>
      <c r="AG90">
        <v>11.74</v>
      </c>
      <c r="AH90">
        <v>16.12</v>
      </c>
      <c r="AI90">
        <v>17.47</v>
      </c>
      <c r="AJ90">
        <v>13.33</v>
      </c>
      <c r="AK90">
        <v>42.56</v>
      </c>
    </row>
    <row r="91" spans="32:37" x14ac:dyDescent="0.25">
      <c r="AF91">
        <v>48.79</v>
      </c>
      <c r="AG91">
        <v>56.69</v>
      </c>
      <c r="AH91">
        <v>92.27</v>
      </c>
      <c r="AI91">
        <v>103.19</v>
      </c>
      <c r="AJ91">
        <v>108.31</v>
      </c>
      <c r="AK91">
        <v>91.07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Aid to the Pacific</vt:lpstr>
      <vt:lpstr>Change in recipients</vt:lpstr>
      <vt:lpstr>Major recipients</vt:lpstr>
      <vt:lpstr>Aid to PNG</vt:lpstr>
      <vt:lpstr>Change in donors</vt:lpstr>
      <vt:lpstr>Major donors </vt:lpstr>
      <vt:lpstr>Correlation</vt:lpstr>
      <vt:lpstr>Aid per capita</vt:lpstr>
      <vt:lpstr>Aid to GNI</vt:lpstr>
      <vt:lpstr>Aid dependence</vt:lpstr>
      <vt:lpstr>Aggregates</vt:lpstr>
      <vt:lpstr>Scatter plot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2013-08-07T03:38:05Z</dcterms:created>
  <dcterms:modified xsi:type="dcterms:W3CDTF">2013-09-10T07:06:05Z</dcterms:modified>
</cp:coreProperties>
</file>