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\Documents\Dropbox (Devpolicy)\UPNG\UPNG Economics Division\png data\png budget analysis\2016 MYEFO blog graphs\"/>
    </mc:Choice>
  </mc:AlternateContent>
  <bookViews>
    <workbookView xWindow="0" yWindow="0" windowWidth="20490" windowHeight="7155" tabRatio="684" firstSheet="3" activeTab="3"/>
  </bookViews>
  <sheets>
    <sheet name="Inflation" sheetId="7" r:id="rId1"/>
    <sheet name="Exp &amp; Rev 2000-2016" sheetId="3" r:id="rId2"/>
    <sheet name="Salaries vs interest" sheetId="9" r:id="rId3"/>
    <sheet name="Boom comparisons" sheetId="10" r:id="rId4"/>
    <sheet name="Revenue break up" sheetId="4" r:id="rId5"/>
    <sheet name="Commodity index vs mining tax" sheetId="2" r:id="rId6"/>
    <sheet name="Tax to output ratio" sheetId="8" r:id="rId7"/>
    <sheet name="Raw IMF commodity index" sheetId="1" r:id="rId8"/>
    <sheet name="PNG Exports" sheetId="5" r:id="rId9"/>
  </sheets>
  <externalReferences>
    <externalReference r:id="rId10"/>
    <externalReference r:id="rId11"/>
    <externalReference r:id="rId12"/>
  </externalReferences>
  <calcPr calcId="152511" concurrentCalc="0"/>
</workbook>
</file>

<file path=xl/calcChain.xml><?xml version="1.0" encoding="utf-8"?>
<calcChain xmlns="http://schemas.openxmlformats.org/spreadsheetml/2006/main">
  <c r="D14" i="9" l="1"/>
  <c r="D17" i="9"/>
  <c r="E20" i="3"/>
  <c r="D19" i="9"/>
  <c r="D18" i="9"/>
  <c r="D15" i="9"/>
  <c r="F11" i="9"/>
  <c r="D11" i="9"/>
  <c r="D13" i="9"/>
  <c r="H11" i="9"/>
  <c r="E4" i="10"/>
  <c r="D4" i="10"/>
  <c r="C4" i="10"/>
  <c r="B37" i="3"/>
  <c r="B38" i="3"/>
  <c r="B39" i="3"/>
  <c r="B40" i="3"/>
  <c r="B35" i="3"/>
  <c r="B34" i="3"/>
  <c r="B33" i="3"/>
  <c r="B32" i="3"/>
  <c r="B31" i="3"/>
  <c r="B30" i="3"/>
  <c r="B29" i="3"/>
  <c r="B28" i="3"/>
  <c r="B27" i="3"/>
  <c r="B26" i="3"/>
  <c r="B25" i="3"/>
  <c r="B24" i="3"/>
  <c r="G19" i="3"/>
  <c r="E19" i="3"/>
  <c r="D19" i="3"/>
  <c r="G18" i="3"/>
  <c r="E18" i="3"/>
  <c r="D18" i="3"/>
  <c r="H17" i="3"/>
  <c r="G17" i="3"/>
  <c r="E17" i="3"/>
  <c r="D17" i="3"/>
  <c r="H16" i="3"/>
  <c r="G16" i="3"/>
  <c r="E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D6" i="3"/>
  <c r="G5" i="3"/>
  <c r="D5" i="3"/>
  <c r="G4" i="3"/>
  <c r="D4" i="3"/>
  <c r="E20" i="7"/>
  <c r="D20" i="7"/>
  <c r="S6" i="8"/>
  <c r="S9" i="8"/>
  <c r="S10" i="8"/>
  <c r="S11" i="8"/>
  <c r="S16" i="8"/>
  <c r="P21" i="8"/>
  <c r="R6" i="8"/>
  <c r="R9" i="8"/>
  <c r="R10" i="8"/>
  <c r="R11" i="8"/>
  <c r="R16" i="8"/>
  <c r="O21" i="8"/>
  <c r="Q6" i="8"/>
  <c r="Q9" i="8"/>
  <c r="Q10" i="8"/>
  <c r="Q11" i="8"/>
  <c r="Q16" i="8"/>
  <c r="N21" i="8"/>
  <c r="P6" i="8"/>
  <c r="P9" i="8"/>
  <c r="P10" i="8"/>
  <c r="P11" i="8"/>
  <c r="P16" i="8"/>
  <c r="M21" i="8"/>
  <c r="O6" i="8"/>
  <c r="O9" i="8"/>
  <c r="O10" i="8"/>
  <c r="O11" i="8"/>
  <c r="O16" i="8"/>
  <c r="L21" i="8"/>
  <c r="N6" i="8"/>
  <c r="N9" i="8"/>
  <c r="N10" i="8"/>
  <c r="N11" i="8"/>
  <c r="N16" i="8"/>
  <c r="K21" i="8"/>
  <c r="M6" i="8"/>
  <c r="M9" i="8"/>
  <c r="M10" i="8"/>
  <c r="M11" i="8"/>
  <c r="M16" i="8"/>
  <c r="J21" i="8"/>
  <c r="L6" i="8"/>
  <c r="L9" i="8"/>
  <c r="L10" i="8"/>
  <c r="L11" i="8"/>
  <c r="L16" i="8"/>
  <c r="I21" i="8"/>
  <c r="K6" i="8"/>
  <c r="K9" i="8"/>
  <c r="K10" i="8"/>
  <c r="K11" i="8"/>
  <c r="K16" i="8"/>
  <c r="H21" i="8"/>
  <c r="J6" i="8"/>
  <c r="J9" i="8"/>
  <c r="J10" i="8"/>
  <c r="J11" i="8"/>
  <c r="J16" i="8"/>
  <c r="G21" i="8"/>
  <c r="I6" i="8"/>
  <c r="I9" i="8"/>
  <c r="I10" i="8"/>
  <c r="I11" i="8"/>
  <c r="I16" i="8"/>
  <c r="F21" i="8"/>
  <c r="H6" i="8"/>
  <c r="H9" i="8"/>
  <c r="H10" i="8"/>
  <c r="H11" i="8"/>
  <c r="H16" i="8"/>
  <c r="E21" i="8"/>
  <c r="G6" i="8"/>
  <c r="G9" i="8"/>
  <c r="G10" i="8"/>
  <c r="G11" i="8"/>
  <c r="G16" i="8"/>
  <c r="D21" i="8"/>
  <c r="F6" i="8"/>
  <c r="F9" i="8"/>
  <c r="F10" i="8"/>
  <c r="F11" i="8"/>
  <c r="F16" i="8"/>
  <c r="C21" i="8"/>
  <c r="E6" i="8"/>
  <c r="E16" i="8"/>
  <c r="B21" i="8"/>
  <c r="E4" i="8"/>
  <c r="E5" i="8"/>
  <c r="E10" i="8"/>
  <c r="E15" i="8"/>
  <c r="B20" i="8"/>
  <c r="F4" i="8"/>
  <c r="F5" i="8"/>
  <c r="F15" i="8"/>
  <c r="C20" i="8"/>
  <c r="G4" i="8"/>
  <c r="G5" i="8"/>
  <c r="G15" i="8"/>
  <c r="D20" i="8"/>
  <c r="H4" i="8"/>
  <c r="H5" i="8"/>
  <c r="H15" i="8"/>
  <c r="E20" i="8"/>
  <c r="I4" i="8"/>
  <c r="I5" i="8"/>
  <c r="I15" i="8"/>
  <c r="F20" i="8"/>
  <c r="J4" i="8"/>
  <c r="J5" i="8"/>
  <c r="J15" i="8"/>
  <c r="G20" i="8"/>
  <c r="K4" i="8"/>
  <c r="K5" i="8"/>
  <c r="K15" i="8"/>
  <c r="H20" i="8"/>
  <c r="L4" i="8"/>
  <c r="L5" i="8"/>
  <c r="L15" i="8"/>
  <c r="I20" i="8"/>
  <c r="M4" i="8"/>
  <c r="M5" i="8"/>
  <c r="M15" i="8"/>
  <c r="J20" i="8"/>
  <c r="N4" i="8"/>
  <c r="N5" i="8"/>
  <c r="N15" i="8"/>
  <c r="K20" i="8"/>
  <c r="O4" i="8"/>
  <c r="O5" i="8"/>
  <c r="O15" i="8"/>
  <c r="L20" i="8"/>
  <c r="P4" i="8"/>
  <c r="P5" i="8"/>
  <c r="P15" i="8"/>
  <c r="M20" i="8"/>
  <c r="Q4" i="8"/>
  <c r="Q5" i="8"/>
  <c r="Q15" i="8"/>
  <c r="N20" i="8"/>
  <c r="R4" i="8"/>
  <c r="R5" i="8"/>
  <c r="R15" i="8"/>
  <c r="O20" i="8"/>
  <c r="S4" i="8"/>
  <c r="S5" i="8"/>
  <c r="S15" i="8"/>
  <c r="P20" i="8"/>
  <c r="S14" i="8"/>
  <c r="P19" i="8"/>
  <c r="R14" i="8"/>
  <c r="O19" i="8"/>
  <c r="Q14" i="8"/>
  <c r="N19" i="8"/>
  <c r="P14" i="8"/>
  <c r="M19" i="8"/>
  <c r="O14" i="8"/>
  <c r="L19" i="8"/>
  <c r="N14" i="8"/>
  <c r="K19" i="8"/>
  <c r="M14" i="8"/>
  <c r="J19" i="8"/>
  <c r="L14" i="8"/>
  <c r="I19" i="8"/>
  <c r="K14" i="8"/>
  <c r="H19" i="8"/>
  <c r="J14" i="8"/>
  <c r="G19" i="8"/>
  <c r="I14" i="8"/>
  <c r="F19" i="8"/>
  <c r="H14" i="8"/>
  <c r="E19" i="8"/>
  <c r="G14" i="8"/>
  <c r="D19" i="8"/>
  <c r="F14" i="8"/>
  <c r="C19" i="8"/>
  <c r="E9" i="8"/>
  <c r="E14" i="8"/>
  <c r="B19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S13" i="8"/>
  <c r="P18" i="8"/>
  <c r="R13" i="8"/>
  <c r="O18" i="8"/>
  <c r="Q13" i="8"/>
  <c r="N18" i="8"/>
  <c r="P13" i="8"/>
  <c r="M18" i="8"/>
  <c r="O13" i="8"/>
  <c r="L18" i="8"/>
  <c r="N13" i="8"/>
  <c r="K18" i="8"/>
  <c r="M13" i="8"/>
  <c r="J18" i="8"/>
  <c r="L13" i="8"/>
  <c r="I18" i="8"/>
  <c r="K13" i="8"/>
  <c r="H18" i="8"/>
  <c r="J13" i="8"/>
  <c r="G18" i="8"/>
  <c r="I13" i="8"/>
  <c r="F18" i="8"/>
  <c r="H13" i="8"/>
  <c r="E18" i="8"/>
  <c r="G13" i="8"/>
  <c r="D18" i="8"/>
  <c r="F13" i="8"/>
  <c r="C18" i="8"/>
  <c r="E13" i="8"/>
  <c r="B18" i="8"/>
  <c r="D4" i="8"/>
  <c r="D9" i="8"/>
  <c r="D14" i="8"/>
  <c r="C4" i="8"/>
  <c r="C9" i="8"/>
  <c r="C14" i="8"/>
  <c r="B4" i="8"/>
  <c r="B9" i="8"/>
  <c r="B14" i="8"/>
  <c r="D13" i="8"/>
  <c r="C13" i="8"/>
  <c r="B13" i="8"/>
  <c r="E11" i="8"/>
  <c r="D6" i="8"/>
  <c r="C6" i="8"/>
  <c r="B6" i="8"/>
  <c r="D5" i="8"/>
  <c r="C5" i="8"/>
  <c r="B5" i="8"/>
  <c r="H7" i="4"/>
  <c r="H16" i="4"/>
  <c r="D7" i="4"/>
  <c r="D16" i="4"/>
  <c r="C7" i="4"/>
  <c r="C16" i="4"/>
  <c r="H15" i="4"/>
  <c r="D15" i="4"/>
  <c r="C6" i="4"/>
  <c r="C15" i="4"/>
  <c r="H5" i="4"/>
  <c r="H14" i="4"/>
  <c r="D14" i="4"/>
  <c r="C14" i="4"/>
  <c r="G5" i="4"/>
  <c r="G7" i="4"/>
  <c r="G16" i="4"/>
  <c r="F16" i="4"/>
  <c r="E16" i="4"/>
  <c r="G15" i="4"/>
  <c r="F15" i="4"/>
  <c r="E15" i="4"/>
  <c r="G14" i="4"/>
  <c r="F14" i="4"/>
  <c r="E14" i="4"/>
  <c r="H10" i="4"/>
  <c r="D10" i="4"/>
  <c r="C9" i="4"/>
  <c r="C10" i="4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C7" i="5"/>
  <c r="G7" i="5"/>
  <c r="K7" i="5"/>
  <c r="J7" i="5"/>
  <c r="I7" i="5"/>
  <c r="CB306" i="1"/>
  <c r="BN307" i="1"/>
  <c r="BS307" i="1"/>
  <c r="BO307" i="1"/>
  <c r="BP307" i="1"/>
  <c r="BQ307" i="1"/>
  <c r="BV307" i="1"/>
  <c r="BR307" i="1"/>
  <c r="BW307" i="1"/>
  <c r="BX307" i="1"/>
  <c r="BZ306" i="1"/>
  <c r="CA307" i="1"/>
  <c r="CB307" i="1"/>
  <c r="BN308" i="1"/>
  <c r="BS308" i="1"/>
  <c r="BO308" i="1"/>
  <c r="BP308" i="1"/>
  <c r="BQ308" i="1"/>
  <c r="BV308" i="1"/>
  <c r="BR308" i="1"/>
  <c r="BW308" i="1"/>
  <c r="BX308" i="1"/>
  <c r="BZ307" i="1"/>
  <c r="CA308" i="1"/>
  <c r="CB308" i="1"/>
  <c r="BN309" i="1"/>
  <c r="BS309" i="1"/>
  <c r="BO309" i="1"/>
  <c r="BP309" i="1"/>
  <c r="BQ309" i="1"/>
  <c r="BV309" i="1"/>
  <c r="BR309" i="1"/>
  <c r="BW309" i="1"/>
  <c r="BX309" i="1"/>
  <c r="BZ308" i="1"/>
  <c r="CA309" i="1"/>
  <c r="CB309" i="1"/>
  <c r="BN310" i="1"/>
  <c r="BS310" i="1"/>
  <c r="BO310" i="1"/>
  <c r="BP310" i="1"/>
  <c r="BQ310" i="1"/>
  <c r="BV310" i="1"/>
  <c r="BR310" i="1"/>
  <c r="BW310" i="1"/>
  <c r="BX310" i="1"/>
  <c r="BZ309" i="1"/>
  <c r="CA310" i="1"/>
  <c r="CB310" i="1"/>
  <c r="BN311" i="1"/>
  <c r="BS311" i="1"/>
  <c r="BO311" i="1"/>
  <c r="BP311" i="1"/>
  <c r="BQ311" i="1"/>
  <c r="BV311" i="1"/>
  <c r="BR311" i="1"/>
  <c r="BW311" i="1"/>
  <c r="BX311" i="1"/>
  <c r="BZ310" i="1"/>
  <c r="CA311" i="1"/>
  <c r="CB311" i="1"/>
  <c r="BN312" i="1"/>
  <c r="BS312" i="1"/>
  <c r="BO312" i="1"/>
  <c r="BP312" i="1"/>
  <c r="BQ312" i="1"/>
  <c r="BV312" i="1"/>
  <c r="BR312" i="1"/>
  <c r="BW312" i="1"/>
  <c r="BX312" i="1"/>
  <c r="BZ311" i="1"/>
  <c r="CA312" i="1"/>
  <c r="CB312" i="1"/>
  <c r="BN313" i="1"/>
  <c r="BS313" i="1"/>
  <c r="BO313" i="1"/>
  <c r="BP313" i="1"/>
  <c r="BQ313" i="1"/>
  <c r="BV313" i="1"/>
  <c r="BR313" i="1"/>
  <c r="BW313" i="1"/>
  <c r="BX313" i="1"/>
  <c r="BZ312" i="1"/>
  <c r="CA313" i="1"/>
  <c r="CB313" i="1"/>
  <c r="BN314" i="1"/>
  <c r="BS314" i="1"/>
  <c r="BO314" i="1"/>
  <c r="BP314" i="1"/>
  <c r="BQ314" i="1"/>
  <c r="BV314" i="1"/>
  <c r="BR314" i="1"/>
  <c r="BW314" i="1"/>
  <c r="BX314" i="1"/>
  <c r="BZ313" i="1"/>
  <c r="CA314" i="1"/>
  <c r="CB314" i="1"/>
  <c r="BN315" i="1"/>
  <c r="BS315" i="1"/>
  <c r="BO315" i="1"/>
  <c r="BP315" i="1"/>
  <c r="BQ315" i="1"/>
  <c r="BV315" i="1"/>
  <c r="BR315" i="1"/>
  <c r="BW315" i="1"/>
  <c r="BX315" i="1"/>
  <c r="BZ314" i="1"/>
  <c r="CA315" i="1"/>
  <c r="CB315" i="1"/>
  <c r="BN316" i="1"/>
  <c r="BS316" i="1"/>
  <c r="BO316" i="1"/>
  <c r="BP316" i="1"/>
  <c r="BQ316" i="1"/>
  <c r="BV316" i="1"/>
  <c r="BR316" i="1"/>
  <c r="BW316" i="1"/>
  <c r="BX316" i="1"/>
  <c r="BZ315" i="1"/>
  <c r="CA316" i="1"/>
  <c r="CB316" i="1"/>
  <c r="BN317" i="1"/>
  <c r="BS317" i="1"/>
  <c r="BO317" i="1"/>
  <c r="BP317" i="1"/>
  <c r="BQ317" i="1"/>
  <c r="BV317" i="1"/>
  <c r="BR317" i="1"/>
  <c r="BW317" i="1"/>
  <c r="BX317" i="1"/>
  <c r="BZ316" i="1"/>
  <c r="CA317" i="1"/>
  <c r="CB317" i="1"/>
  <c r="BN318" i="1"/>
  <c r="BS318" i="1"/>
  <c r="BO318" i="1"/>
  <c r="BP318" i="1"/>
  <c r="BQ318" i="1"/>
  <c r="BV318" i="1"/>
  <c r="BR318" i="1"/>
  <c r="BW318" i="1"/>
  <c r="BX318" i="1"/>
  <c r="BZ317" i="1"/>
  <c r="CA318" i="1"/>
  <c r="CB318" i="1"/>
  <c r="BN319" i="1"/>
  <c r="BS319" i="1"/>
  <c r="BO319" i="1"/>
  <c r="BP319" i="1"/>
  <c r="BQ319" i="1"/>
  <c r="BV319" i="1"/>
  <c r="BR319" i="1"/>
  <c r="BW319" i="1"/>
  <c r="BX319" i="1"/>
  <c r="BZ318" i="1"/>
  <c r="CA319" i="1"/>
  <c r="CB319" i="1"/>
  <c r="BN320" i="1"/>
  <c r="BS320" i="1"/>
  <c r="BO320" i="1"/>
  <c r="BP320" i="1"/>
  <c r="BQ320" i="1"/>
  <c r="BV320" i="1"/>
  <c r="BR320" i="1"/>
  <c r="BW320" i="1"/>
  <c r="BX320" i="1"/>
  <c r="BZ319" i="1"/>
  <c r="CA320" i="1"/>
  <c r="CB320" i="1"/>
  <c r="BN321" i="1"/>
  <c r="BS321" i="1"/>
  <c r="BO321" i="1"/>
  <c r="BP321" i="1"/>
  <c r="BQ321" i="1"/>
  <c r="BV321" i="1"/>
  <c r="BR321" i="1"/>
  <c r="BW321" i="1"/>
  <c r="BX321" i="1"/>
  <c r="BZ320" i="1"/>
  <c r="CA321" i="1"/>
  <c r="CB321" i="1"/>
  <c r="BN322" i="1"/>
  <c r="BS322" i="1"/>
  <c r="BO322" i="1"/>
  <c r="BP322" i="1"/>
  <c r="BQ322" i="1"/>
  <c r="BV322" i="1"/>
  <c r="BR322" i="1"/>
  <c r="BW322" i="1"/>
  <c r="BX322" i="1"/>
  <c r="BZ321" i="1"/>
  <c r="CA322" i="1"/>
  <c r="CB322" i="1"/>
  <c r="BN323" i="1"/>
  <c r="BS323" i="1"/>
  <c r="BO323" i="1"/>
  <c r="BP323" i="1"/>
  <c r="BQ323" i="1"/>
  <c r="BV323" i="1"/>
  <c r="BR323" i="1"/>
  <c r="BW323" i="1"/>
  <c r="BX323" i="1"/>
  <c r="BZ322" i="1"/>
  <c r="CA323" i="1"/>
  <c r="CB323" i="1"/>
  <c r="BN324" i="1"/>
  <c r="BS324" i="1"/>
  <c r="BO324" i="1"/>
  <c r="BP324" i="1"/>
  <c r="BQ324" i="1"/>
  <c r="BV324" i="1"/>
  <c r="BR324" i="1"/>
  <c r="BW324" i="1"/>
  <c r="BX324" i="1"/>
  <c r="BZ323" i="1"/>
  <c r="CA324" i="1"/>
  <c r="CB324" i="1"/>
  <c r="BN325" i="1"/>
  <c r="BS325" i="1"/>
  <c r="BO325" i="1"/>
  <c r="BP325" i="1"/>
  <c r="BQ325" i="1"/>
  <c r="BV325" i="1"/>
  <c r="BR325" i="1"/>
  <c r="BW325" i="1"/>
  <c r="BX325" i="1"/>
  <c r="BZ324" i="1"/>
  <c r="CA325" i="1"/>
  <c r="CB325" i="1"/>
  <c r="BN326" i="1"/>
  <c r="BS326" i="1"/>
  <c r="BO326" i="1"/>
  <c r="BP326" i="1"/>
  <c r="BQ326" i="1"/>
  <c r="BV326" i="1"/>
  <c r="BR326" i="1"/>
  <c r="BW326" i="1"/>
  <c r="BX326" i="1"/>
  <c r="BZ325" i="1"/>
  <c r="CA326" i="1"/>
  <c r="CB326" i="1"/>
  <c r="BN327" i="1"/>
  <c r="BS327" i="1"/>
  <c r="BO327" i="1"/>
  <c r="BP327" i="1"/>
  <c r="BQ327" i="1"/>
  <c r="BV327" i="1"/>
  <c r="BR327" i="1"/>
  <c r="BW327" i="1"/>
  <c r="BX327" i="1"/>
  <c r="BZ326" i="1"/>
  <c r="CA327" i="1"/>
  <c r="CB327" i="1"/>
  <c r="BN328" i="1"/>
  <c r="BS328" i="1"/>
  <c r="BO328" i="1"/>
  <c r="BP328" i="1"/>
  <c r="BQ328" i="1"/>
  <c r="BV328" i="1"/>
  <c r="BR328" i="1"/>
  <c r="BW328" i="1"/>
  <c r="BX328" i="1"/>
  <c r="BZ327" i="1"/>
  <c r="CA328" i="1"/>
  <c r="CB328" i="1"/>
  <c r="BN329" i="1"/>
  <c r="BS329" i="1"/>
  <c r="BO329" i="1"/>
  <c r="BP329" i="1"/>
  <c r="BQ329" i="1"/>
  <c r="BV329" i="1"/>
  <c r="BR329" i="1"/>
  <c r="BW329" i="1"/>
  <c r="BX329" i="1"/>
  <c r="BZ328" i="1"/>
  <c r="CA329" i="1"/>
  <c r="CB329" i="1"/>
  <c r="BN330" i="1"/>
  <c r="BS330" i="1"/>
  <c r="BO330" i="1"/>
  <c r="BP330" i="1"/>
  <c r="BQ330" i="1"/>
  <c r="BV330" i="1"/>
  <c r="BR330" i="1"/>
  <c r="BW330" i="1"/>
  <c r="BX330" i="1"/>
  <c r="BZ329" i="1"/>
  <c r="CA330" i="1"/>
  <c r="CB330" i="1"/>
  <c r="BN331" i="1"/>
  <c r="BS331" i="1"/>
  <c r="BO331" i="1"/>
  <c r="BP331" i="1"/>
  <c r="BQ331" i="1"/>
  <c r="BV331" i="1"/>
  <c r="BR331" i="1"/>
  <c r="BW331" i="1"/>
  <c r="BX331" i="1"/>
  <c r="BZ330" i="1"/>
  <c r="CA331" i="1"/>
  <c r="CB331" i="1"/>
  <c r="BN332" i="1"/>
  <c r="BS332" i="1"/>
  <c r="BO332" i="1"/>
  <c r="BP332" i="1"/>
  <c r="BQ332" i="1"/>
  <c r="BV332" i="1"/>
  <c r="BR332" i="1"/>
  <c r="BW332" i="1"/>
  <c r="BX332" i="1"/>
  <c r="BZ331" i="1"/>
  <c r="CA332" i="1"/>
  <c r="CB332" i="1"/>
  <c r="BN333" i="1"/>
  <c r="BS333" i="1"/>
  <c r="BO333" i="1"/>
  <c r="BP333" i="1"/>
  <c r="BQ333" i="1"/>
  <c r="BV333" i="1"/>
  <c r="BR333" i="1"/>
  <c r="BW333" i="1"/>
  <c r="BX333" i="1"/>
  <c r="BZ332" i="1"/>
  <c r="CA333" i="1"/>
  <c r="CB333" i="1"/>
  <c r="BN334" i="1"/>
  <c r="BS334" i="1"/>
  <c r="BO334" i="1"/>
  <c r="BP334" i="1"/>
  <c r="BQ334" i="1"/>
  <c r="BV334" i="1"/>
  <c r="BR334" i="1"/>
  <c r="BW334" i="1"/>
  <c r="BX334" i="1"/>
  <c r="BZ333" i="1"/>
  <c r="CA334" i="1"/>
  <c r="CB334" i="1"/>
  <c r="BN335" i="1"/>
  <c r="BS335" i="1"/>
  <c r="BO335" i="1"/>
  <c r="BP335" i="1"/>
  <c r="BQ335" i="1"/>
  <c r="BV335" i="1"/>
  <c r="BR335" i="1"/>
  <c r="BW335" i="1"/>
  <c r="BX335" i="1"/>
  <c r="BZ334" i="1"/>
  <c r="CA335" i="1"/>
  <c r="CB335" i="1"/>
  <c r="BN336" i="1"/>
  <c r="BS336" i="1"/>
  <c r="BO336" i="1"/>
  <c r="BP336" i="1"/>
  <c r="BQ336" i="1"/>
  <c r="BV336" i="1"/>
  <c r="BR336" i="1"/>
  <c r="BW336" i="1"/>
  <c r="BX336" i="1"/>
  <c r="BZ335" i="1"/>
  <c r="CA336" i="1"/>
  <c r="CB336" i="1"/>
  <c r="BN337" i="1"/>
  <c r="BS337" i="1"/>
  <c r="BO337" i="1"/>
  <c r="BP337" i="1"/>
  <c r="BQ337" i="1"/>
  <c r="BV337" i="1"/>
  <c r="BR337" i="1"/>
  <c r="BW337" i="1"/>
  <c r="BX337" i="1"/>
  <c r="BZ336" i="1"/>
  <c r="CA337" i="1"/>
  <c r="CB337" i="1"/>
  <c r="BN338" i="1"/>
  <c r="BS338" i="1"/>
  <c r="BO338" i="1"/>
  <c r="BP338" i="1"/>
  <c r="BQ338" i="1"/>
  <c r="BV338" i="1"/>
  <c r="BR338" i="1"/>
  <c r="BW338" i="1"/>
  <c r="BX338" i="1"/>
  <c r="BZ337" i="1"/>
  <c r="CA338" i="1"/>
  <c r="CB338" i="1"/>
  <c r="BN339" i="1"/>
  <c r="BS339" i="1"/>
  <c r="BO339" i="1"/>
  <c r="BP339" i="1"/>
  <c r="BQ339" i="1"/>
  <c r="BV339" i="1"/>
  <c r="BR339" i="1"/>
  <c r="BW339" i="1"/>
  <c r="BX339" i="1"/>
  <c r="BZ338" i="1"/>
  <c r="CA339" i="1"/>
  <c r="CB339" i="1"/>
  <c r="BN340" i="1"/>
  <c r="BS340" i="1"/>
  <c r="BO340" i="1"/>
  <c r="BP340" i="1"/>
  <c r="BQ340" i="1"/>
  <c r="BV340" i="1"/>
  <c r="BR340" i="1"/>
  <c r="BW340" i="1"/>
  <c r="BX340" i="1"/>
  <c r="BZ339" i="1"/>
  <c r="CA340" i="1"/>
  <c r="CB340" i="1"/>
  <c r="BN341" i="1"/>
  <c r="BS341" i="1"/>
  <c r="BO341" i="1"/>
  <c r="BP341" i="1"/>
  <c r="BQ341" i="1"/>
  <c r="BV341" i="1"/>
  <c r="BR341" i="1"/>
  <c r="BW341" i="1"/>
  <c r="BX341" i="1"/>
  <c r="BZ340" i="1"/>
  <c r="CA341" i="1"/>
  <c r="CB341" i="1"/>
  <c r="BN342" i="1"/>
  <c r="BS342" i="1"/>
  <c r="BO342" i="1"/>
  <c r="BP342" i="1"/>
  <c r="BQ342" i="1"/>
  <c r="BV342" i="1"/>
  <c r="BR342" i="1"/>
  <c r="BW342" i="1"/>
  <c r="BX342" i="1"/>
  <c r="BZ341" i="1"/>
  <c r="CA342" i="1"/>
  <c r="CB342" i="1"/>
  <c r="BN343" i="1"/>
  <c r="BS343" i="1"/>
  <c r="BO343" i="1"/>
  <c r="BP343" i="1"/>
  <c r="BQ343" i="1"/>
  <c r="BV343" i="1"/>
  <c r="BR343" i="1"/>
  <c r="BW343" i="1"/>
  <c r="BX343" i="1"/>
  <c r="BZ342" i="1"/>
  <c r="CA343" i="1"/>
  <c r="CB343" i="1"/>
  <c r="BN344" i="1"/>
  <c r="BS344" i="1"/>
  <c r="BO344" i="1"/>
  <c r="BP344" i="1"/>
  <c r="BQ344" i="1"/>
  <c r="BV344" i="1"/>
  <c r="BR344" i="1"/>
  <c r="BW344" i="1"/>
  <c r="BX344" i="1"/>
  <c r="BZ343" i="1"/>
  <c r="CA344" i="1"/>
  <c r="CB344" i="1"/>
  <c r="BN345" i="1"/>
  <c r="BS345" i="1"/>
  <c r="BO345" i="1"/>
  <c r="BP345" i="1"/>
  <c r="BQ345" i="1"/>
  <c r="BV345" i="1"/>
  <c r="BR345" i="1"/>
  <c r="BW345" i="1"/>
  <c r="BX345" i="1"/>
  <c r="BZ344" i="1"/>
  <c r="CA345" i="1"/>
  <c r="CB345" i="1"/>
  <c r="BN346" i="1"/>
  <c r="BS346" i="1"/>
  <c r="BO346" i="1"/>
  <c r="BP346" i="1"/>
  <c r="BQ346" i="1"/>
  <c r="BV346" i="1"/>
  <c r="BR346" i="1"/>
  <c r="BW346" i="1"/>
  <c r="BX346" i="1"/>
  <c r="BZ345" i="1"/>
  <c r="CA346" i="1"/>
  <c r="CB346" i="1"/>
  <c r="BN347" i="1"/>
  <c r="BS347" i="1"/>
  <c r="BO347" i="1"/>
  <c r="BP347" i="1"/>
  <c r="BQ347" i="1"/>
  <c r="BV347" i="1"/>
  <c r="BR347" i="1"/>
  <c r="BW347" i="1"/>
  <c r="BX347" i="1"/>
  <c r="BZ346" i="1"/>
  <c r="CA347" i="1"/>
  <c r="CB347" i="1"/>
  <c r="BN348" i="1"/>
  <c r="BS348" i="1"/>
  <c r="BO348" i="1"/>
  <c r="BP348" i="1"/>
  <c r="BQ348" i="1"/>
  <c r="BV348" i="1"/>
  <c r="BR348" i="1"/>
  <c r="BW348" i="1"/>
  <c r="BX348" i="1"/>
  <c r="BZ347" i="1"/>
  <c r="CA348" i="1"/>
  <c r="CB348" i="1"/>
  <c r="BN349" i="1"/>
  <c r="BS349" i="1"/>
  <c r="BO349" i="1"/>
  <c r="BP349" i="1"/>
  <c r="BQ349" i="1"/>
  <c r="BV349" i="1"/>
  <c r="BR349" i="1"/>
  <c r="BW349" i="1"/>
  <c r="BX349" i="1"/>
  <c r="BZ348" i="1"/>
  <c r="CA349" i="1"/>
  <c r="CB349" i="1"/>
  <c r="BN350" i="1"/>
  <c r="BS350" i="1"/>
  <c r="BO350" i="1"/>
  <c r="BP350" i="1"/>
  <c r="BQ350" i="1"/>
  <c r="BV350" i="1"/>
  <c r="BR350" i="1"/>
  <c r="BW350" i="1"/>
  <c r="BX350" i="1"/>
  <c r="BZ349" i="1"/>
  <c r="CA350" i="1"/>
  <c r="CB350" i="1"/>
  <c r="BN351" i="1"/>
  <c r="BS351" i="1"/>
  <c r="BO351" i="1"/>
  <c r="BP351" i="1"/>
  <c r="BQ351" i="1"/>
  <c r="BV351" i="1"/>
  <c r="BR351" i="1"/>
  <c r="BW351" i="1"/>
  <c r="BX351" i="1"/>
  <c r="BZ350" i="1"/>
  <c r="CA351" i="1"/>
  <c r="CB351" i="1"/>
  <c r="BN352" i="1"/>
  <c r="BS352" i="1"/>
  <c r="BO352" i="1"/>
  <c r="BP352" i="1"/>
  <c r="BQ352" i="1"/>
  <c r="BV352" i="1"/>
  <c r="BR352" i="1"/>
  <c r="BW352" i="1"/>
  <c r="BX352" i="1"/>
  <c r="BZ351" i="1"/>
  <c r="CA352" i="1"/>
  <c r="CB352" i="1"/>
  <c r="BN353" i="1"/>
  <c r="BS353" i="1"/>
  <c r="BO353" i="1"/>
  <c r="BP353" i="1"/>
  <c r="BQ353" i="1"/>
  <c r="BV353" i="1"/>
  <c r="BR353" i="1"/>
  <c r="BW353" i="1"/>
  <c r="BX353" i="1"/>
  <c r="BZ352" i="1"/>
  <c r="CA353" i="1"/>
  <c r="CB353" i="1"/>
  <c r="BN354" i="1"/>
  <c r="BS354" i="1"/>
  <c r="BO354" i="1"/>
  <c r="BP354" i="1"/>
  <c r="BQ354" i="1"/>
  <c r="BV354" i="1"/>
  <c r="BR354" i="1"/>
  <c r="BW354" i="1"/>
  <c r="BX354" i="1"/>
  <c r="BZ353" i="1"/>
  <c r="CA354" i="1"/>
  <c r="CB354" i="1"/>
  <c r="BN355" i="1"/>
  <c r="BS355" i="1"/>
  <c r="BO355" i="1"/>
  <c r="BP355" i="1"/>
  <c r="BQ355" i="1"/>
  <c r="BV355" i="1"/>
  <c r="BR355" i="1"/>
  <c r="BW355" i="1"/>
  <c r="BX355" i="1"/>
  <c r="BZ354" i="1"/>
  <c r="CA355" i="1"/>
  <c r="CB355" i="1"/>
  <c r="BN356" i="1"/>
  <c r="BS356" i="1"/>
  <c r="BO356" i="1"/>
  <c r="BP356" i="1"/>
  <c r="BQ356" i="1"/>
  <c r="BV356" i="1"/>
  <c r="BR356" i="1"/>
  <c r="BW356" i="1"/>
  <c r="BX356" i="1"/>
  <c r="BZ355" i="1"/>
  <c r="CA356" i="1"/>
  <c r="CB356" i="1"/>
  <c r="BN357" i="1"/>
  <c r="BS357" i="1"/>
  <c r="BO357" i="1"/>
  <c r="BP357" i="1"/>
  <c r="BQ357" i="1"/>
  <c r="BV357" i="1"/>
  <c r="BR357" i="1"/>
  <c r="BW357" i="1"/>
  <c r="BX357" i="1"/>
  <c r="BZ356" i="1"/>
  <c r="CA357" i="1"/>
  <c r="CB357" i="1"/>
  <c r="BN358" i="1"/>
  <c r="BS358" i="1"/>
  <c r="BO358" i="1"/>
  <c r="BP358" i="1"/>
  <c r="BQ358" i="1"/>
  <c r="BV358" i="1"/>
  <c r="BR358" i="1"/>
  <c r="BW358" i="1"/>
  <c r="BX358" i="1"/>
  <c r="BZ357" i="1"/>
  <c r="CA358" i="1"/>
  <c r="CB358" i="1"/>
  <c r="BN359" i="1"/>
  <c r="BS359" i="1"/>
  <c r="BO359" i="1"/>
  <c r="BP359" i="1"/>
  <c r="BQ359" i="1"/>
  <c r="BV359" i="1"/>
  <c r="BR359" i="1"/>
  <c r="BW359" i="1"/>
  <c r="BX359" i="1"/>
  <c r="BZ358" i="1"/>
  <c r="CA359" i="1"/>
  <c r="CB359" i="1"/>
  <c r="BN360" i="1"/>
  <c r="BS360" i="1"/>
  <c r="BO360" i="1"/>
  <c r="BP360" i="1"/>
  <c r="BQ360" i="1"/>
  <c r="BV360" i="1"/>
  <c r="BR360" i="1"/>
  <c r="BW360" i="1"/>
  <c r="BX360" i="1"/>
  <c r="BZ359" i="1"/>
  <c r="CA360" i="1"/>
  <c r="CB360" i="1"/>
  <c r="BN361" i="1"/>
  <c r="BS361" i="1"/>
  <c r="BO361" i="1"/>
  <c r="BP361" i="1"/>
  <c r="BQ361" i="1"/>
  <c r="BV361" i="1"/>
  <c r="BR361" i="1"/>
  <c r="BW361" i="1"/>
  <c r="BX361" i="1"/>
  <c r="BZ360" i="1"/>
  <c r="CA361" i="1"/>
  <c r="CB361" i="1"/>
  <c r="BN362" i="1"/>
  <c r="BS362" i="1"/>
  <c r="BO362" i="1"/>
  <c r="BP362" i="1"/>
  <c r="BQ362" i="1"/>
  <c r="BV362" i="1"/>
  <c r="BR362" i="1"/>
  <c r="BW362" i="1"/>
  <c r="BX362" i="1"/>
  <c r="BZ361" i="1"/>
  <c r="CA362" i="1"/>
  <c r="CB362" i="1"/>
  <c r="BN363" i="1"/>
  <c r="BS363" i="1"/>
  <c r="BO363" i="1"/>
  <c r="BP363" i="1"/>
  <c r="BQ363" i="1"/>
  <c r="BV363" i="1"/>
  <c r="BR363" i="1"/>
  <c r="BW363" i="1"/>
  <c r="BX363" i="1"/>
  <c r="BZ362" i="1"/>
  <c r="CA363" i="1"/>
  <c r="CB363" i="1"/>
  <c r="BN364" i="1"/>
  <c r="BS364" i="1"/>
  <c r="BO364" i="1"/>
  <c r="BP364" i="1"/>
  <c r="BQ364" i="1"/>
  <c r="BV364" i="1"/>
  <c r="BR364" i="1"/>
  <c r="BW364" i="1"/>
  <c r="BX364" i="1"/>
  <c r="BZ363" i="1"/>
  <c r="CA364" i="1"/>
  <c r="CB364" i="1"/>
  <c r="BN365" i="1"/>
  <c r="BS365" i="1"/>
  <c r="BO365" i="1"/>
  <c r="BP365" i="1"/>
  <c r="BQ365" i="1"/>
  <c r="BV365" i="1"/>
  <c r="BR365" i="1"/>
  <c r="BW365" i="1"/>
  <c r="BX365" i="1"/>
  <c r="BZ364" i="1"/>
  <c r="CA365" i="1"/>
  <c r="CB365" i="1"/>
  <c r="BN366" i="1"/>
  <c r="BS366" i="1"/>
  <c r="BO366" i="1"/>
  <c r="BP366" i="1"/>
  <c r="BQ366" i="1"/>
  <c r="BV366" i="1"/>
  <c r="BR366" i="1"/>
  <c r="BW366" i="1"/>
  <c r="BX366" i="1"/>
  <c r="BZ365" i="1"/>
  <c r="CA366" i="1"/>
  <c r="CB366" i="1"/>
  <c r="BN367" i="1"/>
  <c r="BS367" i="1"/>
  <c r="BO367" i="1"/>
  <c r="BP367" i="1"/>
  <c r="BQ367" i="1"/>
  <c r="BV367" i="1"/>
  <c r="BR367" i="1"/>
  <c r="BW367" i="1"/>
  <c r="BX367" i="1"/>
  <c r="BZ366" i="1"/>
  <c r="CA367" i="1"/>
  <c r="CB367" i="1"/>
  <c r="BN368" i="1"/>
  <c r="BS368" i="1"/>
  <c r="BO368" i="1"/>
  <c r="BP368" i="1"/>
  <c r="BQ368" i="1"/>
  <c r="BV368" i="1"/>
  <c r="BR368" i="1"/>
  <c r="BW368" i="1"/>
  <c r="BX368" i="1"/>
  <c r="BZ367" i="1"/>
  <c r="CA368" i="1"/>
  <c r="CB368" i="1"/>
  <c r="BN369" i="1"/>
  <c r="BS369" i="1"/>
  <c r="BO369" i="1"/>
  <c r="BP369" i="1"/>
  <c r="BQ369" i="1"/>
  <c r="BV369" i="1"/>
  <c r="BR369" i="1"/>
  <c r="BW369" i="1"/>
  <c r="BX369" i="1"/>
  <c r="BZ368" i="1"/>
  <c r="CA369" i="1"/>
  <c r="CB369" i="1"/>
  <c r="BN370" i="1"/>
  <c r="BS370" i="1"/>
  <c r="BO370" i="1"/>
  <c r="BP370" i="1"/>
  <c r="BQ370" i="1"/>
  <c r="BV370" i="1"/>
  <c r="BR370" i="1"/>
  <c r="BW370" i="1"/>
  <c r="BX370" i="1"/>
  <c r="BZ369" i="1"/>
  <c r="CA370" i="1"/>
  <c r="CB370" i="1"/>
  <c r="BN371" i="1"/>
  <c r="BS371" i="1"/>
  <c r="BO371" i="1"/>
  <c r="BP371" i="1"/>
  <c r="BQ371" i="1"/>
  <c r="BV371" i="1"/>
  <c r="BR371" i="1"/>
  <c r="BW371" i="1"/>
  <c r="BX371" i="1"/>
  <c r="BZ370" i="1"/>
  <c r="CA371" i="1"/>
  <c r="CB371" i="1"/>
  <c r="BN372" i="1"/>
  <c r="BS372" i="1"/>
  <c r="BO372" i="1"/>
  <c r="BP372" i="1"/>
  <c r="BQ372" i="1"/>
  <c r="BV372" i="1"/>
  <c r="BR372" i="1"/>
  <c r="BW372" i="1"/>
  <c r="BX372" i="1"/>
  <c r="BZ371" i="1"/>
  <c r="CA372" i="1"/>
  <c r="CB372" i="1"/>
  <c r="BN373" i="1"/>
  <c r="BS373" i="1"/>
  <c r="BO373" i="1"/>
  <c r="BP373" i="1"/>
  <c r="BQ373" i="1"/>
  <c r="BV373" i="1"/>
  <c r="BR373" i="1"/>
  <c r="BW373" i="1"/>
  <c r="BX373" i="1"/>
  <c r="BZ372" i="1"/>
  <c r="CA373" i="1"/>
  <c r="CB373" i="1"/>
  <c r="BN374" i="1"/>
  <c r="BS374" i="1"/>
  <c r="BO374" i="1"/>
  <c r="BP374" i="1"/>
  <c r="BQ374" i="1"/>
  <c r="BV374" i="1"/>
  <c r="BR374" i="1"/>
  <c r="BW374" i="1"/>
  <c r="BX374" i="1"/>
  <c r="BZ373" i="1"/>
  <c r="CA374" i="1"/>
  <c r="CB374" i="1"/>
  <c r="BN375" i="1"/>
  <c r="BS375" i="1"/>
  <c r="BO375" i="1"/>
  <c r="BP375" i="1"/>
  <c r="BQ375" i="1"/>
  <c r="BV375" i="1"/>
  <c r="BR375" i="1"/>
  <c r="BW375" i="1"/>
  <c r="BX375" i="1"/>
  <c r="BZ374" i="1"/>
  <c r="CA375" i="1"/>
  <c r="CB375" i="1"/>
  <c r="BN376" i="1"/>
  <c r="BS376" i="1"/>
  <c r="BO376" i="1"/>
  <c r="BP376" i="1"/>
  <c r="BQ376" i="1"/>
  <c r="BV376" i="1"/>
  <c r="BR376" i="1"/>
  <c r="BW376" i="1"/>
  <c r="BX376" i="1"/>
  <c r="BZ375" i="1"/>
  <c r="CA376" i="1"/>
  <c r="CB376" i="1"/>
  <c r="BN377" i="1"/>
  <c r="BS377" i="1"/>
  <c r="BO377" i="1"/>
  <c r="BP377" i="1"/>
  <c r="BQ377" i="1"/>
  <c r="BV377" i="1"/>
  <c r="BR377" i="1"/>
  <c r="BW377" i="1"/>
  <c r="BX377" i="1"/>
  <c r="BZ376" i="1"/>
  <c r="CA377" i="1"/>
  <c r="CB377" i="1"/>
  <c r="BN378" i="1"/>
  <c r="BS378" i="1"/>
  <c r="BO378" i="1"/>
  <c r="BP378" i="1"/>
  <c r="BQ378" i="1"/>
  <c r="BV378" i="1"/>
  <c r="BR378" i="1"/>
  <c r="BW378" i="1"/>
  <c r="BX378" i="1"/>
  <c r="BZ377" i="1"/>
  <c r="CA378" i="1"/>
  <c r="CB378" i="1"/>
  <c r="BN379" i="1"/>
  <c r="BS379" i="1"/>
  <c r="BO379" i="1"/>
  <c r="BP379" i="1"/>
  <c r="BQ379" i="1"/>
  <c r="BV379" i="1"/>
  <c r="BR379" i="1"/>
  <c r="BW379" i="1"/>
  <c r="BX379" i="1"/>
  <c r="BZ378" i="1"/>
  <c r="CA379" i="1"/>
  <c r="CB379" i="1"/>
  <c r="BN380" i="1"/>
  <c r="BS380" i="1"/>
  <c r="BO380" i="1"/>
  <c r="BP380" i="1"/>
  <c r="BQ380" i="1"/>
  <c r="BV380" i="1"/>
  <c r="BR380" i="1"/>
  <c r="BW380" i="1"/>
  <c r="BX380" i="1"/>
  <c r="BZ379" i="1"/>
  <c r="CA380" i="1"/>
  <c r="CB380" i="1"/>
  <c r="BN381" i="1"/>
  <c r="BS381" i="1"/>
  <c r="BO381" i="1"/>
  <c r="BP381" i="1"/>
  <c r="BQ381" i="1"/>
  <c r="BV381" i="1"/>
  <c r="BR381" i="1"/>
  <c r="BW381" i="1"/>
  <c r="BX381" i="1"/>
  <c r="BZ380" i="1"/>
  <c r="CA381" i="1"/>
  <c r="CB381" i="1"/>
  <c r="BN382" i="1"/>
  <c r="BS382" i="1"/>
  <c r="BO382" i="1"/>
  <c r="BP382" i="1"/>
  <c r="BQ382" i="1"/>
  <c r="BV382" i="1"/>
  <c r="BR382" i="1"/>
  <c r="BW382" i="1"/>
  <c r="BX382" i="1"/>
  <c r="BZ381" i="1"/>
  <c r="CA382" i="1"/>
  <c r="CB382" i="1"/>
  <c r="BN383" i="1"/>
  <c r="BS383" i="1"/>
  <c r="BO383" i="1"/>
  <c r="BP383" i="1"/>
  <c r="BQ383" i="1"/>
  <c r="BV383" i="1"/>
  <c r="BR383" i="1"/>
  <c r="BW383" i="1"/>
  <c r="BX383" i="1"/>
  <c r="BZ382" i="1"/>
  <c r="CA383" i="1"/>
  <c r="CB383" i="1"/>
  <c r="BN384" i="1"/>
  <c r="BS384" i="1"/>
  <c r="BO384" i="1"/>
  <c r="BP384" i="1"/>
  <c r="BQ384" i="1"/>
  <c r="BV384" i="1"/>
  <c r="BR384" i="1"/>
  <c r="BW384" i="1"/>
  <c r="BX384" i="1"/>
  <c r="BZ383" i="1"/>
  <c r="CA384" i="1"/>
  <c r="CB384" i="1"/>
  <c r="BN385" i="1"/>
  <c r="BS385" i="1"/>
  <c r="BO385" i="1"/>
  <c r="BP385" i="1"/>
  <c r="BQ385" i="1"/>
  <c r="BV385" i="1"/>
  <c r="BR385" i="1"/>
  <c r="BW385" i="1"/>
  <c r="BX385" i="1"/>
  <c r="BZ384" i="1"/>
  <c r="CA385" i="1"/>
  <c r="CB385" i="1"/>
  <c r="BN386" i="1"/>
  <c r="BS386" i="1"/>
  <c r="BO386" i="1"/>
  <c r="BP386" i="1"/>
  <c r="BQ386" i="1"/>
  <c r="BV386" i="1"/>
  <c r="BR386" i="1"/>
  <c r="BW386" i="1"/>
  <c r="BX386" i="1"/>
  <c r="BZ385" i="1"/>
  <c r="CA386" i="1"/>
  <c r="CB386" i="1"/>
  <c r="BN387" i="1"/>
  <c r="BS387" i="1"/>
  <c r="BO387" i="1"/>
  <c r="BP387" i="1"/>
  <c r="BQ387" i="1"/>
  <c r="BV387" i="1"/>
  <c r="BR387" i="1"/>
  <c r="BW387" i="1"/>
  <c r="BX387" i="1"/>
  <c r="BZ386" i="1"/>
  <c r="CA387" i="1"/>
  <c r="CB387" i="1"/>
  <c r="BN388" i="1"/>
  <c r="BS388" i="1"/>
  <c r="BO388" i="1"/>
  <c r="BP388" i="1"/>
  <c r="BQ388" i="1"/>
  <c r="BV388" i="1"/>
  <c r="BR388" i="1"/>
  <c r="BW388" i="1"/>
  <c r="BX388" i="1"/>
  <c r="BZ387" i="1"/>
  <c r="CA388" i="1"/>
  <c r="CB388" i="1"/>
  <c r="BN389" i="1"/>
  <c r="BS389" i="1"/>
  <c r="BO389" i="1"/>
  <c r="BP389" i="1"/>
  <c r="BQ389" i="1"/>
  <c r="BV389" i="1"/>
  <c r="BR389" i="1"/>
  <c r="BW389" i="1"/>
  <c r="BX389" i="1"/>
  <c r="BZ388" i="1"/>
  <c r="CA389" i="1"/>
  <c r="CB389" i="1"/>
  <c r="BN390" i="1"/>
  <c r="BS390" i="1"/>
  <c r="BO390" i="1"/>
  <c r="BP390" i="1"/>
  <c r="BQ390" i="1"/>
  <c r="BV390" i="1"/>
  <c r="BR390" i="1"/>
  <c r="BW390" i="1"/>
  <c r="BX390" i="1"/>
  <c r="BZ389" i="1"/>
  <c r="CA390" i="1"/>
  <c r="CB390" i="1"/>
  <c r="BN391" i="1"/>
  <c r="BS391" i="1"/>
  <c r="BO391" i="1"/>
  <c r="BP391" i="1"/>
  <c r="BQ391" i="1"/>
  <c r="BV391" i="1"/>
  <c r="BR391" i="1"/>
  <c r="BW391" i="1"/>
  <c r="BX391" i="1"/>
  <c r="BZ390" i="1"/>
  <c r="CA391" i="1"/>
  <c r="CB391" i="1"/>
  <c r="BN392" i="1"/>
  <c r="BS392" i="1"/>
  <c r="BO392" i="1"/>
  <c r="BP392" i="1"/>
  <c r="BQ392" i="1"/>
  <c r="BV392" i="1"/>
  <c r="BR392" i="1"/>
  <c r="BW392" i="1"/>
  <c r="BX392" i="1"/>
  <c r="BZ391" i="1"/>
  <c r="CA392" i="1"/>
  <c r="CB392" i="1"/>
  <c r="BN393" i="1"/>
  <c r="BS393" i="1"/>
  <c r="BO393" i="1"/>
  <c r="BP393" i="1"/>
  <c r="BQ393" i="1"/>
  <c r="BV393" i="1"/>
  <c r="BR393" i="1"/>
  <c r="BW393" i="1"/>
  <c r="BX393" i="1"/>
  <c r="BZ392" i="1"/>
  <c r="CA393" i="1"/>
  <c r="CB393" i="1"/>
  <c r="BN394" i="1"/>
  <c r="BS394" i="1"/>
  <c r="BO394" i="1"/>
  <c r="BP394" i="1"/>
  <c r="BQ394" i="1"/>
  <c r="BV394" i="1"/>
  <c r="BR394" i="1"/>
  <c r="BW394" i="1"/>
  <c r="BX394" i="1"/>
  <c r="BZ393" i="1"/>
  <c r="CA394" i="1"/>
  <c r="CB394" i="1"/>
  <c r="BN395" i="1"/>
  <c r="BS395" i="1"/>
  <c r="BO395" i="1"/>
  <c r="BP395" i="1"/>
  <c r="BQ395" i="1"/>
  <c r="BV395" i="1"/>
  <c r="BR395" i="1"/>
  <c r="BW395" i="1"/>
  <c r="BX395" i="1"/>
  <c r="BZ394" i="1"/>
  <c r="CA395" i="1"/>
  <c r="CB395" i="1"/>
  <c r="BN396" i="1"/>
  <c r="BS396" i="1"/>
  <c r="BO396" i="1"/>
  <c r="BP396" i="1"/>
  <c r="BQ396" i="1"/>
  <c r="BV396" i="1"/>
  <c r="BR396" i="1"/>
  <c r="BW396" i="1"/>
  <c r="BX396" i="1"/>
  <c r="BZ395" i="1"/>
  <c r="CA396" i="1"/>
  <c r="CB396" i="1"/>
  <c r="BN397" i="1"/>
  <c r="BS397" i="1"/>
  <c r="BO397" i="1"/>
  <c r="BP397" i="1"/>
  <c r="BQ397" i="1"/>
  <c r="BV397" i="1"/>
  <c r="BR397" i="1"/>
  <c r="BW397" i="1"/>
  <c r="BX397" i="1"/>
  <c r="BZ396" i="1"/>
  <c r="CA397" i="1"/>
  <c r="CB397" i="1"/>
  <c r="BN398" i="1"/>
  <c r="BS398" i="1"/>
  <c r="BO398" i="1"/>
  <c r="BP398" i="1"/>
  <c r="BQ398" i="1"/>
  <c r="BV398" i="1"/>
  <c r="BR398" i="1"/>
  <c r="BW398" i="1"/>
  <c r="BX398" i="1"/>
  <c r="BZ397" i="1"/>
  <c r="CA398" i="1"/>
  <c r="CB398" i="1"/>
  <c r="BN399" i="1"/>
  <c r="BS399" i="1"/>
  <c r="BO399" i="1"/>
  <c r="BP399" i="1"/>
  <c r="BQ399" i="1"/>
  <c r="BV399" i="1"/>
  <c r="BR399" i="1"/>
  <c r="BW399" i="1"/>
  <c r="BX399" i="1"/>
  <c r="BZ398" i="1"/>
  <c r="CA399" i="1"/>
  <c r="CB399" i="1"/>
  <c r="BN400" i="1"/>
  <c r="BS400" i="1"/>
  <c r="BO400" i="1"/>
  <c r="BP400" i="1"/>
  <c r="BQ400" i="1"/>
  <c r="BV400" i="1"/>
  <c r="BR400" i="1"/>
  <c r="BW400" i="1"/>
  <c r="BX400" i="1"/>
  <c r="BZ399" i="1"/>
  <c r="CA400" i="1"/>
  <c r="CB400" i="1"/>
  <c r="BN401" i="1"/>
  <c r="BS401" i="1"/>
  <c r="BO401" i="1"/>
  <c r="BP401" i="1"/>
  <c r="BQ401" i="1"/>
  <c r="BV401" i="1"/>
  <c r="BR401" i="1"/>
  <c r="BW401" i="1"/>
  <c r="BX401" i="1"/>
  <c r="BZ400" i="1"/>
  <c r="CA401" i="1"/>
  <c r="CB401" i="1"/>
  <c r="BN402" i="1"/>
  <c r="BS402" i="1"/>
  <c r="BO402" i="1"/>
  <c r="BP402" i="1"/>
  <c r="BU402" i="1"/>
  <c r="BQ402" i="1"/>
  <c r="BV402" i="1"/>
  <c r="BR402" i="1"/>
  <c r="BW402" i="1"/>
  <c r="BX402" i="1"/>
  <c r="BZ401" i="1"/>
  <c r="CA402" i="1"/>
  <c r="CB402" i="1"/>
  <c r="BN403" i="1"/>
  <c r="BS403" i="1"/>
  <c r="BO403" i="1"/>
  <c r="BP403" i="1"/>
  <c r="BU403" i="1"/>
  <c r="BQ403" i="1"/>
  <c r="BV403" i="1"/>
  <c r="BR403" i="1"/>
  <c r="BW403" i="1"/>
  <c r="BX403" i="1"/>
  <c r="BZ402" i="1"/>
  <c r="CA403" i="1"/>
  <c r="CB403" i="1"/>
  <c r="BN404" i="1"/>
  <c r="BS404" i="1"/>
  <c r="BO404" i="1"/>
  <c r="BP404" i="1"/>
  <c r="BU404" i="1"/>
  <c r="BQ404" i="1"/>
  <c r="BV404" i="1"/>
  <c r="BR404" i="1"/>
  <c r="BW404" i="1"/>
  <c r="BX404" i="1"/>
  <c r="BZ403" i="1"/>
  <c r="CA404" i="1"/>
  <c r="CB404" i="1"/>
  <c r="BN405" i="1"/>
  <c r="BS405" i="1"/>
  <c r="BO405" i="1"/>
  <c r="BP405" i="1"/>
  <c r="BU405" i="1"/>
  <c r="BQ405" i="1"/>
  <c r="BV405" i="1"/>
  <c r="BR405" i="1"/>
  <c r="BW405" i="1"/>
  <c r="BX405" i="1"/>
  <c r="BZ404" i="1"/>
  <c r="CA405" i="1"/>
  <c r="CB405" i="1"/>
  <c r="BN406" i="1"/>
  <c r="BS406" i="1"/>
  <c r="BO406" i="1"/>
  <c r="BP406" i="1"/>
  <c r="BU406" i="1"/>
  <c r="BQ406" i="1"/>
  <c r="BV406" i="1"/>
  <c r="BR406" i="1"/>
  <c r="BW406" i="1"/>
  <c r="BX406" i="1"/>
  <c r="BZ405" i="1"/>
  <c r="CA406" i="1"/>
  <c r="CB406" i="1"/>
  <c r="BN407" i="1"/>
  <c r="BS407" i="1"/>
  <c r="BO407" i="1"/>
  <c r="BP407" i="1"/>
  <c r="BU407" i="1"/>
  <c r="BQ407" i="1"/>
  <c r="BV407" i="1"/>
  <c r="BR407" i="1"/>
  <c r="BW407" i="1"/>
  <c r="BX407" i="1"/>
  <c r="BZ406" i="1"/>
  <c r="CA407" i="1"/>
  <c r="CB407" i="1"/>
  <c r="BN408" i="1"/>
  <c r="BS408" i="1"/>
  <c r="BO408" i="1"/>
  <c r="BP408" i="1"/>
  <c r="BU408" i="1"/>
  <c r="BQ408" i="1"/>
  <c r="BV408" i="1"/>
  <c r="BR408" i="1"/>
  <c r="BW408" i="1"/>
  <c r="BX408" i="1"/>
  <c r="BZ407" i="1"/>
  <c r="CA408" i="1"/>
  <c r="CB408" i="1"/>
  <c r="BN409" i="1"/>
  <c r="BS409" i="1"/>
  <c r="BO409" i="1"/>
  <c r="BP409" i="1"/>
  <c r="BU409" i="1"/>
  <c r="BQ409" i="1"/>
  <c r="BV409" i="1"/>
  <c r="BR409" i="1"/>
  <c r="BW409" i="1"/>
  <c r="BX409" i="1"/>
  <c r="BZ408" i="1"/>
  <c r="CA409" i="1"/>
  <c r="CB409" i="1"/>
  <c r="BN410" i="1"/>
  <c r="BS410" i="1"/>
  <c r="BO410" i="1"/>
  <c r="BP410" i="1"/>
  <c r="BU410" i="1"/>
  <c r="BQ410" i="1"/>
  <c r="BV410" i="1"/>
  <c r="BR410" i="1"/>
  <c r="BW410" i="1"/>
  <c r="BX410" i="1"/>
  <c r="BZ409" i="1"/>
  <c r="CA410" i="1"/>
  <c r="CB410" i="1"/>
  <c r="BN411" i="1"/>
  <c r="BS411" i="1"/>
  <c r="BO411" i="1"/>
  <c r="BP411" i="1"/>
  <c r="BU411" i="1"/>
  <c r="BQ411" i="1"/>
  <c r="BV411" i="1"/>
  <c r="BR411" i="1"/>
  <c r="BW411" i="1"/>
  <c r="BX411" i="1"/>
  <c r="BZ410" i="1"/>
  <c r="CA411" i="1"/>
  <c r="CB411" i="1"/>
  <c r="BN412" i="1"/>
  <c r="BS412" i="1"/>
  <c r="BO412" i="1"/>
  <c r="BP412" i="1"/>
  <c r="BU412" i="1"/>
  <c r="BQ412" i="1"/>
  <c r="BV412" i="1"/>
  <c r="BR412" i="1"/>
  <c r="BW412" i="1"/>
  <c r="BX412" i="1"/>
  <c r="BZ411" i="1"/>
  <c r="CA412" i="1"/>
  <c r="CB412" i="1"/>
  <c r="BN413" i="1"/>
  <c r="BS413" i="1"/>
  <c r="BO413" i="1"/>
  <c r="BP413" i="1"/>
  <c r="BU413" i="1"/>
  <c r="BQ413" i="1"/>
  <c r="BV413" i="1"/>
  <c r="BR413" i="1"/>
  <c r="BW413" i="1"/>
  <c r="BX413" i="1"/>
  <c r="BZ412" i="1"/>
  <c r="CA413" i="1"/>
  <c r="CB413" i="1"/>
  <c r="BN414" i="1"/>
  <c r="BS414" i="1"/>
  <c r="BO414" i="1"/>
  <c r="BT414" i="1"/>
  <c r="BP414" i="1"/>
  <c r="BU414" i="1"/>
  <c r="BQ414" i="1"/>
  <c r="BV414" i="1"/>
  <c r="BR414" i="1"/>
  <c r="BW414" i="1"/>
  <c r="BX414" i="1"/>
  <c r="BZ413" i="1"/>
  <c r="CA414" i="1"/>
  <c r="CB414" i="1"/>
  <c r="BN415" i="1"/>
  <c r="BS415" i="1"/>
  <c r="BO415" i="1"/>
  <c r="BT415" i="1"/>
  <c r="BP415" i="1"/>
  <c r="BU415" i="1"/>
  <c r="BQ415" i="1"/>
  <c r="BV415" i="1"/>
  <c r="BR415" i="1"/>
  <c r="BW415" i="1"/>
  <c r="BX415" i="1"/>
  <c r="BZ414" i="1"/>
  <c r="CA415" i="1"/>
  <c r="CB415" i="1"/>
  <c r="BN416" i="1"/>
  <c r="BS416" i="1"/>
  <c r="BO416" i="1"/>
  <c r="BT416" i="1"/>
  <c r="BP416" i="1"/>
  <c r="BU416" i="1"/>
  <c r="BQ416" i="1"/>
  <c r="BV416" i="1"/>
  <c r="BR416" i="1"/>
  <c r="BW416" i="1"/>
  <c r="BX416" i="1"/>
  <c r="BZ415" i="1"/>
  <c r="CA416" i="1"/>
  <c r="CB416" i="1"/>
  <c r="BN417" i="1"/>
  <c r="BS417" i="1"/>
  <c r="BO417" i="1"/>
  <c r="BT417" i="1"/>
  <c r="BP417" i="1"/>
  <c r="BU417" i="1"/>
  <c r="BQ417" i="1"/>
  <c r="BV417" i="1"/>
  <c r="BR417" i="1"/>
  <c r="BW417" i="1"/>
  <c r="BX417" i="1"/>
  <c r="BZ416" i="1"/>
  <c r="CA417" i="1"/>
  <c r="CB417" i="1"/>
  <c r="BN418" i="1"/>
  <c r="BS418" i="1"/>
  <c r="BO418" i="1"/>
  <c r="BT418" i="1"/>
  <c r="BP418" i="1"/>
  <c r="BU418" i="1"/>
  <c r="BQ418" i="1"/>
  <c r="BV418" i="1"/>
  <c r="BR418" i="1"/>
  <c r="BW418" i="1"/>
  <c r="BX418" i="1"/>
  <c r="BZ417" i="1"/>
  <c r="CA418" i="1"/>
  <c r="CB418" i="1"/>
  <c r="BN419" i="1"/>
  <c r="BS419" i="1"/>
  <c r="BO419" i="1"/>
  <c r="BT419" i="1"/>
  <c r="BP419" i="1"/>
  <c r="BU419" i="1"/>
  <c r="BQ419" i="1"/>
  <c r="BV419" i="1"/>
  <c r="BR419" i="1"/>
  <c r="BW419" i="1"/>
  <c r="BX419" i="1"/>
  <c r="BZ418" i="1"/>
  <c r="CA419" i="1"/>
  <c r="CB419" i="1"/>
  <c r="BN420" i="1"/>
  <c r="BS420" i="1"/>
  <c r="BO420" i="1"/>
  <c r="BT420" i="1"/>
  <c r="BP420" i="1"/>
  <c r="BU420" i="1"/>
  <c r="BQ420" i="1"/>
  <c r="BV420" i="1"/>
  <c r="BR420" i="1"/>
  <c r="BW420" i="1"/>
  <c r="BX420" i="1"/>
  <c r="BZ419" i="1"/>
  <c r="CA420" i="1"/>
  <c r="CB420" i="1"/>
  <c r="BN421" i="1"/>
  <c r="BS421" i="1"/>
  <c r="BO421" i="1"/>
  <c r="BT421" i="1"/>
  <c r="BP421" i="1"/>
  <c r="BU421" i="1"/>
  <c r="BQ421" i="1"/>
  <c r="BV421" i="1"/>
  <c r="BR421" i="1"/>
  <c r="BW421" i="1"/>
  <c r="BX421" i="1"/>
  <c r="BZ420" i="1"/>
  <c r="CA421" i="1"/>
  <c r="CB421" i="1"/>
  <c r="BN422" i="1"/>
  <c r="BS422" i="1"/>
  <c r="BO422" i="1"/>
  <c r="BT422" i="1"/>
  <c r="BP422" i="1"/>
  <c r="BU422" i="1"/>
  <c r="BQ422" i="1"/>
  <c r="BV422" i="1"/>
  <c r="BR422" i="1"/>
  <c r="BW422" i="1"/>
  <c r="BX422" i="1"/>
  <c r="BZ421" i="1"/>
  <c r="CA422" i="1"/>
  <c r="CB422" i="1"/>
  <c r="BN423" i="1"/>
  <c r="BS423" i="1"/>
  <c r="BO423" i="1"/>
  <c r="BT423" i="1"/>
  <c r="BP423" i="1"/>
  <c r="BU423" i="1"/>
  <c r="BQ423" i="1"/>
  <c r="BV423" i="1"/>
  <c r="BR423" i="1"/>
  <c r="BW423" i="1"/>
  <c r="BX423" i="1"/>
  <c r="BZ422" i="1"/>
  <c r="CA423" i="1"/>
  <c r="CB423" i="1"/>
  <c r="BN424" i="1"/>
  <c r="BS424" i="1"/>
  <c r="BO424" i="1"/>
  <c r="BT424" i="1"/>
  <c r="BP424" i="1"/>
  <c r="BU424" i="1"/>
  <c r="BQ424" i="1"/>
  <c r="BV424" i="1"/>
  <c r="BR424" i="1"/>
  <c r="BW424" i="1"/>
  <c r="BX424" i="1"/>
  <c r="BZ423" i="1"/>
  <c r="CA424" i="1"/>
  <c r="CB424" i="1"/>
  <c r="BN425" i="1"/>
  <c r="BS425" i="1"/>
  <c r="BO425" i="1"/>
  <c r="BT425" i="1"/>
  <c r="BP425" i="1"/>
  <c r="BU425" i="1"/>
  <c r="BQ425" i="1"/>
  <c r="BV425" i="1"/>
  <c r="BR425" i="1"/>
  <c r="BW425" i="1"/>
  <c r="BX425" i="1"/>
  <c r="BZ424" i="1"/>
  <c r="CA425" i="1"/>
  <c r="CB425" i="1"/>
  <c r="BN426" i="1"/>
  <c r="BS426" i="1"/>
  <c r="BO426" i="1"/>
  <c r="BT426" i="1"/>
  <c r="BP426" i="1"/>
  <c r="BU426" i="1"/>
  <c r="BQ426" i="1"/>
  <c r="BV426" i="1"/>
  <c r="BR426" i="1"/>
  <c r="BW426" i="1"/>
  <c r="BX426" i="1"/>
  <c r="BZ425" i="1"/>
  <c r="CA426" i="1"/>
  <c r="CB426" i="1"/>
  <c r="BN427" i="1"/>
  <c r="BS427" i="1"/>
  <c r="BO427" i="1"/>
  <c r="BT427" i="1"/>
  <c r="BP427" i="1"/>
  <c r="BU427" i="1"/>
  <c r="BQ427" i="1"/>
  <c r="BV427" i="1"/>
  <c r="BR427" i="1"/>
  <c r="BW427" i="1"/>
  <c r="BX427" i="1"/>
  <c r="BZ426" i="1"/>
  <c r="CA427" i="1"/>
  <c r="CB427" i="1"/>
  <c r="BN428" i="1"/>
  <c r="BS428" i="1"/>
  <c r="BO428" i="1"/>
  <c r="BT428" i="1"/>
  <c r="BP428" i="1"/>
  <c r="BU428" i="1"/>
  <c r="BQ428" i="1"/>
  <c r="BV428" i="1"/>
  <c r="BR428" i="1"/>
  <c r="BW428" i="1"/>
  <c r="BX428" i="1"/>
  <c r="BZ427" i="1"/>
  <c r="CA428" i="1"/>
  <c r="CB428" i="1"/>
  <c r="BN429" i="1"/>
  <c r="BS429" i="1"/>
  <c r="BO429" i="1"/>
  <c r="BT429" i="1"/>
  <c r="BP429" i="1"/>
  <c r="BU429" i="1"/>
  <c r="BQ429" i="1"/>
  <c r="BV429" i="1"/>
  <c r="BR429" i="1"/>
  <c r="BW429" i="1"/>
  <c r="BX429" i="1"/>
  <c r="BZ428" i="1"/>
  <c r="CA429" i="1"/>
  <c r="CB429" i="1"/>
  <c r="BN430" i="1"/>
  <c r="BS430" i="1"/>
  <c r="BO430" i="1"/>
  <c r="BT430" i="1"/>
  <c r="BP430" i="1"/>
  <c r="BU430" i="1"/>
  <c r="BQ430" i="1"/>
  <c r="BV430" i="1"/>
  <c r="BR430" i="1"/>
  <c r="BW430" i="1"/>
  <c r="BX430" i="1"/>
  <c r="BZ429" i="1"/>
  <c r="CA430" i="1"/>
  <c r="CB430" i="1"/>
  <c r="BN431" i="1"/>
  <c r="BS431" i="1"/>
  <c r="BO431" i="1"/>
  <c r="BT431" i="1"/>
  <c r="BP431" i="1"/>
  <c r="BU431" i="1"/>
  <c r="BQ431" i="1"/>
  <c r="BV431" i="1"/>
  <c r="BR431" i="1"/>
  <c r="BW431" i="1"/>
  <c r="BX431" i="1"/>
  <c r="BZ430" i="1"/>
  <c r="CA431" i="1"/>
  <c r="CB431" i="1"/>
  <c r="BN432" i="1"/>
  <c r="BS432" i="1"/>
  <c r="BO432" i="1"/>
  <c r="BT432" i="1"/>
  <c r="BP432" i="1"/>
  <c r="BU432" i="1"/>
  <c r="BQ432" i="1"/>
  <c r="BV432" i="1"/>
  <c r="BR432" i="1"/>
  <c r="BW432" i="1"/>
  <c r="BX432" i="1"/>
  <c r="BZ431" i="1"/>
  <c r="CA432" i="1"/>
  <c r="CB432" i="1"/>
  <c r="BN433" i="1"/>
  <c r="BS433" i="1"/>
  <c r="BO433" i="1"/>
  <c r="BT433" i="1"/>
  <c r="BP433" i="1"/>
  <c r="BU433" i="1"/>
  <c r="BQ433" i="1"/>
  <c r="BV433" i="1"/>
  <c r="BR433" i="1"/>
  <c r="BW433" i="1"/>
  <c r="BX433" i="1"/>
  <c r="BZ432" i="1"/>
  <c r="CA433" i="1"/>
  <c r="CB433" i="1"/>
  <c r="BN434" i="1"/>
  <c r="BS434" i="1"/>
  <c r="BO434" i="1"/>
  <c r="BT434" i="1"/>
  <c r="BP434" i="1"/>
  <c r="BU434" i="1"/>
  <c r="BQ434" i="1"/>
  <c r="BV434" i="1"/>
  <c r="BR434" i="1"/>
  <c r="BW434" i="1"/>
  <c r="BX434" i="1"/>
  <c r="BZ433" i="1"/>
  <c r="CA434" i="1"/>
  <c r="CB434" i="1"/>
  <c r="BN435" i="1"/>
  <c r="BS435" i="1"/>
  <c r="BO435" i="1"/>
  <c r="BT435" i="1"/>
  <c r="BP435" i="1"/>
  <c r="BU435" i="1"/>
  <c r="BQ435" i="1"/>
  <c r="BV435" i="1"/>
  <c r="BR435" i="1"/>
  <c r="BW435" i="1"/>
  <c r="BX435" i="1"/>
  <c r="BZ434" i="1"/>
  <c r="CA435" i="1"/>
  <c r="CB435" i="1"/>
  <c r="BN436" i="1"/>
  <c r="BS436" i="1"/>
  <c r="BO436" i="1"/>
  <c r="BT436" i="1"/>
  <c r="BP436" i="1"/>
  <c r="BU436" i="1"/>
  <c r="BQ436" i="1"/>
  <c r="BV436" i="1"/>
  <c r="BR436" i="1"/>
  <c r="BW436" i="1"/>
  <c r="BX436" i="1"/>
  <c r="BZ435" i="1"/>
  <c r="CA436" i="1"/>
  <c r="CB436" i="1"/>
  <c r="BN437" i="1"/>
  <c r="BS437" i="1"/>
  <c r="BO437" i="1"/>
  <c r="BT437" i="1"/>
  <c r="BP437" i="1"/>
  <c r="BU437" i="1"/>
  <c r="BQ437" i="1"/>
  <c r="BV437" i="1"/>
  <c r="BR437" i="1"/>
  <c r="BW437" i="1"/>
  <c r="BX437" i="1"/>
  <c r="BZ436" i="1"/>
  <c r="CA437" i="1"/>
  <c r="CB437" i="1"/>
  <c r="BN438" i="1"/>
  <c r="BS438" i="1"/>
  <c r="BO438" i="1"/>
  <c r="BT438" i="1"/>
  <c r="BP438" i="1"/>
  <c r="BU438" i="1"/>
  <c r="BQ438" i="1"/>
  <c r="BV438" i="1"/>
  <c r="BR438" i="1"/>
  <c r="BW438" i="1"/>
  <c r="BX438" i="1"/>
  <c r="BZ437" i="1"/>
  <c r="CA438" i="1"/>
  <c r="CB438" i="1"/>
  <c r="BN439" i="1"/>
  <c r="BS439" i="1"/>
  <c r="BO439" i="1"/>
  <c r="BT439" i="1"/>
  <c r="BP439" i="1"/>
  <c r="BU439" i="1"/>
  <c r="BQ439" i="1"/>
  <c r="BV439" i="1"/>
  <c r="BR439" i="1"/>
  <c r="BW439" i="1"/>
  <c r="BX439" i="1"/>
  <c r="BZ438" i="1"/>
  <c r="CA439" i="1"/>
  <c r="CB439" i="1"/>
  <c r="BN440" i="1"/>
  <c r="BS440" i="1"/>
  <c r="BO440" i="1"/>
  <c r="BT440" i="1"/>
  <c r="BP440" i="1"/>
  <c r="BU440" i="1"/>
  <c r="BQ440" i="1"/>
  <c r="BV440" i="1"/>
  <c r="BR440" i="1"/>
  <c r="BW440" i="1"/>
  <c r="BX440" i="1"/>
  <c r="BZ439" i="1"/>
  <c r="CA440" i="1"/>
  <c r="CB440" i="1"/>
  <c r="BN441" i="1"/>
  <c r="BS441" i="1"/>
  <c r="BO441" i="1"/>
  <c r="BT441" i="1"/>
  <c r="BP441" i="1"/>
  <c r="BU441" i="1"/>
  <c r="BQ441" i="1"/>
  <c r="BV441" i="1"/>
  <c r="BR441" i="1"/>
  <c r="BW441" i="1"/>
  <c r="BX441" i="1"/>
  <c r="BZ440" i="1"/>
  <c r="CA441" i="1"/>
  <c r="CB441" i="1"/>
  <c r="BN442" i="1"/>
  <c r="BS442" i="1"/>
  <c r="BO442" i="1"/>
  <c r="BT442" i="1"/>
  <c r="BP442" i="1"/>
  <c r="BU442" i="1"/>
  <c r="BQ442" i="1"/>
  <c r="BV442" i="1"/>
  <c r="BR442" i="1"/>
  <c r="BW442" i="1"/>
  <c r="BX442" i="1"/>
  <c r="BZ441" i="1"/>
  <c r="CA442" i="1"/>
  <c r="CB442" i="1"/>
  <c r="BN443" i="1"/>
  <c r="BS443" i="1"/>
  <c r="BO443" i="1"/>
  <c r="BT443" i="1"/>
  <c r="BP443" i="1"/>
  <c r="BU443" i="1"/>
  <c r="BQ443" i="1"/>
  <c r="BV443" i="1"/>
  <c r="BR443" i="1"/>
  <c r="BW443" i="1"/>
  <c r="BX443" i="1"/>
  <c r="BZ442" i="1"/>
  <c r="CA443" i="1"/>
  <c r="CB443" i="1"/>
  <c r="BZ443" i="1"/>
  <c r="CC307" i="1"/>
  <c r="CD307" i="1"/>
  <c r="CC308" i="1"/>
  <c r="CD308" i="1"/>
  <c r="CE307" i="1"/>
  <c r="CE308" i="1"/>
  <c r="CF308" i="1"/>
  <c r="CC309" i="1"/>
  <c r="CD309" i="1"/>
  <c r="CE309" i="1"/>
  <c r="CF309" i="1"/>
  <c r="CC310" i="1"/>
  <c r="CD310" i="1"/>
  <c r="CE310" i="1"/>
  <c r="CF310" i="1"/>
  <c r="CC311" i="1"/>
  <c r="CD311" i="1"/>
  <c r="CE311" i="1"/>
  <c r="CF311" i="1"/>
  <c r="CC312" i="1"/>
  <c r="CD312" i="1"/>
  <c r="CE312" i="1"/>
  <c r="CF312" i="1"/>
  <c r="CC313" i="1"/>
  <c r="CD313" i="1"/>
  <c r="CE313" i="1"/>
  <c r="CF313" i="1"/>
  <c r="CC314" i="1"/>
  <c r="CD314" i="1"/>
  <c r="CE314" i="1"/>
  <c r="CF314" i="1"/>
  <c r="CC315" i="1"/>
  <c r="CD315" i="1"/>
  <c r="CE315" i="1"/>
  <c r="CF315" i="1"/>
  <c r="CC316" i="1"/>
  <c r="CD316" i="1"/>
  <c r="CE316" i="1"/>
  <c r="CF316" i="1"/>
  <c r="CC317" i="1"/>
  <c r="CD317" i="1"/>
  <c r="CE317" i="1"/>
  <c r="CF317" i="1"/>
  <c r="CC318" i="1"/>
  <c r="CD318" i="1"/>
  <c r="CE318" i="1"/>
  <c r="CF318" i="1"/>
  <c r="CC319" i="1"/>
  <c r="CD319" i="1"/>
  <c r="CE319" i="1"/>
  <c r="CF319" i="1"/>
  <c r="CC320" i="1"/>
  <c r="CD320" i="1"/>
  <c r="CE320" i="1"/>
  <c r="CF320" i="1"/>
  <c r="CC321" i="1"/>
  <c r="CD321" i="1"/>
  <c r="CE321" i="1"/>
  <c r="CF321" i="1"/>
  <c r="CC322" i="1"/>
  <c r="CD322" i="1"/>
  <c r="CE322" i="1"/>
  <c r="CF322" i="1"/>
  <c r="CC323" i="1"/>
  <c r="CD323" i="1"/>
  <c r="CE323" i="1"/>
  <c r="CF323" i="1"/>
  <c r="CC324" i="1"/>
  <c r="CD324" i="1"/>
  <c r="CE324" i="1"/>
  <c r="CF324" i="1"/>
  <c r="CC325" i="1"/>
  <c r="CD325" i="1"/>
  <c r="CE325" i="1"/>
  <c r="CF325" i="1"/>
  <c r="CC326" i="1"/>
  <c r="CD326" i="1"/>
  <c r="CE326" i="1"/>
  <c r="CF326" i="1"/>
  <c r="CC327" i="1"/>
  <c r="CD327" i="1"/>
  <c r="CE327" i="1"/>
  <c r="CF327" i="1"/>
  <c r="CC328" i="1"/>
  <c r="CD328" i="1"/>
  <c r="CE328" i="1"/>
  <c r="CF328" i="1"/>
  <c r="CC329" i="1"/>
  <c r="CD329" i="1"/>
  <c r="CE329" i="1"/>
  <c r="CF329" i="1"/>
  <c r="CC330" i="1"/>
  <c r="CD330" i="1"/>
  <c r="CE330" i="1"/>
  <c r="CF330" i="1"/>
  <c r="CC331" i="1"/>
  <c r="CD331" i="1"/>
  <c r="CE331" i="1"/>
  <c r="CF331" i="1"/>
  <c r="CC332" i="1"/>
  <c r="CD332" i="1"/>
  <c r="CE332" i="1"/>
  <c r="CF332" i="1"/>
  <c r="CC333" i="1"/>
  <c r="CD333" i="1"/>
  <c r="CE333" i="1"/>
  <c r="CF333" i="1"/>
  <c r="CC334" i="1"/>
  <c r="CD334" i="1"/>
  <c r="CE334" i="1"/>
  <c r="CF334" i="1"/>
  <c r="CC335" i="1"/>
  <c r="CD335" i="1"/>
  <c r="CE335" i="1"/>
  <c r="CF335" i="1"/>
  <c r="CC336" i="1"/>
  <c r="CD336" i="1"/>
  <c r="CE336" i="1"/>
  <c r="CF336" i="1"/>
  <c r="CC337" i="1"/>
  <c r="CD337" i="1"/>
  <c r="CE337" i="1"/>
  <c r="CF337" i="1"/>
  <c r="CC338" i="1"/>
  <c r="CD338" i="1"/>
  <c r="CE338" i="1"/>
  <c r="CF338" i="1"/>
  <c r="CC339" i="1"/>
  <c r="CD339" i="1"/>
  <c r="CE339" i="1"/>
  <c r="CF339" i="1"/>
  <c r="CC340" i="1"/>
  <c r="CD340" i="1"/>
  <c r="CE340" i="1"/>
  <c r="CF340" i="1"/>
  <c r="CC341" i="1"/>
  <c r="CD341" i="1"/>
  <c r="CE341" i="1"/>
  <c r="CF341" i="1"/>
  <c r="CC342" i="1"/>
  <c r="CD342" i="1"/>
  <c r="CE342" i="1"/>
  <c r="CF342" i="1"/>
  <c r="CC343" i="1"/>
  <c r="CD343" i="1"/>
  <c r="CE343" i="1"/>
  <c r="CF343" i="1"/>
  <c r="CC344" i="1"/>
  <c r="CD344" i="1"/>
  <c r="CE344" i="1"/>
  <c r="CF344" i="1"/>
  <c r="CC345" i="1"/>
  <c r="CD345" i="1"/>
  <c r="CE345" i="1"/>
  <c r="CF345" i="1"/>
  <c r="CC346" i="1"/>
  <c r="CD346" i="1"/>
  <c r="CE346" i="1"/>
  <c r="CF346" i="1"/>
  <c r="CC347" i="1"/>
  <c r="CD347" i="1"/>
  <c r="CE347" i="1"/>
  <c r="CF347" i="1"/>
  <c r="CC348" i="1"/>
  <c r="CD348" i="1"/>
  <c r="CE348" i="1"/>
  <c r="CF348" i="1"/>
  <c r="CC349" i="1"/>
  <c r="CD349" i="1"/>
  <c r="CE349" i="1"/>
  <c r="CF349" i="1"/>
  <c r="CC350" i="1"/>
  <c r="CD350" i="1"/>
  <c r="CE350" i="1"/>
  <c r="CF350" i="1"/>
  <c r="CC351" i="1"/>
  <c r="CD351" i="1"/>
  <c r="CE351" i="1"/>
  <c r="CF351" i="1"/>
  <c r="CC352" i="1"/>
  <c r="CD352" i="1"/>
  <c r="CE352" i="1"/>
  <c r="CF352" i="1"/>
  <c r="CC353" i="1"/>
  <c r="CD353" i="1"/>
  <c r="CE353" i="1"/>
  <c r="CF353" i="1"/>
  <c r="CC354" i="1"/>
  <c r="CD354" i="1"/>
  <c r="CE354" i="1"/>
  <c r="CF354" i="1"/>
  <c r="CC355" i="1"/>
  <c r="CD355" i="1"/>
  <c r="CE355" i="1"/>
  <c r="CF355" i="1"/>
  <c r="CC356" i="1"/>
  <c r="CD356" i="1"/>
  <c r="CE356" i="1"/>
  <c r="CF356" i="1"/>
  <c r="CC357" i="1"/>
  <c r="CD357" i="1"/>
  <c r="CE357" i="1"/>
  <c r="CF357" i="1"/>
  <c r="CC358" i="1"/>
  <c r="CD358" i="1"/>
  <c r="CE358" i="1"/>
  <c r="CF358" i="1"/>
  <c r="CC359" i="1"/>
  <c r="CD359" i="1"/>
  <c r="CE359" i="1"/>
  <c r="CF359" i="1"/>
  <c r="CC360" i="1"/>
  <c r="CD360" i="1"/>
  <c r="CE360" i="1"/>
  <c r="CF360" i="1"/>
  <c r="CC361" i="1"/>
  <c r="CD361" i="1"/>
  <c r="CE361" i="1"/>
  <c r="CF361" i="1"/>
  <c r="CC362" i="1"/>
  <c r="CD362" i="1"/>
  <c r="CE362" i="1"/>
  <c r="CF362" i="1"/>
  <c r="CC363" i="1"/>
  <c r="CD363" i="1"/>
  <c r="CE363" i="1"/>
  <c r="CF363" i="1"/>
  <c r="CC364" i="1"/>
  <c r="CD364" i="1"/>
  <c r="CE364" i="1"/>
  <c r="CF364" i="1"/>
  <c r="CC365" i="1"/>
  <c r="CD365" i="1"/>
  <c r="CE365" i="1"/>
  <c r="CF365" i="1"/>
  <c r="CC366" i="1"/>
  <c r="CD366" i="1"/>
  <c r="CE366" i="1"/>
  <c r="CF366" i="1"/>
  <c r="CC367" i="1"/>
  <c r="CD367" i="1"/>
  <c r="CE367" i="1"/>
  <c r="CF367" i="1"/>
  <c r="CC368" i="1"/>
  <c r="CD368" i="1"/>
  <c r="CE368" i="1"/>
  <c r="CF368" i="1"/>
  <c r="CC369" i="1"/>
  <c r="CD369" i="1"/>
  <c r="CE369" i="1"/>
  <c r="CF369" i="1"/>
  <c r="CC370" i="1"/>
  <c r="CD370" i="1"/>
  <c r="CE370" i="1"/>
  <c r="CF370" i="1"/>
  <c r="CC371" i="1"/>
  <c r="CD371" i="1"/>
  <c r="CE371" i="1"/>
  <c r="CF371" i="1"/>
  <c r="CC372" i="1"/>
  <c r="CD372" i="1"/>
  <c r="CE372" i="1"/>
  <c r="CF372" i="1"/>
  <c r="CC373" i="1"/>
  <c r="CD373" i="1"/>
  <c r="CE373" i="1"/>
  <c r="CF373" i="1"/>
  <c r="CC374" i="1"/>
  <c r="CD374" i="1"/>
  <c r="CE374" i="1"/>
  <c r="CF374" i="1"/>
  <c r="CC375" i="1"/>
  <c r="CD375" i="1"/>
  <c r="CE375" i="1"/>
  <c r="CF375" i="1"/>
  <c r="CC376" i="1"/>
  <c r="CD376" i="1"/>
  <c r="CE376" i="1"/>
  <c r="CF376" i="1"/>
  <c r="CC377" i="1"/>
  <c r="CD377" i="1"/>
  <c r="CE377" i="1"/>
  <c r="CF377" i="1"/>
  <c r="CC378" i="1"/>
  <c r="CD378" i="1"/>
  <c r="CE378" i="1"/>
  <c r="CF378" i="1"/>
  <c r="CC379" i="1"/>
  <c r="CD379" i="1"/>
  <c r="CE379" i="1"/>
  <c r="CF379" i="1"/>
  <c r="CC380" i="1"/>
  <c r="CD380" i="1"/>
  <c r="CE380" i="1"/>
  <c r="CF380" i="1"/>
  <c r="CC381" i="1"/>
  <c r="CD381" i="1"/>
  <c r="CE381" i="1"/>
  <c r="CF381" i="1"/>
  <c r="CC382" i="1"/>
  <c r="CD382" i="1"/>
  <c r="CE382" i="1"/>
  <c r="CF382" i="1"/>
  <c r="CC383" i="1"/>
  <c r="CD383" i="1"/>
  <c r="CE383" i="1"/>
  <c r="CF383" i="1"/>
  <c r="CC384" i="1"/>
  <c r="CD384" i="1"/>
  <c r="CE384" i="1"/>
  <c r="CF384" i="1"/>
  <c r="CC385" i="1"/>
  <c r="CD385" i="1"/>
  <c r="CE385" i="1"/>
  <c r="CF385" i="1"/>
  <c r="CC386" i="1"/>
  <c r="CD386" i="1"/>
  <c r="CE386" i="1"/>
  <c r="CF386" i="1"/>
  <c r="CC387" i="1"/>
  <c r="CD387" i="1"/>
  <c r="CE387" i="1"/>
  <c r="CF387" i="1"/>
  <c r="CC388" i="1"/>
  <c r="CD388" i="1"/>
  <c r="CE388" i="1"/>
  <c r="CF388" i="1"/>
  <c r="CC389" i="1"/>
  <c r="CD389" i="1"/>
  <c r="CE389" i="1"/>
  <c r="CF389" i="1"/>
  <c r="CC390" i="1"/>
  <c r="CD390" i="1"/>
  <c r="CE390" i="1"/>
  <c r="CF390" i="1"/>
  <c r="CC391" i="1"/>
  <c r="CD391" i="1"/>
  <c r="CE391" i="1"/>
  <c r="CF391" i="1"/>
  <c r="CC392" i="1"/>
  <c r="CD392" i="1"/>
  <c r="CE392" i="1"/>
  <c r="CF392" i="1"/>
  <c r="CC393" i="1"/>
  <c r="CD393" i="1"/>
  <c r="CE393" i="1"/>
  <c r="CF393" i="1"/>
  <c r="CC394" i="1"/>
  <c r="CD394" i="1"/>
  <c r="CE394" i="1"/>
  <c r="CF394" i="1"/>
  <c r="CC395" i="1"/>
  <c r="CD395" i="1"/>
  <c r="CE395" i="1"/>
  <c r="CF395" i="1"/>
  <c r="CC396" i="1"/>
  <c r="CD396" i="1"/>
  <c r="CE396" i="1"/>
  <c r="CF396" i="1"/>
  <c r="CC397" i="1"/>
  <c r="CD397" i="1"/>
  <c r="CE397" i="1"/>
  <c r="CF397" i="1"/>
  <c r="CC398" i="1"/>
  <c r="CD398" i="1"/>
  <c r="CE398" i="1"/>
  <c r="CF398" i="1"/>
  <c r="CC399" i="1"/>
  <c r="CD399" i="1"/>
  <c r="CE399" i="1"/>
  <c r="CF399" i="1"/>
  <c r="CC400" i="1"/>
  <c r="CD400" i="1"/>
  <c r="CE400" i="1"/>
  <c r="CF400" i="1"/>
  <c r="CC401" i="1"/>
  <c r="CD401" i="1"/>
  <c r="CE401" i="1"/>
  <c r="CF401" i="1"/>
  <c r="CC402" i="1"/>
  <c r="CD402" i="1"/>
  <c r="CE402" i="1"/>
  <c r="CF402" i="1"/>
  <c r="CC403" i="1"/>
  <c r="CD403" i="1"/>
  <c r="CE403" i="1"/>
  <c r="CF403" i="1"/>
  <c r="CC404" i="1"/>
  <c r="CD404" i="1"/>
  <c r="CE404" i="1"/>
  <c r="CF404" i="1"/>
  <c r="CC405" i="1"/>
  <c r="CD405" i="1"/>
  <c r="CE405" i="1"/>
  <c r="CF405" i="1"/>
  <c r="CC406" i="1"/>
  <c r="CD406" i="1"/>
  <c r="CE406" i="1"/>
  <c r="CF406" i="1"/>
  <c r="CC407" i="1"/>
  <c r="CD407" i="1"/>
  <c r="CE407" i="1"/>
  <c r="CF407" i="1"/>
  <c r="CC408" i="1"/>
  <c r="CD408" i="1"/>
  <c r="CE408" i="1"/>
  <c r="CF408" i="1"/>
  <c r="CC409" i="1"/>
  <c r="CD409" i="1"/>
  <c r="CE409" i="1"/>
  <c r="CF409" i="1"/>
  <c r="CC410" i="1"/>
  <c r="CD410" i="1"/>
  <c r="CE410" i="1"/>
  <c r="CF410" i="1"/>
  <c r="CC411" i="1"/>
  <c r="CD411" i="1"/>
  <c r="CE411" i="1"/>
  <c r="CF411" i="1"/>
  <c r="CC412" i="1"/>
  <c r="CD412" i="1"/>
  <c r="CE412" i="1"/>
  <c r="CF412" i="1"/>
  <c r="CC413" i="1"/>
  <c r="CD413" i="1"/>
  <c r="CE413" i="1"/>
  <c r="CF413" i="1"/>
  <c r="CC414" i="1"/>
  <c r="CD414" i="1"/>
  <c r="CE414" i="1"/>
  <c r="CF414" i="1"/>
  <c r="CC415" i="1"/>
  <c r="CD415" i="1"/>
  <c r="CE415" i="1"/>
  <c r="CF415" i="1"/>
  <c r="CC416" i="1"/>
  <c r="CD416" i="1"/>
  <c r="CE416" i="1"/>
  <c r="CF416" i="1"/>
  <c r="CC417" i="1"/>
  <c r="CD417" i="1"/>
  <c r="CE417" i="1"/>
  <c r="CF417" i="1"/>
  <c r="CC418" i="1"/>
  <c r="CD418" i="1"/>
  <c r="CE418" i="1"/>
  <c r="CF418" i="1"/>
  <c r="CC419" i="1"/>
  <c r="CD419" i="1"/>
  <c r="CE419" i="1"/>
  <c r="CF419" i="1"/>
  <c r="CC420" i="1"/>
  <c r="CD420" i="1"/>
  <c r="CE420" i="1"/>
  <c r="CF420" i="1"/>
  <c r="CC421" i="1"/>
  <c r="CD421" i="1"/>
  <c r="CE421" i="1"/>
  <c r="CF421" i="1"/>
  <c r="CC422" i="1"/>
  <c r="CD422" i="1"/>
  <c r="CE422" i="1"/>
  <c r="CF422" i="1"/>
  <c r="CC423" i="1"/>
  <c r="CD423" i="1"/>
  <c r="CE423" i="1"/>
  <c r="CF423" i="1"/>
  <c r="CC424" i="1"/>
  <c r="CD424" i="1"/>
  <c r="CE424" i="1"/>
  <c r="CF424" i="1"/>
  <c r="CC425" i="1"/>
  <c r="CD425" i="1"/>
  <c r="CE425" i="1"/>
  <c r="CF425" i="1"/>
  <c r="CC426" i="1"/>
  <c r="CD426" i="1"/>
  <c r="CE426" i="1"/>
  <c r="CF426" i="1"/>
  <c r="CC427" i="1"/>
  <c r="CD427" i="1"/>
  <c r="CE427" i="1"/>
  <c r="CF427" i="1"/>
  <c r="CC428" i="1"/>
  <c r="CD428" i="1"/>
  <c r="CE428" i="1"/>
  <c r="CF428" i="1"/>
  <c r="CC429" i="1"/>
  <c r="CD429" i="1"/>
  <c r="CE429" i="1"/>
  <c r="CF429" i="1"/>
  <c r="CC430" i="1"/>
  <c r="CD430" i="1"/>
  <c r="CE430" i="1"/>
  <c r="CF430" i="1"/>
  <c r="CC431" i="1"/>
  <c r="CD431" i="1"/>
  <c r="CE431" i="1"/>
  <c r="CF431" i="1"/>
  <c r="CC432" i="1"/>
  <c r="CD432" i="1"/>
  <c r="CE432" i="1"/>
  <c r="CF432" i="1"/>
  <c r="CC433" i="1"/>
  <c r="CD433" i="1"/>
  <c r="CE433" i="1"/>
  <c r="CF433" i="1"/>
  <c r="CC434" i="1"/>
  <c r="CD434" i="1"/>
  <c r="CE434" i="1"/>
  <c r="CF434" i="1"/>
  <c r="CC435" i="1"/>
  <c r="CD435" i="1"/>
  <c r="CE435" i="1"/>
  <c r="CF435" i="1"/>
  <c r="CC436" i="1"/>
  <c r="CD436" i="1"/>
  <c r="CE436" i="1"/>
  <c r="CF436" i="1"/>
  <c r="CC437" i="1"/>
  <c r="CD437" i="1"/>
  <c r="CE437" i="1"/>
  <c r="CF437" i="1"/>
  <c r="CC438" i="1"/>
  <c r="CD438" i="1"/>
  <c r="CE438" i="1"/>
  <c r="CF438" i="1"/>
  <c r="CC439" i="1"/>
  <c r="CD439" i="1"/>
  <c r="CE439" i="1"/>
  <c r="CF439" i="1"/>
  <c r="CC440" i="1"/>
  <c r="CD440" i="1"/>
  <c r="CE440" i="1"/>
  <c r="CF440" i="1"/>
  <c r="CC441" i="1"/>
  <c r="CD441" i="1"/>
  <c r="CE441" i="1"/>
  <c r="CF441" i="1"/>
  <c r="CC442" i="1"/>
  <c r="CD442" i="1"/>
  <c r="CE442" i="1"/>
  <c r="CF442" i="1"/>
  <c r="CC443" i="1"/>
  <c r="CD443" i="1"/>
  <c r="CE443" i="1"/>
  <c r="CF443" i="1"/>
  <c r="CF307" i="1"/>
  <c r="CF306" i="1"/>
  <c r="BN306" i="1"/>
  <c r="BS306" i="1"/>
  <c r="BV306" i="1"/>
  <c r="BW306" i="1"/>
  <c r="BX306" i="1"/>
  <c r="L7" i="5"/>
  <c r="M7" i="5"/>
  <c r="N7" i="5"/>
  <c r="BT14" i="1"/>
  <c r="BU14" i="1"/>
  <c r="BV14" i="1"/>
  <c r="BW14" i="1"/>
  <c r="BX14" i="1"/>
  <c r="CC14" i="1"/>
  <c r="CD14" i="1"/>
  <c r="BP15" i="1"/>
  <c r="BT15" i="1"/>
  <c r="BU15" i="1"/>
  <c r="BV15" i="1"/>
  <c r="BW15" i="1"/>
  <c r="BX15" i="1"/>
  <c r="CC15" i="1"/>
  <c r="CD15" i="1"/>
  <c r="BP16" i="1"/>
  <c r="BT16" i="1"/>
  <c r="BU16" i="1"/>
  <c r="BV16" i="1"/>
  <c r="BW16" i="1"/>
  <c r="BX16" i="1"/>
  <c r="CC16" i="1"/>
  <c r="CD16" i="1"/>
  <c r="BP17" i="1"/>
  <c r="BT17" i="1"/>
  <c r="BU17" i="1"/>
  <c r="BV17" i="1"/>
  <c r="BW17" i="1"/>
  <c r="BX17" i="1"/>
  <c r="CC17" i="1"/>
  <c r="CD17" i="1"/>
  <c r="BP18" i="1"/>
  <c r="BT18" i="1"/>
  <c r="BU18" i="1"/>
  <c r="BV18" i="1"/>
  <c r="BW18" i="1"/>
  <c r="BX18" i="1"/>
  <c r="CC18" i="1"/>
  <c r="CD18" i="1"/>
  <c r="BP19" i="1"/>
  <c r="BT19" i="1"/>
  <c r="BU19" i="1"/>
  <c r="BV19" i="1"/>
  <c r="BW19" i="1"/>
  <c r="BX19" i="1"/>
  <c r="CC19" i="1"/>
  <c r="CD19" i="1"/>
  <c r="BP20" i="1"/>
  <c r="BT20" i="1"/>
  <c r="BU20" i="1"/>
  <c r="BV20" i="1"/>
  <c r="BW20" i="1"/>
  <c r="BX20" i="1"/>
  <c r="CC20" i="1"/>
  <c r="CD20" i="1"/>
  <c r="BP21" i="1"/>
  <c r="BT21" i="1"/>
  <c r="BU21" i="1"/>
  <c r="BV21" i="1"/>
  <c r="BW21" i="1"/>
  <c r="BX21" i="1"/>
  <c r="CC21" i="1"/>
  <c r="CD21" i="1"/>
  <c r="BP22" i="1"/>
  <c r="BT22" i="1"/>
  <c r="BU22" i="1"/>
  <c r="BV22" i="1"/>
  <c r="BW22" i="1"/>
  <c r="BX22" i="1"/>
  <c r="CC22" i="1"/>
  <c r="CD22" i="1"/>
  <c r="BP23" i="1"/>
  <c r="BT23" i="1"/>
  <c r="BU23" i="1"/>
  <c r="BV23" i="1"/>
  <c r="BW23" i="1"/>
  <c r="BX23" i="1"/>
  <c r="CC23" i="1"/>
  <c r="CD23" i="1"/>
  <c r="BP13" i="1"/>
  <c r="BT13" i="1"/>
  <c r="BU13" i="1"/>
  <c r="BV13" i="1"/>
  <c r="BW13" i="1"/>
  <c r="BX13" i="1"/>
  <c r="CC13" i="1"/>
  <c r="CD13" i="1"/>
  <c r="BN14" i="1"/>
  <c r="BN15" i="1"/>
  <c r="BN16" i="1"/>
  <c r="BN17" i="1"/>
  <c r="BN18" i="1"/>
  <c r="BN19" i="1"/>
  <c r="BN20" i="1"/>
  <c r="BN21" i="1"/>
  <c r="BN22" i="1"/>
  <c r="BN23" i="1"/>
  <c r="F10" i="2"/>
  <c r="F11" i="2"/>
  <c r="F12" i="2"/>
</calcChain>
</file>

<file path=xl/sharedStrings.xml><?xml version="1.0" encoding="utf-8"?>
<sst xmlns="http://schemas.openxmlformats.org/spreadsheetml/2006/main" count="2075" uniqueCount="675">
  <si>
    <t>Data Type</t>
  </si>
  <si>
    <t>Index</t>
  </si>
  <si>
    <t>USD</t>
  </si>
  <si>
    <t>Commodity</t>
  </si>
  <si>
    <t>PALLFNF</t>
  </si>
  <si>
    <t>PNFUEL</t>
  </si>
  <si>
    <t>PFANDB</t>
  </si>
  <si>
    <t>PFOOD</t>
  </si>
  <si>
    <t>PBEVE</t>
  </si>
  <si>
    <t>PINDU</t>
  </si>
  <si>
    <t>PRAWM</t>
  </si>
  <si>
    <t>PMETA</t>
  </si>
  <si>
    <t>PNRG</t>
  </si>
  <si>
    <t>POILAPSP</t>
  </si>
  <si>
    <t>PALUM</t>
  </si>
  <si>
    <t>PBANSOP</t>
  </si>
  <si>
    <t>PBARL</t>
  </si>
  <si>
    <t>PBEEF</t>
  </si>
  <si>
    <t>PCOALAU</t>
  </si>
  <si>
    <t>PCOCO</t>
  </si>
  <si>
    <t>PCOFFOTM</t>
  </si>
  <si>
    <t>PCOFFROB</t>
  </si>
  <si>
    <t>PROIL</t>
  </si>
  <si>
    <t>PCOPP</t>
  </si>
  <si>
    <t>PCOTTIND</t>
  </si>
  <si>
    <t>PFISH</t>
  </si>
  <si>
    <t>PGNUTS</t>
  </si>
  <si>
    <t>PHIDE</t>
  </si>
  <si>
    <t>PIORECR</t>
  </si>
  <si>
    <t>PLAMB</t>
  </si>
  <si>
    <t>PLEAD</t>
  </si>
  <si>
    <t>PLOGORE</t>
  </si>
  <si>
    <t>PLOGSK</t>
  </si>
  <si>
    <t>PMAIZMT</t>
  </si>
  <si>
    <t>PNGASEU</t>
  </si>
  <si>
    <t>PNGASJP</t>
  </si>
  <si>
    <t>PNGASUS</t>
  </si>
  <si>
    <t>PNICK</t>
  </si>
  <si>
    <t>POILBRE</t>
  </si>
  <si>
    <t>POILDUB</t>
  </si>
  <si>
    <t>POILWTI</t>
  </si>
  <si>
    <t>POLVOIL</t>
  </si>
  <si>
    <t>PORANG</t>
  </si>
  <si>
    <t>PPOIL</t>
  </si>
  <si>
    <t>PPORK</t>
  </si>
  <si>
    <t>PPOULT</t>
  </si>
  <si>
    <t>PRICENPQ</t>
  </si>
  <si>
    <t>PRUBB</t>
  </si>
  <si>
    <t>PSALM</t>
  </si>
  <si>
    <t>PSAWMAL</t>
  </si>
  <si>
    <t>PSAWORE</t>
  </si>
  <si>
    <t>PSHRI</t>
  </si>
  <si>
    <t>PSMEA</t>
  </si>
  <si>
    <t>PSOIL</t>
  </si>
  <si>
    <t>PSOYB</t>
  </si>
  <si>
    <t>PSUGAEEC</t>
  </si>
  <si>
    <t>PSUGAISA</t>
  </si>
  <si>
    <t>PSUGAUSA</t>
  </si>
  <si>
    <t>PSUNO</t>
  </si>
  <si>
    <t>PTEA</t>
  </si>
  <si>
    <t>PTIN</t>
  </si>
  <si>
    <t>PURAN</t>
  </si>
  <si>
    <t>PWHEAMT</t>
  </si>
  <si>
    <t>PWOOLC</t>
  </si>
  <si>
    <t>PWOOLF</t>
  </si>
  <si>
    <t>PZINC</t>
  </si>
  <si>
    <t>Commodity.Description</t>
  </si>
  <si>
    <t>All Commodity Price Index, 2005 = 100, includes both Fuel and Non-Fuel Price Indices</t>
  </si>
  <si>
    <t>Non-Fuel Price Index, 2005 = 100, includes Food and Beverages and Industrial Inputs Price Indices</t>
  </si>
  <si>
    <t>Food and Beverage Price Index, 2005 = 100, includes Food and Beverage Price Indices</t>
  </si>
  <si>
    <t>Food Price Index, 2005 = 100, includes Cereal, Vegetable Oils, Meat, Seafood, Sugar, Bananas, and Oranges Price Indices</t>
  </si>
  <si>
    <t>Beverage Price Index, 2005 = 100, includes Coffee, Tea, and Cocoa</t>
  </si>
  <si>
    <t>Industrial Inputs Price Index, 2005 = 100, includes Agricultural Raw Materials and Metals Price Indices</t>
  </si>
  <si>
    <t>Agricultural Raw Materials Index, 2005 = 100, includes Timber, Cotton, Wool, Rubber, and Hides Price Indices</t>
  </si>
  <si>
    <t>Metals Price Index, 2005 = 100, includes Copper, Aluminum, Iron Ore, Tin, Nickel, Zinc, Lead, and Uranium Price Indices</t>
  </si>
  <si>
    <t>Fuel (Energy) Index, 2005 = 100, includes Crude oil (petroleum), Natural Gas, and Coal Price Indices</t>
  </si>
  <si>
    <t>Crude Oil (petroleum), Price index, 2005 = 100, simple average of three spot prices; Dated Brent, West Texas Intermediate, and the Dubai Fateh</t>
  </si>
  <si>
    <t>Aluminum, 99.5% minimum purity, LME spot price, CIF UK ports, US$ per metric ton</t>
  </si>
  <si>
    <t>Bananas, Central American and Ecuador, FOB U.S. Ports, US$ per metric ton</t>
  </si>
  <si>
    <t>Barley, Canadian no.1 Western Barley, spot price, US$ per metric ton</t>
  </si>
  <si>
    <t>Beef, Australian and New Zealand 85% lean fores, CIF U.S. import price, US cents per pound</t>
  </si>
  <si>
    <t>Coal, Australian thermal coal, 12,000- btu/pound, less than 1% sulfur, 14% ash, FOB Newcastle/Port Kembla, US$ per metric ton</t>
  </si>
  <si>
    <t>Cocoa beans, International Cocoa Organization cash price, CIF US and European ports, US$ per metric ton</t>
  </si>
  <si>
    <t>Coffee, Other Mild Arabicas, International Coffee Organization New York cash price, ex-dock New York, US cents per pound</t>
  </si>
  <si>
    <t>Coffee, Robusta, International Coffee Organization New York cash price, ex-dock New York, US cents per pound</t>
  </si>
  <si>
    <t>Rapeseed oil, crude, fob Rotterdam, US$ per metric ton</t>
  </si>
  <si>
    <t>Copper, grade A cathode, LME spot price, CIF European ports, US$ per metric ton</t>
  </si>
  <si>
    <t>Cotton, Cotton Outlook 'A Index', Middling 1-3/32 inch staple, CIF Liverpool, US cents per pound</t>
  </si>
  <si>
    <t>Fishmeal, Peru Fish meal/pellets 65% protein, CIF, US$ per metric ton</t>
  </si>
  <si>
    <t>Groundnuts (peanuts), 40/50 (40 to 50 count per ounce), cif Argentina, US$ per metric ton</t>
  </si>
  <si>
    <t>Hides, Heavy native steers, over 53 pounds, wholesale dealer's price, US, Chicago, fob Shipping Point, US cents per pound</t>
  </si>
  <si>
    <t>China import Iron Ore Fines 62% FE spot (CFR Tianjin port), US dollars per metric ton</t>
  </si>
  <si>
    <t>Lamb, frozen carcass Smithfield London, US cents per pound</t>
  </si>
  <si>
    <t>Lead, 99.97% pure, LME spot price, CIF European Ports, US$ per metric ton</t>
  </si>
  <si>
    <t>Soft Logs, Average Export price from the U.S. for Douglas Fir, US$ per cubic meter</t>
  </si>
  <si>
    <t>Hard Logs, Best quality Malaysian meranti, import price Japan, US$ per cubic meter</t>
  </si>
  <si>
    <t>Maize (corn), U.S. No.2 Yellow, FOB Gulf of Mexico, U.S. price, US$ per metric ton</t>
  </si>
  <si>
    <t>Natural Gas, Russian Natural Gas border price in Germany, US$ per Million Metric British Thermal Unit</t>
  </si>
  <si>
    <t>Natural Gas, Indonesian Liquefied Natural Gas in Japan, US$ per Million Metric British Thermal Unit</t>
  </si>
  <si>
    <t>Natural Gas, Natural Gas spot price at the Henry Hub terminal in Louisiana, US$ per Million Metric British Thermal Unit</t>
  </si>
  <si>
    <t>Nickel, melting grade, LME spot price, CIF European ports, US$ per metric ton</t>
  </si>
  <si>
    <t>Crude Oil (petroleum),  Dated Brent, light blend 38 API, fob U.K., US$ per barrel</t>
  </si>
  <si>
    <t>Oil; Dubai, medium, Fateh 32 API, fob Dubai Crude Oil (petroleum), Dubai Fateh Fateh 32 API, US$ per barrel</t>
  </si>
  <si>
    <t>Crude Oil (petroleum), West Texas Intermediate 40 API, Midland Texas, US$ per barrel</t>
  </si>
  <si>
    <t>Olive Oil, extra virgin less than 1% free fatty acid, ex-tanker price U.K., US$ per metric ton</t>
  </si>
  <si>
    <t>Oranges, miscellaneous oranges CIF French import price, US$ per metric ton</t>
  </si>
  <si>
    <t>Palm oil, Malaysia Palm Oil Futures (first contract forward) 4-5 percent FFA, US$ per metric ton</t>
  </si>
  <si>
    <t>Swine (pork), 51-52% lean Hogs, U.S. price, US cents per pound.</t>
  </si>
  <si>
    <t>Poultry (chicken), Whole bird spot price, Ready-to-cook, whole, iced, Georgia docks, US cents per pound</t>
  </si>
  <si>
    <t>Rice, 5 percent broken milled white rice, Thailand nominal price quote, US$ per metric ton</t>
  </si>
  <si>
    <t>Rubber, Singapore Commodity Exchange, No. 3 Rubber Smoked Sheets, 1st contract, US cents per pound</t>
  </si>
  <si>
    <t>Fish (salmon), Farm Bred Norwegian Salmon, export price, US$ per kilogram</t>
  </si>
  <si>
    <t>Hard Sawnwood, Dark Red Meranti, select and better quality, C&amp;F U.K port, US$ per cubic meter</t>
  </si>
  <si>
    <t>Soft Sawnwood, average export price of Douglas Fir, U.S. Price, US$ per cubic meter</t>
  </si>
  <si>
    <t xml:space="preserve">Shrimp, No.1 shell-on headless, 26-30 count per pound, Mexican origin, New York port, US$ per kilogram </t>
  </si>
  <si>
    <t>Soybean Meal, Chicago Soybean Meal Futures (first contract forward) Minimum 48 percent protein, US$ per metric ton</t>
  </si>
  <si>
    <t>Soybean Oil, Chicago Soybean Oil Futures (first contract forward) exchange approved grades, US$ per metric ton</t>
  </si>
  <si>
    <t>Soybeans, U.S. soybeans, Chicago Soybean futures contract (first contract forward) No. 2 yellow and par, US$ per metric ton</t>
  </si>
  <si>
    <t>Sugar, European import price, CIF Europe, US cents per pound</t>
  </si>
  <si>
    <t>Sugar, Free Market, Coffee Sugar and Cocoa Exchange (CSCE) contract no.11 nearest future position, US cents per pound</t>
  </si>
  <si>
    <t>Sugar, U.S. import price, contract no.14 nearest futures position, US cents per pound (Footnote: No. 14 revised to No. 16)</t>
  </si>
  <si>
    <t>Sunflower oil, Sunflower Oil, US export price from Gulf of Mexico, US$ per metric ton</t>
  </si>
  <si>
    <t>Tea, Mombasa, Kenya, Auction Price, US cents per kilogram, From July 1998,Kenya auctions, Best Pekoe Fannings. Prior, London auctions, c.i.f. U.K. warehouses</t>
  </si>
  <si>
    <t>Tin, standard grade, LME spot price, US$ per metric ton</t>
  </si>
  <si>
    <t>Uranium, NUEXCO, Restricted Price, Nuexco exchange spot, US$ per pound</t>
  </si>
  <si>
    <t>Wool, coarse, 23 micron, Australian Wool Exchange spot quote, US cents per kilogram</t>
  </si>
  <si>
    <t>Wool, fine, 19 micron, Australian Wool Exchange spot quote, US cents per kilogram</t>
  </si>
  <si>
    <t>Zinc, high grade 98% pure, US$ per metric ton</t>
  </si>
  <si>
    <t>Frequency</t>
  </si>
  <si>
    <t>Monthly</t>
  </si>
  <si>
    <t>1980M1</t>
  </si>
  <si>
    <t/>
  </si>
  <si>
    <t>1980M2</t>
  </si>
  <si>
    <t>1980M3</t>
  </si>
  <si>
    <t>1980M4</t>
  </si>
  <si>
    <t>1980M5</t>
  </si>
  <si>
    <t>1980M6</t>
  </si>
  <si>
    <t>1980M7</t>
  </si>
  <si>
    <t>1980M8</t>
  </si>
  <si>
    <t>1980M9</t>
  </si>
  <si>
    <t>1980M10</t>
  </si>
  <si>
    <t>1980M11</t>
  </si>
  <si>
    <t>1980M12</t>
  </si>
  <si>
    <t>1981M1</t>
  </si>
  <si>
    <t>1981M2</t>
  </si>
  <si>
    <t>1981M3</t>
  </si>
  <si>
    <t>1981M4</t>
  </si>
  <si>
    <t>1981M5</t>
  </si>
  <si>
    <t>1981M6</t>
  </si>
  <si>
    <t>1981M7</t>
  </si>
  <si>
    <t>1981M8</t>
  </si>
  <si>
    <t>1981M9</t>
  </si>
  <si>
    <t>1981M10</t>
  </si>
  <si>
    <t>1981M11</t>
  </si>
  <si>
    <t>1981M12</t>
  </si>
  <si>
    <t>1982M1</t>
  </si>
  <si>
    <t>1982M2</t>
  </si>
  <si>
    <t>1982M3</t>
  </si>
  <si>
    <t>1982M4</t>
  </si>
  <si>
    <t>1982M5</t>
  </si>
  <si>
    <t>1982M6</t>
  </si>
  <si>
    <t>1982M7</t>
  </si>
  <si>
    <t>1982M8</t>
  </si>
  <si>
    <t>1982M9</t>
  </si>
  <si>
    <t>1982M10</t>
  </si>
  <si>
    <t>1982M11</t>
  </si>
  <si>
    <t>1982M12</t>
  </si>
  <si>
    <t>1983M1</t>
  </si>
  <si>
    <t>1983M2</t>
  </si>
  <si>
    <t>1983M3</t>
  </si>
  <si>
    <t>1983M4</t>
  </si>
  <si>
    <t>1983M5</t>
  </si>
  <si>
    <t>1983M6</t>
  </si>
  <si>
    <t>1983M7</t>
  </si>
  <si>
    <t>1983M8</t>
  </si>
  <si>
    <t>1983M9</t>
  </si>
  <si>
    <t>1983M10</t>
  </si>
  <si>
    <t>1983M11</t>
  </si>
  <si>
    <t>1983M12</t>
  </si>
  <si>
    <t>1984M1</t>
  </si>
  <si>
    <t>1984M2</t>
  </si>
  <si>
    <t>1984M3</t>
  </si>
  <si>
    <t>1984M4</t>
  </si>
  <si>
    <t>1984M5</t>
  </si>
  <si>
    <t>1984M6</t>
  </si>
  <si>
    <t>1984M7</t>
  </si>
  <si>
    <t>1984M8</t>
  </si>
  <si>
    <t>1984M9</t>
  </si>
  <si>
    <t>1984M10</t>
  </si>
  <si>
    <t>1984M11</t>
  </si>
  <si>
    <t>1984M12</t>
  </si>
  <si>
    <t>1985M1</t>
  </si>
  <si>
    <t>1985M2</t>
  </si>
  <si>
    <t>1985M3</t>
  </si>
  <si>
    <t>1985M4</t>
  </si>
  <si>
    <t>1985M5</t>
  </si>
  <si>
    <t>1985M6</t>
  </si>
  <si>
    <t>1985M7</t>
  </si>
  <si>
    <t>1985M8</t>
  </si>
  <si>
    <t>1985M9</t>
  </si>
  <si>
    <t>1985M10</t>
  </si>
  <si>
    <t>1985M11</t>
  </si>
  <si>
    <t>1985M12</t>
  </si>
  <si>
    <t>1986M1</t>
  </si>
  <si>
    <t>1986M2</t>
  </si>
  <si>
    <t>1986M3</t>
  </si>
  <si>
    <t>1986M4</t>
  </si>
  <si>
    <t>1986M5</t>
  </si>
  <si>
    <t>1986M6</t>
  </si>
  <si>
    <t>1986M7</t>
  </si>
  <si>
    <t>1986M8</t>
  </si>
  <si>
    <t>1986M9</t>
  </si>
  <si>
    <t>1986M10</t>
  </si>
  <si>
    <t>1986M11</t>
  </si>
  <si>
    <t>1986M12</t>
  </si>
  <si>
    <t>1987M1</t>
  </si>
  <si>
    <t>1987M2</t>
  </si>
  <si>
    <t>1987M3</t>
  </si>
  <si>
    <t>1987M4</t>
  </si>
  <si>
    <t>1987M5</t>
  </si>
  <si>
    <t>1987M6</t>
  </si>
  <si>
    <t>1987M7</t>
  </si>
  <si>
    <t>1987M8</t>
  </si>
  <si>
    <t>1987M9</t>
  </si>
  <si>
    <t>1987M10</t>
  </si>
  <si>
    <t>1987M11</t>
  </si>
  <si>
    <t>1987M12</t>
  </si>
  <si>
    <t>1988M1</t>
  </si>
  <si>
    <t>1988M2</t>
  </si>
  <si>
    <t>1988M3</t>
  </si>
  <si>
    <t>1988M4</t>
  </si>
  <si>
    <t>1988M5</t>
  </si>
  <si>
    <t>1988M6</t>
  </si>
  <si>
    <t>1988M7</t>
  </si>
  <si>
    <t>1988M8</t>
  </si>
  <si>
    <t>1988M9</t>
  </si>
  <si>
    <t>1988M10</t>
  </si>
  <si>
    <t>1988M11</t>
  </si>
  <si>
    <t>1988M12</t>
  </si>
  <si>
    <t>1989M1</t>
  </si>
  <si>
    <t>1989M2</t>
  </si>
  <si>
    <t>1989M3</t>
  </si>
  <si>
    <t>1989M4</t>
  </si>
  <si>
    <t>1989M5</t>
  </si>
  <si>
    <t>1989M6</t>
  </si>
  <si>
    <t>1989M7</t>
  </si>
  <si>
    <t>1989M8</t>
  </si>
  <si>
    <t>1989M9</t>
  </si>
  <si>
    <t>1989M10</t>
  </si>
  <si>
    <t>1989M11</t>
  </si>
  <si>
    <t>1989M12</t>
  </si>
  <si>
    <t>1990M1</t>
  </si>
  <si>
    <t>1990M2</t>
  </si>
  <si>
    <t>1990M3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</si>
  <si>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</si>
  <si>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</si>
  <si>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</si>
  <si>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</si>
  <si>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</si>
  <si>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</si>
  <si>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</si>
  <si>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</si>
  <si>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</si>
  <si>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</si>
  <si>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</si>
  <si>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</si>
  <si>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</si>
  <si>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</si>
  <si>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</si>
  <si>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</si>
  <si>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</si>
  <si>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</si>
  <si>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</si>
  <si>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</si>
  <si>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</si>
  <si>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</si>
  <si>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</si>
  <si>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</si>
  <si>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</si>
  <si>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</si>
  <si>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</si>
  <si>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</si>
  <si>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</si>
  <si>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</si>
  <si>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</si>
  <si>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</si>
  <si>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</si>
  <si>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</si>
  <si>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</si>
  <si>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</si>
  <si>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</si>
  <si>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</si>
  <si>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</si>
  <si>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</si>
  <si>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</si>
  <si>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</si>
  <si>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</si>
  <si>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</si>
  <si>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</si>
  <si>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</si>
  <si>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</si>
  <si>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</si>
  <si>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</si>
  <si>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</si>
  <si>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</si>
  <si>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</si>
  <si>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</si>
  <si>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</si>
  <si>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</si>
  <si>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</si>
  <si>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</si>
  <si>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</si>
  <si>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</si>
  <si>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</si>
  <si>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</si>
  <si>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</si>
  <si>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</si>
  <si>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</si>
  <si>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</si>
  <si>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</si>
  <si>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</si>
  <si>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</si>
  <si>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</si>
  <si>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</si>
  <si>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</si>
  <si>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</si>
  <si>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</si>
  <si>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</si>
  <si>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</si>
  <si>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</si>
  <si>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</si>
  <si>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</si>
  <si>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</si>
  <si>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</si>
  <si>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</si>
  <si>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</si>
  <si>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</si>
  <si>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</si>
  <si>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</si>
  <si>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</si>
  <si>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</si>
  <si>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</si>
  <si>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</si>
  <si>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</si>
  <si>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</si>
  <si>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</si>
  <si>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</si>
  <si>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</si>
  <si>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</si>
  <si>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</si>
  <si>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</si>
  <si>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</si>
  <si>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</si>
  <si>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</si>
  <si>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</si>
  <si>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</si>
  <si>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</si>
  <si>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</si>
  <si>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</si>
  <si>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</si>
  <si>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</si>
  <si>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</si>
  <si>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</si>
  <si>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</si>
  <si>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</si>
  <si>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</si>
  <si>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</si>
  <si>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</si>
  <si>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</si>
  <si>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</si>
  <si>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</si>
  <si>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</si>
  <si>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</si>
  <si>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</si>
  <si>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</si>
  <si>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</si>
  <si>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</si>
  <si>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</si>
  <si>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</si>
  <si>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</si>
  <si>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</si>
  <si>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</si>
  <si>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</si>
  <si>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</si>
  <si>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</si>
  <si>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</si>
  <si>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</si>
  <si>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</si>
  <si>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</si>
  <si>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</si>
  <si>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</si>
  <si>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</si>
  <si>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</si>
  <si>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</si>
  <si>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</si>
  <si>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</si>
  <si>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</si>
  <si>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</si>
  <si>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</si>
  <si>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</si>
  <si>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</si>
  <si>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</si>
  <si>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</si>
  <si>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</si>
  <si>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</si>
  <si>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</si>
  <si>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</si>
  <si>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</si>
  <si>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</si>
  <si>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</si>
  <si>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</si>
  <si>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</si>
  <si>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</si>
  <si>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</si>
  <si>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</si>
  <si>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</si>
  <si>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</si>
  <si>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</si>
  <si>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</si>
  <si>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</si>
  <si>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</si>
  <si>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</si>
  <si>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</si>
  <si>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</si>
  <si>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</si>
  <si>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</si>
  <si>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</si>
  <si>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</si>
  <si>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</si>
  <si>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</si>
  <si>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</si>
  <si>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</si>
  <si>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</si>
  <si>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</si>
  <si>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</si>
  <si>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</si>
  <si>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</si>
  <si>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</si>
  <si>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</si>
  <si>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</si>
  <si>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</si>
  <si>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</si>
  <si>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</si>
  <si>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</si>
  <si>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</si>
  <si>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</si>
  <si>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</si>
  <si>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</si>
  <si>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</si>
  <si>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</si>
  <si>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</si>
  <si>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</si>
  <si>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</si>
  <si>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</si>
  <si>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</si>
  <si>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</si>
  <si>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</si>
  <si>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</si>
  <si>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</si>
  <si>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</si>
  <si>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</si>
  <si>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</si>
  <si>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</si>
  <si>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</si>
  <si>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</si>
  <si>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</si>
  <si>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</si>
  <si>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</si>
  <si>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</si>
  <si>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</si>
  <si>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</si>
  <si>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</si>
  <si>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</si>
  <si>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</si>
  <si>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</si>
  <si>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</si>
  <si>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</si>
  <si>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</si>
  <si>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</si>
  <si>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</si>
  <si>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</si>
  <si>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</si>
  <si>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</si>
  <si>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</si>
  <si>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</si>
  <si>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</si>
  <si>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</si>
  <si>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</si>
  <si>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</si>
  <si>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</si>
  <si>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</si>
  <si>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</si>
  <si>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</si>
  <si>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</si>
  <si>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</si>
  <si>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</si>
  <si>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</si>
  <si>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</si>
  <si>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</si>
  <si>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</si>
  <si>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</si>
  <si>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</si>
  <si>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</si>
  <si>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</si>
  <si>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</si>
  <si>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</si>
  <si>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</si>
  <si>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</si>
  <si>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</si>
  <si>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</si>
  <si>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</si>
  <si>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</si>
  <si>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</si>
  <si>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</si>
  <si>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</si>
  <si>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</si>
  <si>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</si>
  <si>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</si>
  <si>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</si>
  <si>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</si>
  <si>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</si>
  <si>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</si>
  <si>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</si>
  <si>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</si>
  <si>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</si>
  <si>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</si>
  <si>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</si>
  <si>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</si>
  <si>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</si>
  <si>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</si>
  <si>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</si>
  <si>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</si>
  <si>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</si>
  <si>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</si>
  <si>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</si>
  <si>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</si>
  <si>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</si>
  <si>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</si>
  <si>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</si>
  <si>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</si>
  <si>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</si>
  <si>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</si>
  <si>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</si>
  <si>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</si>
  <si>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</si>
  <si>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</si>
  <si>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</si>
  <si>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</si>
  <si>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</si>
  <si>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</si>
  <si>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</si>
  <si>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</si>
  <si>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</si>
  <si>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</si>
  <si>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</si>
  <si>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</si>
  <si>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</si>
  <si>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</si>
  <si>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</si>
  <si>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Crude Oil (petroleum), simple average of three spot prices; Dated Brent, West Texas Intermediate, and the Dubai Fateh</t>
  </si>
  <si>
    <t>2015M9</t>
  </si>
  <si>
    <t>Wheat, No.1 Hard Red Winter, ordinary protein, Kansas City, US$ per metric ton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</si>
  <si>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</si>
  <si>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</si>
  <si>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</si>
  <si>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</si>
  <si>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</si>
  <si>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</si>
  <si>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</si>
  <si>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</si>
  <si>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</si>
  <si>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CPI deflator (base 2015)</t>
  </si>
  <si>
    <t>Actual (FBO)</t>
  </si>
  <si>
    <t>IMF Commodity price index</t>
  </si>
  <si>
    <t>Mining and Petroleum taxes inflation adjusted</t>
  </si>
  <si>
    <t>Year</t>
  </si>
  <si>
    <t>Revenue - GFS1986</t>
  </si>
  <si>
    <t>Expenditure nominal GFS2012</t>
  </si>
  <si>
    <t>Inflation adjusted</t>
  </si>
  <si>
    <t>Other taxes</t>
  </si>
  <si>
    <t>CPI deflator</t>
  </si>
  <si>
    <t>2016 Budget</t>
  </si>
  <si>
    <t>CPI Deflator</t>
  </si>
  <si>
    <t>Mining and petroleum taxes</t>
  </si>
  <si>
    <t>2015 Budget estimate (from 2016 budget)</t>
  </si>
  <si>
    <t>2015 actual (MYEFO)</t>
  </si>
  <si>
    <t>GDP</t>
  </si>
  <si>
    <t>Non-tax revenue (incl. grants)</t>
  </si>
  <si>
    <t>Gold price</t>
  </si>
  <si>
    <t>Gold</t>
  </si>
  <si>
    <t>Oil</t>
  </si>
  <si>
    <t>Copper</t>
  </si>
  <si>
    <t>Nickel</t>
  </si>
  <si>
    <t>LNG</t>
  </si>
  <si>
    <t>Total</t>
  </si>
  <si>
    <t>INDEX</t>
  </si>
  <si>
    <t>World inflation</t>
  </si>
  <si>
    <t>Cumulative inflation</t>
  </si>
  <si>
    <t>http://data.okfn.org/data/core/gold-prices</t>
  </si>
  <si>
    <t>(from World Bank)</t>
  </si>
  <si>
    <t>US inflation</t>
  </si>
  <si>
    <t>World inflation adjusted index</t>
  </si>
  <si>
    <t>World inflation adjusted index (2 month moving average)</t>
  </si>
  <si>
    <t>Cumulative US inflation</t>
  </si>
  <si>
    <t>US inflation adjusted index (2 month moving ave)</t>
  </si>
  <si>
    <t>US inflation adjusted index</t>
  </si>
  <si>
    <t>Non mining GDP</t>
  </si>
  <si>
    <t>Other taxes/Non mining GDP</t>
  </si>
  <si>
    <t xml:space="preserve"> Weighted commodity price index</t>
  </si>
  <si>
    <t xml:space="preserve"> Mining and Petroleum Taxes</t>
  </si>
  <si>
    <t>Combined Index</t>
  </si>
  <si>
    <t>Copper, grade A cathode, LME spot price, CIF European ports, US$ per metric ton (Index)</t>
  </si>
  <si>
    <t>Natural Gas, Indonesian Liquefied Natural Gas in Japan, US$ per Million Metric British Thermal Unit (Index)</t>
  </si>
  <si>
    <t>Nickel, melting grade, LME spot price, CIF European ports, US$ per metric ton (Index)</t>
  </si>
  <si>
    <t>Crude Oil (petroleum), simple average of three spot prices; Dated Brent, West Texas Intermediate, and the Dubai Fateh (Index)</t>
  </si>
  <si>
    <t>Gold price (Index)</t>
  </si>
  <si>
    <t>% of Total Mining  &amp; Oil Commodity Export</t>
  </si>
  <si>
    <t>Oil (crude &amp; refined)</t>
  </si>
  <si>
    <t>Nominal Value of Exports of Mining &amp; Oil Commodities (USD billions)</t>
  </si>
  <si>
    <t>Source: MIT Atlas of Economic Complexity, accessed 11 Aug 2016</t>
  </si>
  <si>
    <t>http://inflationdata.com/Inflation/Inflation_Rate/Monthly_Inflation.aspx</t>
  </si>
  <si>
    <t>Source:</t>
  </si>
  <si>
    <t>Source: IMF</t>
  </si>
  <si>
    <t xml:space="preserve">Gold </t>
  </si>
  <si>
    <t>PNG Export ratios (as % of Total)</t>
  </si>
  <si>
    <r>
      <t xml:space="preserve">Nominal K </t>
    </r>
    <r>
      <rPr>
        <i/>
        <sz val="10"/>
        <rFont val="Helvetica Neue"/>
      </rPr>
      <t>millions</t>
    </r>
  </si>
  <si>
    <r>
      <t xml:space="preserve">K </t>
    </r>
    <r>
      <rPr>
        <i/>
        <sz val="10"/>
        <rFont val="Helvetica Neue"/>
      </rPr>
      <t>billions</t>
    </r>
    <r>
      <rPr>
        <sz val="10"/>
        <rFont val="Helvetica Neue"/>
      </rPr>
      <t xml:space="preserve"> (Inflation adjusted)</t>
    </r>
  </si>
  <si>
    <t>CPI</t>
  </si>
  <si>
    <t>Tax revenue</t>
  </si>
  <si>
    <t>Economy-wide</t>
  </si>
  <si>
    <t>Mining and petroleum</t>
  </si>
  <si>
    <t>Non-mineral</t>
  </si>
  <si>
    <t>mineral</t>
  </si>
  <si>
    <t>Economy wide</t>
  </si>
  <si>
    <t>Mineral and petroleum</t>
  </si>
  <si>
    <t>Nominal</t>
  </si>
  <si>
    <t>FBO</t>
  </si>
  <si>
    <t>MYEFO 2016</t>
  </si>
  <si>
    <t>http://www.bankpng.gov.pg/statistics/quarterly-economic-bulletin-statistical-tables/</t>
  </si>
  <si>
    <t>QEB Statistical tables "Prices and Wages" QEB-Table-9.15</t>
  </si>
  <si>
    <t>Source 2000-2015: National Statistics Office and BPNG, accessed through BPNG website on 18 Aug 2016</t>
  </si>
  <si>
    <t>Source: 2016 CPI annual projection taken from MYEFO 2016</t>
  </si>
  <si>
    <t>Mining and Petroleum Taxes</t>
  </si>
  <si>
    <t>2016 MYEFO*</t>
  </si>
  <si>
    <t>*have included funds allocated to SWF</t>
  </si>
  <si>
    <t>Data went up to 2014, to complete the series, we have to assume same export ratios for 2015 &amp; 2016 as 2014</t>
  </si>
  <si>
    <t>MYEFO</t>
  </si>
  <si>
    <t>http://atlas.media.mit.edu/en/profile/country/png/#Exports</t>
  </si>
  <si>
    <t>Revenue - GFS2014</t>
  </si>
  <si>
    <t>Expenditure - GFS1986</t>
  </si>
  <si>
    <t>Expenditure - GFS2014</t>
  </si>
  <si>
    <t>Revenue -  GFS2014</t>
  </si>
  <si>
    <t>Revenue</t>
  </si>
  <si>
    <t>Expenditure</t>
  </si>
  <si>
    <t>Source</t>
  </si>
  <si>
    <t>Salaries</t>
  </si>
  <si>
    <t>Interest</t>
  </si>
  <si>
    <t>Pre boom (2000 to 2003)</t>
  </si>
  <si>
    <t>Boom average (2004 to 2014)</t>
  </si>
  <si>
    <t>Other recurrent</t>
  </si>
  <si>
    <t>MP funds</t>
  </si>
  <si>
    <t>Other development</t>
  </si>
  <si>
    <t>End boom (2014)</t>
  </si>
  <si>
    <t>FBO (2000-2003)</t>
  </si>
  <si>
    <t>FBO (2004-2014)</t>
  </si>
  <si>
    <t>FBO (2014)</t>
  </si>
  <si>
    <t>2016 (myefo)</t>
  </si>
  <si>
    <t>average (2000-2003)</t>
  </si>
  <si>
    <t>average (2004-2014)</t>
  </si>
  <si>
    <t>boom average salary over pre-boom average salary</t>
  </si>
  <si>
    <t>2016 salary bill minus 2004 salary bill (K millions 2015 prices)</t>
  </si>
  <si>
    <t>Increase in salary bill as % of total expenditure</t>
  </si>
  <si>
    <t>Increase in salary bill from 2006</t>
  </si>
  <si>
    <t>Increase in salary bill since 2006 as % of total expenditure</t>
  </si>
  <si>
    <t>Increase in salary bill since 2005 as % of 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</si>
</sst>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_(* #,##0.0_);_(* \(#,##0.0\);_(* &quot;-&quot;??_);_(@_)"/>
    <numFmt numFmtId="168" formatCode="0.0000000"/>
    <numFmt numFmtId="169" formatCode="0.00000"/>
    <numFmt numFmtId="170" formatCode="0.0000"/>
    <numFmt numFmtId="171" formatCode="0.000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-* #,##0.0000000_-;\-* #,##0.0000000_-;_-* &quot;-&quot;??_-;_-@_-"/>
  </numFmts>
  <fonts count="34">
    <font>
      <sz val="11"/>
      <color theme="1"/>
      <name val="Calibri"/>
      <family val="2"/>
      <scheme val="minor"/>
    </font>
    <font>
      <sz val="10"/>
      <name val="Helvetica Neue"/>
    </font>
    <font>
      <sz val="12"/>
      <name val="Arial"/>
      <family val="2"/>
    </font>
    <font>
      <sz val="11"/>
      <name val="Calibri"/>
    </font>
    <font>
      <i/>
      <sz val="10"/>
      <name val="Helvetica Neue"/>
    </font>
    <font>
      <sz val="10"/>
      <name val="Arial"/>
      <family val="2"/>
    </font>
    <font>
      <sz val="9"/>
      <name val="Helvetica Neue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Helvetica Neue"/>
    </font>
    <font>
      <b/>
      <sz val="10"/>
      <color rgb="FF000000"/>
      <name val="Helvetica Neue"/>
    </font>
    <font>
      <sz val="12"/>
      <color rgb="FF000000"/>
      <name val="Calibri"/>
      <family val="2"/>
      <scheme val="minor"/>
    </font>
    <font>
      <sz val="10"/>
      <color rgb="FFFF0000"/>
      <name val="Helvetica Neue"/>
    </font>
    <font>
      <sz val="9"/>
      <color rgb="FF000000"/>
      <name val="Arial"/>
      <family val="2"/>
    </font>
    <font>
      <sz val="9"/>
      <color rgb="FFFF0000"/>
      <name val="Arial"/>
    </font>
    <font>
      <sz val="18"/>
      <color rgb="FF000000"/>
      <name val="Calibri"/>
      <family val="2"/>
      <scheme val="minor"/>
    </font>
    <font>
      <sz val="12"/>
      <name val="Calibri"/>
      <scheme val="minor"/>
    </font>
    <font>
      <i/>
      <sz val="11"/>
      <color theme="1"/>
      <name val="Calibri"/>
      <family val="2"/>
      <scheme val="minor"/>
    </font>
    <font>
      <sz val="11"/>
      <name val="Calibri"/>
      <scheme val="minor"/>
    </font>
    <font>
      <i/>
      <sz val="12"/>
      <color rgb="FF000000"/>
      <name val="Calibri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0"/>
      <color rgb="FF000000"/>
      <name val="Helvetica Neue"/>
    </font>
    <font>
      <sz val="10"/>
      <color theme="1"/>
      <name val="Helvetica Neue"/>
    </font>
    <font>
      <i/>
      <sz val="10"/>
      <color theme="1"/>
      <name val="Helvetica Neue"/>
    </font>
    <font>
      <i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i/>
      <sz val="9"/>
      <color theme="1"/>
      <name val="Arial"/>
      <family val="2"/>
    </font>
    <font>
      <sz val="11"/>
      <color theme="0" tint="-0.499984740745262"/>
      <name val="Calibri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3" fillId="0" borderId="0"/>
    <xf numFmtId="0" fontId="8" fillId="0" borderId="0"/>
    <xf numFmtId="9" fontId="7" fillId="0" borderId="0" applyFont="0" applyFill="0" applyBorder="0" applyAlignment="0" applyProtection="0"/>
  </cellStyleXfs>
  <cellXfs count="116">
    <xf numFmtId="0" fontId="0" fillId="0" borderId="0" xfId="0"/>
    <xf numFmtId="2" fontId="11" fillId="0" borderId="0" xfId="0" applyNumberFormat="1" applyFont="1"/>
    <xf numFmtId="0" fontId="11" fillId="0" borderId="0" xfId="0" applyFont="1"/>
    <xf numFmtId="2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0" fillId="0" borderId="0" xfId="0" applyFill="1"/>
    <xf numFmtId="0" fontId="13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NumberFormat="1"/>
    <xf numFmtId="0" fontId="0" fillId="2" borderId="0" xfId="0" applyFill="1"/>
    <xf numFmtId="0" fontId="12" fillId="2" borderId="0" xfId="0" applyNumberFormat="1" applyFont="1" applyFill="1" applyBorder="1" applyAlignment="1">
      <alignment horizontal="left" vertical="top" wrapText="1"/>
    </xf>
    <xf numFmtId="17" fontId="11" fillId="2" borderId="0" xfId="0" applyNumberFormat="1" applyFont="1" applyFill="1"/>
    <xf numFmtId="2" fontId="11" fillId="2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14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Fill="1"/>
    <xf numFmtId="2" fontId="14" fillId="0" borderId="0" xfId="0" applyNumberFormat="1" applyFont="1" applyFill="1"/>
    <xf numFmtId="2" fontId="14" fillId="0" borderId="0" xfId="0" applyNumberFormat="1" applyFont="1"/>
    <xf numFmtId="167" fontId="1" fillId="0" borderId="0" xfId="1" applyNumberFormat="1" applyFont="1" applyFill="1" applyBorder="1" applyAlignment="1">
      <alignment vertical="top"/>
    </xf>
    <xf numFmtId="167" fontId="15" fillId="0" borderId="0" xfId="1" applyNumberFormat="1" applyFont="1" applyFill="1" applyBorder="1" applyAlignment="1">
      <alignment vertical="top"/>
    </xf>
    <xf numFmtId="170" fontId="14" fillId="0" borderId="0" xfId="0" applyNumberFormat="1" applyFont="1"/>
    <xf numFmtId="170" fontId="14" fillId="0" borderId="0" xfId="0" applyNumberFormat="1" applyFont="1" applyFill="1"/>
    <xf numFmtId="1" fontId="0" fillId="0" borderId="0" xfId="0" applyNumberFormat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Fill="1"/>
    <xf numFmtId="1" fontId="11" fillId="0" borderId="0" xfId="0" applyNumberFormat="1" applyFont="1"/>
    <xf numFmtId="9" fontId="11" fillId="0" borderId="0" xfId="4" applyFont="1"/>
    <xf numFmtId="9" fontId="7" fillId="0" borderId="0" xfId="4" applyFont="1"/>
    <xf numFmtId="10" fontId="16" fillId="0" borderId="0" xfId="0" applyNumberFormat="1" applyFont="1"/>
    <xf numFmtId="10" fontId="17" fillId="0" borderId="0" xfId="0" applyNumberFormat="1" applyFont="1"/>
    <xf numFmtId="0" fontId="16" fillId="0" borderId="0" xfId="1" applyNumberFormat="1" applyFont="1"/>
    <xf numFmtId="2" fontId="16" fillId="0" borderId="0" xfId="0" applyNumberFormat="1" applyFont="1"/>
    <xf numFmtId="0" fontId="18" fillId="0" borderId="0" xfId="0" applyFont="1" applyAlignment="1">
      <alignment horizontal="left" vertical="center"/>
    </xf>
    <xf numFmtId="169" fontId="11" fillId="0" borderId="0" xfId="0" applyNumberFormat="1" applyFont="1"/>
    <xf numFmtId="169" fontId="11" fillId="0" borderId="0" xfId="0" applyNumberFormat="1" applyFont="1" applyAlignment="1">
      <alignment horizontal="left" vertical="center" wrapText="1"/>
    </xf>
    <xf numFmtId="169" fontId="11" fillId="0" borderId="0" xfId="4" applyNumberFormat="1" applyFont="1"/>
    <xf numFmtId="2" fontId="11" fillId="3" borderId="0" xfId="0" applyNumberFormat="1" applyFont="1" applyFill="1"/>
    <xf numFmtId="2" fontId="11" fillId="3" borderId="0" xfId="0" applyNumberFormat="1" applyFont="1" applyFill="1" applyAlignment="1">
      <alignment horizontal="left" vertical="center" wrapText="1"/>
    </xf>
    <xf numFmtId="9" fontId="11" fillId="3" borderId="0" xfId="4" applyFont="1" applyFill="1"/>
    <xf numFmtId="0" fontId="16" fillId="3" borderId="0" xfId="0" applyNumberFormat="1" applyFont="1" applyFill="1"/>
    <xf numFmtId="2" fontId="16" fillId="3" borderId="0" xfId="0" applyNumberFormat="1" applyFont="1" applyFill="1"/>
    <xf numFmtId="0" fontId="11" fillId="3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65" fontId="22" fillId="0" borderId="0" xfId="4" applyNumberFormat="1" applyFont="1"/>
    <xf numFmtId="172" fontId="21" fillId="0" borderId="0" xfId="1" applyNumberFormat="1" applyFont="1"/>
    <xf numFmtId="173" fontId="21" fillId="0" borderId="0" xfId="1" applyNumberFormat="1" applyFont="1"/>
    <xf numFmtId="0" fontId="21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43" fontId="0" fillId="0" borderId="0" xfId="0" applyNumberFormat="1"/>
    <xf numFmtId="175" fontId="21" fillId="0" borderId="0" xfId="0" applyNumberFormat="1" applyFont="1"/>
    <xf numFmtId="0" fontId="24" fillId="0" borderId="0" xfId="0" applyFont="1" applyFill="1" applyAlignment="1">
      <alignment wrapText="1"/>
    </xf>
    <xf numFmtId="0" fontId="20" fillId="0" borderId="0" xfId="0" applyFont="1" applyFill="1" applyAlignment="1"/>
    <xf numFmtId="174" fontId="12" fillId="4" borderId="0" xfId="1" applyNumberFormat="1" applyFont="1" applyFill="1" applyBorder="1" applyAlignment="1">
      <alignment horizontal="left" vertical="top" wrapText="1"/>
    </xf>
    <xf numFmtId="174" fontId="11" fillId="4" borderId="0" xfId="1" applyNumberFormat="1" applyFont="1" applyFill="1"/>
    <xf numFmtId="174" fontId="7" fillId="0" borderId="0" xfId="1" applyNumberFormat="1" applyFont="1"/>
    <xf numFmtId="168" fontId="0" fillId="2" borderId="0" xfId="0" applyNumberFormat="1" applyFill="1"/>
    <xf numFmtId="168" fontId="0" fillId="0" borderId="0" xfId="0" applyNumberFormat="1"/>
    <xf numFmtId="0" fontId="12" fillId="0" borderId="0" xfId="0" applyNumberFormat="1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top"/>
    </xf>
    <xf numFmtId="0" fontId="26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left" vertical="top"/>
    </xf>
    <xf numFmtId="0" fontId="28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169" fontId="30" fillId="0" borderId="0" xfId="0" applyNumberFormat="1" applyFont="1"/>
    <xf numFmtId="2" fontId="30" fillId="0" borderId="0" xfId="0" applyNumberFormat="1" applyFont="1"/>
    <xf numFmtId="0" fontId="0" fillId="0" borderId="0" xfId="0" applyFont="1" applyFill="1" applyAlignment="1">
      <alignment wrapText="1"/>
    </xf>
    <xf numFmtId="43" fontId="0" fillId="0" borderId="0" xfId="0" applyNumberFormat="1" applyFill="1"/>
    <xf numFmtId="0" fontId="21" fillId="0" borderId="0" xfId="0" applyFont="1" applyFill="1"/>
    <xf numFmtId="0" fontId="31" fillId="0" borderId="0" xfId="0" applyFont="1" applyFill="1"/>
    <xf numFmtId="0" fontId="20" fillId="0" borderId="0" xfId="0" applyFont="1" applyAlignment="1"/>
    <xf numFmtId="0" fontId="20" fillId="0" borderId="0" xfId="0" applyFont="1" applyFill="1"/>
    <xf numFmtId="0" fontId="0" fillId="0" borderId="0" xfId="0" applyFont="1" applyAlignment="1"/>
    <xf numFmtId="0" fontId="9" fillId="0" borderId="0" xfId="0" applyFont="1"/>
    <xf numFmtId="0" fontId="32" fillId="0" borderId="0" xfId="0" applyFont="1"/>
    <xf numFmtId="1" fontId="32" fillId="0" borderId="0" xfId="0" applyNumberFormat="1" applyFont="1"/>
    <xf numFmtId="0" fontId="33" fillId="0" borderId="0" xfId="0" applyFont="1"/>
    <xf numFmtId="0" fontId="5" fillId="0" borderId="0" xfId="2" applyFont="1" applyFill="1" applyBorder="1"/>
    <xf numFmtId="166" fontId="6" fillId="0" borderId="0" xfId="2" applyNumberFormat="1" applyFont="1" applyFill="1" applyAlignment="1">
      <alignment horizontal="right"/>
    </xf>
    <xf numFmtId="166" fontId="0" fillId="0" borderId="0" xfId="0" applyNumberFormat="1"/>
    <xf numFmtId="165" fontId="7" fillId="0" borderId="0" xfId="4" applyNumberFormat="1" applyFont="1"/>
    <xf numFmtId="9" fontId="7" fillId="0" borderId="0" xfId="4" applyNumberFormat="1" applyFont="1"/>
    <xf numFmtId="0" fontId="7" fillId="0" borderId="0" xfId="1" applyNumberFormat="1" applyFont="1" applyFill="1" applyAlignment="1"/>
    <xf numFmtId="171" fontId="21" fillId="0" borderId="0" xfId="0" applyNumberFormat="1" applyFont="1" applyFill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11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6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Expenditure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1963504561902"/>
          <c:y val="3.8067349926793601E-2"/>
          <c:w val="0.79913921474101501"/>
          <c:h val="0.82621782086902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'[1]Exp &amp; Revenue 2000-2016'!$G$3</c:f>
              <c:strCache>
                <c:ptCount val="1"/>
                <c:pt idx="0">
                  <c:v>Expenditure - GFS1986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'[1]Exp &amp; Revenue 2000-2016'!$F$4:$F$20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'[1]Exp &amp; Revenue 2000-2016'!$G$4:$G$20</c:f>
              <c:numCache>
                <c:formatCode>General</c:formatCode>
                <c:ptCount val="17"/>
                <c:pt idx="0">
                  <c:v>7737.1208199745824</c:v>
                </c:pt>
                <c:pt idx="1">
                  <c:v>7825.0447198380207</c:v>
                </c:pt>
                <c:pt idx="2">
                  <c:v>7453.7483626292587</c:v>
                </c:pt>
                <c:pt idx="3">
                  <c:v>6498.4728532077224</c:v>
                </c:pt>
                <c:pt idx="4">
                  <c:v>6987.636375671791</c:v>
                </c:pt>
                <c:pt idx="5">
                  <c:v>8804.0959304481039</c:v>
                </c:pt>
                <c:pt idx="6">
                  <c:v>9338.8323095190881</c:v>
                </c:pt>
                <c:pt idx="7">
                  <c:v>10500.008875570689</c:v>
                </c:pt>
                <c:pt idx="8">
                  <c:v>10925.749430208189</c:v>
                </c:pt>
                <c:pt idx="9">
                  <c:v>9048.8402472980379</c:v>
                </c:pt>
                <c:pt idx="10">
                  <c:v>10329.399258651203</c:v>
                </c:pt>
                <c:pt idx="11">
                  <c:v>10109.647475426451</c:v>
                </c:pt>
                <c:pt idx="12">
                  <c:v>12603.554846720906</c:v>
                </c:pt>
                <c:pt idx="13">
                  <c:v>13802.583907065218</c:v>
                </c:pt>
                <c:pt idx="14">
                  <c:v>15199.474805883672</c:v>
                </c:pt>
                <c:pt idx="15">
                  <c:v>13496.1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'[1]Exp &amp; Revenue 2000-2016'!$H$3</c:f>
              <c:strCache>
                <c:ptCount val="1"/>
                <c:pt idx="0">
                  <c:v>Expenditure - GFS2014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'[1]Exp &amp; Revenue 2000-2016'!$F$4:$F$20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'[1]Exp &amp; Revenue 2000-2016'!$H$4:$H$20</c:f>
              <c:numCache>
                <c:formatCode>General</c:formatCode>
                <c:ptCount val="17"/>
                <c:pt idx="12">
                  <c:v>11451.212721918146</c:v>
                </c:pt>
                <c:pt idx="13">
                  <c:v>14542.542184191872</c:v>
                </c:pt>
                <c:pt idx="14">
                  <c:v>16210.794055311026</c:v>
                </c:pt>
                <c:pt idx="15">
                  <c:v>13788.9</c:v>
                </c:pt>
                <c:pt idx="16">
                  <c:v>13848.592870544093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17040"/>
        <c:axId val="490915080"/>
      </c:scatterChart>
      <c:valAx>
        <c:axId val="490917040"/>
        <c:scaling>
          <c:orientation val="minMax"/>
          <c:max val="2016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0915080"/>
        <c:crosses val="autoZero"/>
        <c:crossBetween val="midCat"/>
        <c:majorUnit val="2"/>
      </c:valAx>
      <c:valAx>
        <c:axId val="490915080"/>
        <c:scaling>
          <c:orientation val="minMax"/>
          <c:max val="17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909170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900412888404142"/>
          <c:y val="0.92420648232933122"/>
          <c:w val="0.66858362627145118"/>
          <c:h val="6.845973943180230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'Raw IMF commodity index'!$A$306:$A$443</c:f>
              <c:strCache>
                <c:ptCount val="138"/>
                <c:pt idx="0">
                  <c:v>2005M1</c:v>
                </c:pt>
                <c:pt idx="1">
                  <c:v>2005M2</c:v>
                </c:pt>
                <c:pt idx="2">
                  <c:v>2005M3</c:v>
                </c:pt>
                <c:pt idx="3">
                  <c:v>2005M4</c:v>
                </c:pt>
                <c:pt idx="4">
                  <c:v>2005M5</c:v>
                </c:pt>
                <c:pt idx="5">
                  <c:v>2005M6</c:v>
                </c:pt>
                <c:pt idx="6">
                  <c:v>2005M7</c:v>
                </c:pt>
                <c:pt idx="7">
                  <c:v>2005M8</c:v>
                </c:pt>
                <c:pt idx="8">
                  <c:v>2005M9</c:v>
                </c:pt>
                <c:pt idx="9">
                  <c:v>2005M10</c:v>
                </c:pt>
                <c:pt idx="10">
                  <c:v>2005M11</c:v>
                </c:pt>
                <c:pt idx="11">
                  <c:v>2005M12</c:v>
                </c:pt>
                <c:pt idx="12">
                  <c:v>2006M1</c:v>
                </c:pt>
                <c:pt idx="13">
                  <c:v>2006M2</c:v>
                </c:pt>
                <c:pt idx="14">
                  <c:v>2006M3</c:v>
                </c:pt>
                <c:pt idx="15">
                  <c:v>2006M4</c:v>
                </c:pt>
                <c:pt idx="16">
                  <c:v>2006M5</c:v>
                </c:pt>
                <c:pt idx="17">
                  <c:v>2006M6</c:v>
                </c:pt>
                <c:pt idx="18">
                  <c:v>2006M7</c:v>
                </c:pt>
                <c:pt idx="19">
                  <c:v>2006M8</c:v>
                </c:pt>
                <c:pt idx="20">
                  <c:v>2006M9</c:v>
                </c:pt>
                <c:pt idx="21">
                  <c:v>2006M10</c:v>
                </c:pt>
                <c:pt idx="22">
                  <c:v>2006M11</c:v>
                </c:pt>
                <c:pt idx="23">
                  <c:v>2006M12</c:v>
                </c:pt>
                <c:pt idx="24">
                  <c:v>2007M1</c:v>
                </c:pt>
                <c:pt idx="25">
                  <c:v>2007M2</c:v>
                </c:pt>
                <c:pt idx="26">
                  <c:v>2007M3</c:v>
                </c:pt>
                <c:pt idx="27">
                  <c:v>2007M4</c:v>
                </c:pt>
                <c:pt idx="28">
                  <c:v>2007M5</c:v>
                </c:pt>
                <c:pt idx="29">
                  <c:v>2007M6</c:v>
                </c:pt>
                <c:pt idx="30">
                  <c:v>2007M7</c:v>
                </c:pt>
                <c:pt idx="31">
                  <c:v>2007M8</c:v>
                </c:pt>
                <c:pt idx="32">
                  <c:v>2007M9</c:v>
                </c:pt>
                <c:pt idx="33">
                  <c:v>2007M10</c:v>
                </c:pt>
                <c:pt idx="34">
                  <c:v>2007M11</c:v>
                </c:pt>
                <c:pt idx="35">
                  <c:v>2007M12</c:v>
                </c:pt>
                <c:pt idx="36">
                  <c:v>2008M1</c:v>
                </c:pt>
                <c:pt idx="37">
                  <c:v>2008M2</c:v>
                </c:pt>
                <c:pt idx="38">
                  <c:v>2008M3</c:v>
                </c:pt>
                <c:pt idx="39">
                  <c:v>2008M4</c:v>
                </c:pt>
                <c:pt idx="40">
                  <c:v>2008M5</c:v>
                </c:pt>
                <c:pt idx="41">
                  <c:v>2008M6</c:v>
                </c:pt>
                <c:pt idx="42">
                  <c:v>2008M7</c:v>
                </c:pt>
                <c:pt idx="43">
                  <c:v>2008M8</c:v>
                </c:pt>
                <c:pt idx="44">
                  <c:v>2008M9</c:v>
                </c:pt>
                <c:pt idx="45">
                  <c:v>2008M10</c:v>
                </c:pt>
                <c:pt idx="46">
                  <c:v>2008M11</c:v>
                </c:pt>
                <c:pt idx="47">
                  <c:v>2008M12</c:v>
                </c:pt>
                <c:pt idx="48">
                  <c:v>2009M1</c:v>
                </c:pt>
                <c:pt idx="49">
                  <c:v>2009M2</c:v>
                </c:pt>
                <c:pt idx="50">
                  <c:v>2009M3</c:v>
                </c:pt>
                <c:pt idx="51">
                  <c:v>2009M4</c:v>
                </c:pt>
                <c:pt idx="52">
                  <c:v>2009M5</c:v>
                </c:pt>
                <c:pt idx="53">
                  <c:v>2009M6</c:v>
                </c:pt>
                <c:pt idx="54">
                  <c:v>2009M7</c:v>
                </c:pt>
                <c:pt idx="55">
                  <c:v>2009M8</c:v>
                </c:pt>
                <c:pt idx="56">
                  <c:v>2009M9</c:v>
                </c:pt>
                <c:pt idx="57">
                  <c:v>2009M10</c:v>
                </c:pt>
                <c:pt idx="58">
                  <c:v>2009M11</c:v>
                </c:pt>
                <c:pt idx="59">
                  <c:v>2009M12</c:v>
                </c:pt>
                <c:pt idx="60">
                  <c:v>2010M1</c:v>
                </c:pt>
                <c:pt idx="61">
                  <c:v>2010M2</c:v>
                </c:pt>
                <c:pt idx="62">
                  <c:v>2010M3</c:v>
                </c:pt>
                <c:pt idx="63">
                  <c:v>2010M4</c:v>
                </c:pt>
                <c:pt idx="64">
                  <c:v>2010M5</c:v>
                </c:pt>
                <c:pt idx="65">
                  <c:v>2010M6</c:v>
                </c:pt>
                <c:pt idx="66">
                  <c:v>2010M7</c:v>
                </c:pt>
                <c:pt idx="67">
                  <c:v>2010M8</c:v>
                </c:pt>
                <c:pt idx="68">
                  <c:v>2010M9</c:v>
                </c:pt>
                <c:pt idx="69">
                  <c:v>2010M10</c:v>
                </c:pt>
                <c:pt idx="70">
                  <c:v>2010M11</c:v>
                </c:pt>
                <c:pt idx="71">
                  <c:v>2010M12</c:v>
                </c:pt>
                <c:pt idx="72">
                  <c:v>2011M1</c:v>
                </c:pt>
                <c:pt idx="73">
                  <c:v>2011M2</c:v>
                </c:pt>
                <c:pt idx="74">
                  <c:v>2011M3</c:v>
                </c:pt>
                <c:pt idx="75">
                  <c:v>2011M4</c:v>
                </c:pt>
                <c:pt idx="76">
                  <c:v>2011M5</c:v>
                </c:pt>
                <c:pt idx="77">
                  <c:v>2011M6</c:v>
                </c:pt>
                <c:pt idx="78">
                  <c:v>2011M7</c:v>
                </c:pt>
                <c:pt idx="79">
                  <c:v>2011M8</c:v>
                </c:pt>
                <c:pt idx="80">
                  <c:v>2011M9</c:v>
                </c:pt>
                <c:pt idx="81">
                  <c:v>2011M10</c:v>
                </c:pt>
                <c:pt idx="82">
                  <c:v>2011M11</c:v>
                </c:pt>
                <c:pt idx="83">
                  <c:v>2011M12</c:v>
                </c:pt>
                <c:pt idx="84">
                  <c:v>2012M1</c:v>
                </c:pt>
                <c:pt idx="85">
                  <c:v>2012M2</c:v>
                </c:pt>
                <c:pt idx="86">
                  <c:v>2012M3</c:v>
                </c:pt>
                <c:pt idx="87">
                  <c:v>2012M4</c:v>
                </c:pt>
                <c:pt idx="88">
                  <c:v>2012M5</c:v>
                </c:pt>
                <c:pt idx="89">
                  <c:v>2012M6</c:v>
                </c:pt>
                <c:pt idx="90">
                  <c:v>2012M7</c:v>
                </c:pt>
                <c:pt idx="91">
                  <c:v>2012M8</c:v>
                </c:pt>
                <c:pt idx="92">
                  <c:v>2012M9</c:v>
                </c:pt>
                <c:pt idx="93">
                  <c:v>2012M10</c:v>
                </c:pt>
                <c:pt idx="94">
                  <c:v>2012M11</c:v>
                </c:pt>
                <c:pt idx="95">
                  <c:v>2012M12</c:v>
                </c:pt>
                <c:pt idx="96">
                  <c:v>2013M1</c:v>
                </c:pt>
                <c:pt idx="97">
                  <c:v>2013M2</c:v>
                </c:pt>
                <c:pt idx="98">
                  <c:v>2013M3</c:v>
                </c:pt>
                <c:pt idx="99">
                  <c:v>2013M4</c:v>
                </c:pt>
                <c:pt idx="100">
                  <c:v>2013M5</c:v>
                </c:pt>
                <c:pt idx="101">
                  <c:v>2013M6</c:v>
                </c:pt>
                <c:pt idx="102">
                  <c:v>2013M7</c:v>
                </c:pt>
                <c:pt idx="103">
                  <c:v>2013M8</c:v>
                </c:pt>
                <c:pt idx="104">
                  <c:v>2013M9</c:v>
                </c:pt>
                <c:pt idx="105">
                  <c:v>2013M10</c:v>
                </c:pt>
                <c:pt idx="106">
                  <c:v>2013M11</c:v>
                </c:pt>
                <c:pt idx="107">
                  <c:v>2013M12</c:v>
                </c:pt>
                <c:pt idx="108">
                  <c:v>2014M1</c:v>
                </c:pt>
                <c:pt idx="109">
                  <c:v>2014M2</c:v>
                </c:pt>
                <c:pt idx="110">
                  <c:v>2014M3</c:v>
                </c:pt>
                <c:pt idx="111">
                  <c:v>2014M4</c:v>
                </c:pt>
                <c:pt idx="112">
                  <c:v>2014M5</c:v>
                </c:pt>
                <c:pt idx="113">
                  <c:v>2014M6</c:v>
                </c:pt>
                <c:pt idx="114">
                  <c:v>2014M7</c:v>
                </c:pt>
                <c:pt idx="115">
                  <c:v>2014M8</c:v>
                </c:pt>
                <c:pt idx="116">
                  <c:v>2014M9</c:v>
                </c:pt>
                <c:pt idx="117">
                  <c:v>2014M10</c:v>
                </c:pt>
                <c:pt idx="118">
                  <c:v>2014M11</c:v>
                </c:pt>
                <c:pt idx="119">
                  <c:v>2014M12</c:v>
                </c:pt>
                <c:pt idx="120">
                  <c:v>2015M1</c:v>
                </c:pt>
                <c:pt idx="121">
                  <c:v>2015M2</c:v>
                </c:pt>
                <c:pt idx="122">
                  <c:v>2015M3</c:v>
                </c:pt>
                <c:pt idx="123">
                  <c:v>2015M4</c:v>
                </c:pt>
                <c:pt idx="124">
                  <c:v>2015M5</c:v>
                </c:pt>
                <c:pt idx="125">
                  <c:v>2015M6</c:v>
                </c:pt>
                <c:pt idx="126">
                  <c:v>2015M7</c:v>
                </c:pt>
                <c:pt idx="127">
                  <c:v>2015M8</c:v>
                </c:pt>
                <c:pt idx="128">
                  <c:v>2015M9</c:v>
                </c:pt>
                <c:pt idx="129">
                  <c:v>2015M10</c:v>
                </c:pt>
                <c:pt idx="130">
                  <c:v>2015M11</c:v>
                </c:pt>
                <c:pt idx="131">
                  <c:v>2015M12</c:v>
                </c:pt>
                <c:pt idx="132">
                  <c:v>2016M1</c:v>
                </c:pt>
                <c:pt idx="133">
                  <c:v>2016M2</c:v>
                </c:pt>
                <c:pt idx="134">
                  <c:v>2016M3</c:v>
                </c:pt>
                <c:pt idx="135">
                  <c:v>2016M4</c:v>
                </c:pt>
                <c:pt idx="136">
                  <c:v>2016M5</c:v>
                </c:pt>
                <c:pt idx="137">
                  <c:v>2016M6</c:v>
                </c:pt>
              </c:strCache>
            </c:strRef>
          </c:cat>
          <c:val>
            <c:numRef>
              <c:f>'Raw IMF commodity index'!$B$306:$B$443</c:f>
              <c:numCache>
                <c:formatCode>0.00</c:formatCode>
                <c:ptCount val="138"/>
                <c:pt idx="0">
                  <c:v>86.605323921783338</c:v>
                </c:pt>
                <c:pt idx="1">
                  <c:v>88.88714862952132</c:v>
                </c:pt>
                <c:pt idx="2">
                  <c:v>97.314108558981403</c:v>
                </c:pt>
                <c:pt idx="3">
                  <c:v>96.612422503874583</c:v>
                </c:pt>
                <c:pt idx="4">
                  <c:v>93.548669942360902</c:v>
                </c:pt>
                <c:pt idx="5">
                  <c:v>99.956917072293763</c:v>
                </c:pt>
                <c:pt idx="6">
                  <c:v>103.03482954619315</c:v>
                </c:pt>
                <c:pt idx="7">
                  <c:v>109.14633842837209</c:v>
                </c:pt>
                <c:pt idx="8">
                  <c:v>109.30971993262673</c:v>
                </c:pt>
                <c:pt idx="9">
                  <c:v>106.77342599396732</c:v>
                </c:pt>
                <c:pt idx="10">
                  <c:v>102.84347055928725</c:v>
                </c:pt>
                <c:pt idx="11">
                  <c:v>105.96762491073798</c:v>
                </c:pt>
                <c:pt idx="12">
                  <c:v>113.12095284882778</c:v>
                </c:pt>
                <c:pt idx="13">
                  <c:v>111.81450626369811</c:v>
                </c:pt>
                <c:pt idx="14">
                  <c:v>113.30355151532784</c:v>
                </c:pt>
                <c:pt idx="15">
                  <c:v>123.21291500968685</c:v>
                </c:pt>
                <c:pt idx="16">
                  <c:v>127.60072581202031</c:v>
                </c:pt>
                <c:pt idx="17">
                  <c:v>125.94308387379579</c:v>
                </c:pt>
                <c:pt idx="18">
                  <c:v>131.02845862067508</c:v>
                </c:pt>
                <c:pt idx="19">
                  <c:v>130.38773120357877</c:v>
                </c:pt>
                <c:pt idx="20">
                  <c:v>119.16751726774552</c:v>
                </c:pt>
                <c:pt idx="21">
                  <c:v>116.05131363115763</c:v>
                </c:pt>
                <c:pt idx="22">
                  <c:v>117.34352094299126</c:v>
                </c:pt>
                <c:pt idx="23">
                  <c:v>120.94933692227139</c:v>
                </c:pt>
                <c:pt idx="24">
                  <c:v>112.9878935266271</c:v>
                </c:pt>
                <c:pt idx="25">
                  <c:v>118.50796331785024</c:v>
                </c:pt>
                <c:pt idx="26">
                  <c:v>122.41429404452565</c:v>
                </c:pt>
                <c:pt idx="27">
                  <c:v>129.03278824185671</c:v>
                </c:pt>
                <c:pt idx="28">
                  <c:v>129.95102909614201</c:v>
                </c:pt>
                <c:pt idx="29">
                  <c:v>133.05720126706743</c:v>
                </c:pt>
                <c:pt idx="30">
                  <c:v>138.29468587575155</c:v>
                </c:pt>
                <c:pt idx="31">
                  <c:v>133.16768282980956</c:v>
                </c:pt>
                <c:pt idx="32">
                  <c:v>140.7490160777725</c:v>
                </c:pt>
                <c:pt idx="33">
                  <c:v>147.90429454109835</c:v>
                </c:pt>
                <c:pt idx="34">
                  <c:v>157.84288041052486</c:v>
                </c:pt>
                <c:pt idx="35">
                  <c:v>156.74236745439484</c:v>
                </c:pt>
                <c:pt idx="36">
                  <c:v>162.45527504307324</c:v>
                </c:pt>
                <c:pt idx="37">
                  <c:v>171.38209101037441</c:v>
                </c:pt>
                <c:pt idx="38">
                  <c:v>181.80931013197576</c:v>
                </c:pt>
                <c:pt idx="39">
                  <c:v>189.74469608767208</c:v>
                </c:pt>
                <c:pt idx="40">
                  <c:v>204.08608694072029</c:v>
                </c:pt>
                <c:pt idx="41">
                  <c:v>215.90468466969151</c:v>
                </c:pt>
                <c:pt idx="42">
                  <c:v>219.89949984904374</c:v>
                </c:pt>
                <c:pt idx="43">
                  <c:v>195.96234386292974</c:v>
                </c:pt>
                <c:pt idx="44">
                  <c:v>176.37469484054708</c:v>
                </c:pt>
                <c:pt idx="45">
                  <c:v>139.18306954103798</c:v>
                </c:pt>
                <c:pt idx="46">
                  <c:v>114.85206381572696</c:v>
                </c:pt>
                <c:pt idx="47">
                  <c:v>98.241388262198853</c:v>
                </c:pt>
                <c:pt idx="48">
                  <c:v>102.4871537901728</c:v>
                </c:pt>
                <c:pt idx="49">
                  <c:v>98.157569312857518</c:v>
                </c:pt>
                <c:pt idx="50">
                  <c:v>100.13652903082526</c:v>
                </c:pt>
                <c:pt idx="51">
                  <c:v>104.15801569489138</c:v>
                </c:pt>
                <c:pt idx="52">
                  <c:v>114.93380883541276</c:v>
                </c:pt>
                <c:pt idx="53">
                  <c:v>128.30759728041329</c:v>
                </c:pt>
                <c:pt idx="54">
                  <c:v>123.52256295021266</c:v>
                </c:pt>
                <c:pt idx="55">
                  <c:v>132.9120026906094</c:v>
                </c:pt>
                <c:pt idx="56">
                  <c:v>127.55185959243205</c:v>
                </c:pt>
                <c:pt idx="57">
                  <c:v>134.80646091965312</c:v>
                </c:pt>
                <c:pt idx="58">
                  <c:v>140.85157694569779</c:v>
                </c:pt>
                <c:pt idx="59">
                  <c:v>140.81453435725268</c:v>
                </c:pt>
                <c:pt idx="60">
                  <c:v>146.05247089530033</c:v>
                </c:pt>
                <c:pt idx="61">
                  <c:v>142.37642498748232</c:v>
                </c:pt>
                <c:pt idx="62">
                  <c:v>148.82071517204329</c:v>
                </c:pt>
                <c:pt idx="63">
                  <c:v>157.9309162444566</c:v>
                </c:pt>
                <c:pt idx="64">
                  <c:v>146.66092857840752</c:v>
                </c:pt>
                <c:pt idx="65">
                  <c:v>143.68089823775418</c:v>
                </c:pt>
                <c:pt idx="66">
                  <c:v>144.2487702070089</c:v>
                </c:pt>
                <c:pt idx="67">
                  <c:v>148.57968841518823</c:v>
                </c:pt>
                <c:pt idx="68">
                  <c:v>150.37491409583805</c:v>
                </c:pt>
                <c:pt idx="69">
                  <c:v>159.60114356377852</c:v>
                </c:pt>
                <c:pt idx="70">
                  <c:v>165.00591702903819</c:v>
                </c:pt>
                <c:pt idx="71">
                  <c:v>174.95924921753235</c:v>
                </c:pt>
                <c:pt idx="72">
                  <c:v>182.36763468470917</c:v>
                </c:pt>
                <c:pt idx="73">
                  <c:v>190.22256185495658</c:v>
                </c:pt>
                <c:pt idx="74">
                  <c:v>199.85242201452064</c:v>
                </c:pt>
                <c:pt idx="75">
                  <c:v>210.37529167806682</c:v>
                </c:pt>
                <c:pt idx="76">
                  <c:v>199.50949586087904</c:v>
                </c:pt>
                <c:pt idx="77">
                  <c:v>196.09428485615237</c:v>
                </c:pt>
                <c:pt idx="78">
                  <c:v>199.10956319711798</c:v>
                </c:pt>
                <c:pt idx="79">
                  <c:v>190.65771302847074</c:v>
                </c:pt>
                <c:pt idx="80">
                  <c:v>188.80380767979986</c:v>
                </c:pt>
                <c:pt idx="81">
                  <c:v>182.93623577013116</c:v>
                </c:pt>
                <c:pt idx="82">
                  <c:v>186.39990293519077</c:v>
                </c:pt>
                <c:pt idx="83">
                  <c:v>184.1482831963543</c:v>
                </c:pt>
                <c:pt idx="84">
                  <c:v>188.49025145510066</c:v>
                </c:pt>
                <c:pt idx="85">
                  <c:v>195.97802936001551</c:v>
                </c:pt>
                <c:pt idx="86">
                  <c:v>201.82986150703766</c:v>
                </c:pt>
                <c:pt idx="87">
                  <c:v>197.54684137955493</c:v>
                </c:pt>
                <c:pt idx="88">
                  <c:v>185.21812408142515</c:v>
                </c:pt>
                <c:pt idx="89">
                  <c:v>170.03699509813225</c:v>
                </c:pt>
                <c:pt idx="90">
                  <c:v>178.09834605753741</c:v>
                </c:pt>
                <c:pt idx="91">
                  <c:v>185.68543342068025</c:v>
                </c:pt>
                <c:pt idx="92">
                  <c:v>187.09500726264872</c:v>
                </c:pt>
                <c:pt idx="93">
                  <c:v>183.2769780211141</c:v>
                </c:pt>
                <c:pt idx="94">
                  <c:v>180.73990391365459</c:v>
                </c:pt>
                <c:pt idx="95">
                  <c:v>182.55927356110058</c:v>
                </c:pt>
                <c:pt idx="96">
                  <c:v>187.58019171884033</c:v>
                </c:pt>
                <c:pt idx="97">
                  <c:v>190.74234645511947</c:v>
                </c:pt>
                <c:pt idx="98">
                  <c:v>183.71764298101027</c:v>
                </c:pt>
                <c:pt idx="99">
                  <c:v>179.01571466194369</c:v>
                </c:pt>
                <c:pt idx="100">
                  <c:v>179.46984231548493</c:v>
                </c:pt>
                <c:pt idx="101">
                  <c:v>179.15471269831431</c:v>
                </c:pt>
                <c:pt idx="102">
                  <c:v>183.51647170366317</c:v>
                </c:pt>
                <c:pt idx="103">
                  <c:v>185.64375066126718</c:v>
                </c:pt>
                <c:pt idx="104">
                  <c:v>185.03442043796966</c:v>
                </c:pt>
                <c:pt idx="105">
                  <c:v>182.29531166244493</c:v>
                </c:pt>
                <c:pt idx="106">
                  <c:v>179.62431235963135</c:v>
                </c:pt>
                <c:pt idx="107">
                  <c:v>184.21219049275922</c:v>
                </c:pt>
                <c:pt idx="108">
                  <c:v>180.03435116154014</c:v>
                </c:pt>
                <c:pt idx="109">
                  <c:v>183.18312280145645</c:v>
                </c:pt>
                <c:pt idx="110">
                  <c:v>183.06109939313572</c:v>
                </c:pt>
                <c:pt idx="111">
                  <c:v>184.610653009819</c:v>
                </c:pt>
                <c:pt idx="112">
                  <c:v>184.26747404565677</c:v>
                </c:pt>
                <c:pt idx="113">
                  <c:v>185.15978039164364</c:v>
                </c:pt>
                <c:pt idx="114">
                  <c:v>181.27808568747389</c:v>
                </c:pt>
                <c:pt idx="115">
                  <c:v>175.21309010023452</c:v>
                </c:pt>
                <c:pt idx="116">
                  <c:v>168.43496629022474</c:v>
                </c:pt>
                <c:pt idx="117">
                  <c:v>157.53043305212753</c:v>
                </c:pt>
                <c:pt idx="118">
                  <c:v>148.4066876451032</c:v>
                </c:pt>
                <c:pt idx="119">
                  <c:v>130.87080692082887</c:v>
                </c:pt>
                <c:pt idx="120">
                  <c:v>114.80356166143754</c:v>
                </c:pt>
                <c:pt idx="121">
                  <c:v>120.88072386111781</c:v>
                </c:pt>
                <c:pt idx="122">
                  <c:v>117.06659329016711</c:v>
                </c:pt>
                <c:pt idx="123">
                  <c:v>119.56786992203574</c:v>
                </c:pt>
                <c:pt idx="124">
                  <c:v>124.84031242859253</c:v>
                </c:pt>
                <c:pt idx="125">
                  <c:v>122.88257368610975</c:v>
                </c:pt>
                <c:pt idx="126">
                  <c:v>114.78886857232595</c:v>
                </c:pt>
                <c:pt idx="127">
                  <c:v>104.23548953317746</c:v>
                </c:pt>
                <c:pt idx="128">
                  <c:v>103.47556266350679</c:v>
                </c:pt>
                <c:pt idx="129">
                  <c:v>103.46691627727013</c:v>
                </c:pt>
                <c:pt idx="130">
                  <c:v>97.467668462862932</c:v>
                </c:pt>
                <c:pt idx="131">
                  <c:v>90.734791985452958</c:v>
                </c:pt>
                <c:pt idx="132">
                  <c:v>83.046441995951355</c:v>
                </c:pt>
                <c:pt idx="133">
                  <c:v>83.851225035833963</c:v>
                </c:pt>
                <c:pt idx="134">
                  <c:v>92.203980804928307</c:v>
                </c:pt>
                <c:pt idx="135">
                  <c:v>96.197692618155344</c:v>
                </c:pt>
                <c:pt idx="136">
                  <c:v>102.23206417337697</c:v>
                </c:pt>
                <c:pt idx="137">
                  <c:v>105.36317082359595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452736"/>
        <c:axId val="389447248"/>
      </c:lineChart>
      <c:catAx>
        <c:axId val="3894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47248"/>
        <c:crosses val="autoZero"/>
        <c:auto val="1"/>
        <c:lblAlgn val="ctr"/>
        <c:lblOffset val="100"/>
        <c:noMultiLvlLbl val="0"/>
      </c:catAx>
      <c:valAx>
        <c:axId val="389447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52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03049935213805"/>
          <c:y val="6.0185185185185217E-2"/>
          <c:w val="0.80783763580185397"/>
          <c:h val="0.777241402516993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'[1]Exp &amp; Revenue 2000-2016'!$D$3</c:f>
              <c:strCache>
                <c:ptCount val="1"/>
                <c:pt idx="0">
                  <c:v>Revenue - GFS1986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'[1]Exp &amp; Revenue 2000-2016'!$B$4:$B$20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'[1]Exp &amp; Revenue 2000-2016'!$D$4:$D$20</c:f>
              <c:numCache>
                <c:formatCode>General</c:formatCode>
                <c:ptCount val="17"/>
                <c:pt idx="0">
                  <c:v>7181.1253621359756</c:v>
                </c:pt>
                <c:pt idx="1">
                  <c:v>7031.545179092639</c:v>
                </c:pt>
                <c:pt idx="2">
                  <c:v>6490.0377858586253</c:v>
                </c:pt>
                <c:pt idx="3">
                  <c:v>6284.4626328670802</c:v>
                </c:pt>
                <c:pt idx="4">
                  <c:v>7327.6009401663587</c:v>
                </c:pt>
                <c:pt idx="5">
                  <c:v>8816.8408569703442</c:v>
                </c:pt>
                <c:pt idx="6">
                  <c:v>10205.161883160892</c:v>
                </c:pt>
                <c:pt idx="7">
                  <c:v>11263.103959287613</c:v>
                </c:pt>
                <c:pt idx="8">
                  <c:v>10233.467973819697</c:v>
                </c:pt>
                <c:pt idx="9">
                  <c:v>9000.2618639869379</c:v>
                </c:pt>
                <c:pt idx="10">
                  <c:v>10567.192684977317</c:v>
                </c:pt>
                <c:pt idx="11">
                  <c:v>10952.549691935496</c:v>
                </c:pt>
                <c:pt idx="12">
                  <c:v>11016.694749013806</c:v>
                </c:pt>
                <c:pt idx="13">
                  <c:v>10852.905357254254</c:v>
                </c:pt>
                <c:pt idx="14">
                  <c:v>12060.724201033012</c:v>
                </c:pt>
                <c:pt idx="15">
                  <c:v>10963.5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'[1]Exp &amp; Revenue 2000-2016'!$E$3</c:f>
              <c:strCache>
                <c:ptCount val="1"/>
                <c:pt idx="0">
                  <c:v>Revenue - GFS2014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'[1]Exp &amp; Revenue 2000-2016'!$B$4:$B$20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'[1]Exp &amp; Revenue 2000-2016'!$E$4:$E$20</c:f>
              <c:numCache>
                <c:formatCode>General</c:formatCode>
                <c:ptCount val="17"/>
                <c:pt idx="12">
                  <c:v>10847.286867184417</c:v>
                </c:pt>
                <c:pt idx="13">
                  <c:v>10924.428770675804</c:v>
                </c:pt>
                <c:pt idx="14">
                  <c:v>12456.50342809342</c:v>
                </c:pt>
                <c:pt idx="15">
                  <c:v>10776.4</c:v>
                </c:pt>
                <c:pt idx="16">
                  <c:v>10097.654784240152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19392"/>
        <c:axId val="490919784"/>
      </c:scatterChart>
      <c:valAx>
        <c:axId val="490919392"/>
        <c:scaling>
          <c:orientation val="minMax"/>
          <c:max val="2016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0919784"/>
        <c:crosses val="autoZero"/>
        <c:crossBetween val="midCat"/>
        <c:majorUnit val="2"/>
      </c:valAx>
      <c:valAx>
        <c:axId val="490919784"/>
        <c:scaling>
          <c:orientation val="minMax"/>
          <c:max val="15000"/>
          <c:min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layout>
            <c:manualLayout>
              <c:xMode val="edge"/>
              <c:yMode val="edge"/>
              <c:x val="1.8878130098602539E-2"/>
              <c:y val="0.29200787401574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90919392"/>
        <c:crosses val="autoZero"/>
        <c:crossBetween val="midCat"/>
        <c:majorUnit val="2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003861003861004"/>
          <c:y val="0.91367120445332273"/>
          <c:w val="0.79343629343629341"/>
          <c:h val="6.954452737308755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Revenue &amp; expenditure 2000-2016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433070866102"/>
          <c:y val="6.0185185185185217E-2"/>
          <c:w val="0.82084295713035904"/>
          <c:h val="0.72987678623505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'[1]Exp &amp; Revenue 2000-2016'!$C$48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'[1]Exp &amp; Revenue 2000-2016'!$B$49:$B$64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xVal>
          <c:yVal>
            <c:numRef>
              <c:f>'[1]Exp &amp; Revenue 2000-2016'!$C$49:$C$64</c:f>
              <c:numCache>
                <c:formatCode>General</c:formatCode>
                <c:ptCount val="16"/>
                <c:pt idx="0">
                  <c:v>7181.1253621359756</c:v>
                </c:pt>
                <c:pt idx="1">
                  <c:v>7031.545179092639</c:v>
                </c:pt>
                <c:pt idx="2">
                  <c:v>6490.0377858586253</c:v>
                </c:pt>
                <c:pt idx="3">
                  <c:v>6284.4626328670802</c:v>
                </c:pt>
                <c:pt idx="4">
                  <c:v>7327.6009401663587</c:v>
                </c:pt>
                <c:pt idx="5">
                  <c:v>8816.8408569703442</c:v>
                </c:pt>
                <c:pt idx="6">
                  <c:v>10205.161883160892</c:v>
                </c:pt>
                <c:pt idx="7">
                  <c:v>11263.103959287613</c:v>
                </c:pt>
                <c:pt idx="8">
                  <c:v>10233.467973819697</c:v>
                </c:pt>
                <c:pt idx="9">
                  <c:v>9000.2618639869379</c:v>
                </c:pt>
                <c:pt idx="10">
                  <c:v>10567.192684977317</c:v>
                </c:pt>
                <c:pt idx="11">
                  <c:v>10952.549691935496</c:v>
                </c:pt>
                <c:pt idx="12">
                  <c:v>11016.694749013806</c:v>
                </c:pt>
                <c:pt idx="13">
                  <c:v>10852.905357254254</c:v>
                </c:pt>
                <c:pt idx="14">
                  <c:v>12060.724201033012</c:v>
                </c:pt>
                <c:pt idx="15">
                  <c:v>10963.5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'[1]Exp &amp; Revenue 2000-2016'!$D$48</c:f>
              <c:strCache>
                <c:ptCount val="1"/>
                <c:pt idx="0">
                  <c:v>Expenditure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'[1]Exp &amp; Revenue 2000-2016'!$B$49:$B$64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xVal>
          <c:yVal>
            <c:numRef>
              <c:f>'[1]Exp &amp; Revenue 2000-2016'!$D$49:$D$64</c:f>
              <c:numCache>
                <c:formatCode>General</c:formatCode>
                <c:ptCount val="16"/>
                <c:pt idx="0">
                  <c:v>7737.1208199745824</c:v>
                </c:pt>
                <c:pt idx="1">
                  <c:v>7825.0447198380207</c:v>
                </c:pt>
                <c:pt idx="2">
                  <c:v>7453.7483626292587</c:v>
                </c:pt>
                <c:pt idx="3">
                  <c:v>6498.4728532077224</c:v>
                </c:pt>
                <c:pt idx="4">
                  <c:v>6987.636375671791</c:v>
                </c:pt>
                <c:pt idx="5">
                  <c:v>8804.0959304481039</c:v>
                </c:pt>
                <c:pt idx="6">
                  <c:v>9338.8323095190881</c:v>
                </c:pt>
                <c:pt idx="7">
                  <c:v>10500.008875570689</c:v>
                </c:pt>
                <c:pt idx="8">
                  <c:v>10925.749430208189</c:v>
                </c:pt>
                <c:pt idx="9">
                  <c:v>9048.8402472980379</c:v>
                </c:pt>
                <c:pt idx="10">
                  <c:v>10329.399258651203</c:v>
                </c:pt>
                <c:pt idx="11">
                  <c:v>10109.647475426451</c:v>
                </c:pt>
                <c:pt idx="12">
                  <c:v>12603.554846720906</c:v>
                </c:pt>
                <c:pt idx="13">
                  <c:v>13802.583907065218</c:v>
                </c:pt>
                <c:pt idx="14">
                  <c:v>15199.474805883672</c:v>
                </c:pt>
                <c:pt idx="15">
                  <c:v>13496.1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20176"/>
        <c:axId val="490920960"/>
      </c:scatterChart>
      <c:valAx>
        <c:axId val="490920176"/>
        <c:scaling>
          <c:orientation val="minMax"/>
          <c:max val="2015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0920960"/>
        <c:crosses val="autoZero"/>
        <c:crossBetween val="midCat"/>
        <c:majorUnit val="2"/>
      </c:valAx>
      <c:valAx>
        <c:axId val="490920960"/>
        <c:scaling>
          <c:orientation val="minMax"/>
          <c:min val="4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909201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0487804878048783E-2"/>
          <c:y val="0.89544353144312827"/>
          <c:w val="0.88536585365853659"/>
          <c:h val="9.115293433852203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47196504283119"/>
          <c:y val="6.0185185185185182E-2"/>
          <c:w val="0.81859327680193816"/>
          <c:h val="0.64654345290172066"/>
        </c:manualLayout>
      </c:layout>
      <c:lineChart>
        <c:grouping val="standard"/>
        <c:varyColors val="0"/>
        <c:ser>
          <c:idx val="0"/>
          <c:order val="0"/>
          <c:tx>
            <c:strRef>
              <c:f>'Salaries vs interest'!$A$5</c:f>
              <c:strCache>
                <c:ptCount val="1"/>
                <c:pt idx="0">
                  <c:v>Salaries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'Salaries vs interest'!$B$4:$R$4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 (myefo)</c:v>
                </c:pt>
              </c:strCache>
            </c:strRef>
          </c:cat>
          <c:val>
            <c:numRef>
              <c:f>'Salaries vs interest'!$B$5:$R$5</c:f>
              <c:numCache>
                <c:formatCode>0.0</c:formatCode>
                <c:ptCount val="17"/>
                <c:pt idx="0">
                  <c:v>2018.1380268681755</c:v>
                </c:pt>
                <c:pt idx="1">
                  <c:v>2117.9858359405825</c:v>
                </c:pt>
                <c:pt idx="2">
                  <c:v>2056.7716510381442</c:v>
                </c:pt>
                <c:pt idx="3">
                  <c:v>1895.4453062993805</c:v>
                </c:pt>
                <c:pt idx="4">
                  <c:v>2126.7158880968391</c:v>
                </c:pt>
                <c:pt idx="5">
                  <c:v>2042.3330955575029</c:v>
                </c:pt>
                <c:pt idx="6">
                  <c:v>2199.7786206414212</c:v>
                </c:pt>
                <c:pt idx="7">
                  <c:v>2333.6736044035156</c:v>
                </c:pt>
                <c:pt idx="8">
                  <c:v>2297.4774352036075</c:v>
                </c:pt>
                <c:pt idx="9">
                  <c:v>2406.0507901245128</c:v>
                </c:pt>
                <c:pt idx="10">
                  <c:v>2363.6385768690284</c:v>
                </c:pt>
                <c:pt idx="11">
                  <c:v>2690.7896480096019</c:v>
                </c:pt>
                <c:pt idx="12">
                  <c:v>2801.2762186390532</c:v>
                </c:pt>
                <c:pt idx="13">
                  <c:v>2720.3179740548203</c:v>
                </c:pt>
                <c:pt idx="14">
                  <c:v>3489.4237975522119</c:v>
                </c:pt>
                <c:pt idx="15">
                  <c:v>3547.4</c:v>
                </c:pt>
                <c:pt idx="16" formatCode="General">
                  <c:v>3324.2964352720446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'Salaries vs interest'!$A$6</c:f>
              <c:strCache>
                <c:ptCount val="1"/>
                <c:pt idx="0">
                  <c:v>Interest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'Salaries vs interest'!$B$4:$R$4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 (myefo)</c:v>
                </c:pt>
              </c:strCache>
            </c:strRef>
          </c:cat>
          <c:val>
            <c:numRef>
              <c:f>'Salaries vs interest'!$B$6:$R$6</c:f>
              <c:numCache>
                <c:formatCode>General</c:formatCode>
                <c:ptCount val="17"/>
                <c:pt idx="0">
                  <c:v>1034.2866893647017</c:v>
                </c:pt>
                <c:pt idx="1">
                  <c:v>955.9969425229566</c:v>
                </c:pt>
                <c:pt idx="2">
                  <c:v>861.81003217767284</c:v>
                </c:pt>
                <c:pt idx="3">
                  <c:v>1273.3866368780286</c:v>
                </c:pt>
                <c:pt idx="4">
                  <c:v>635.11714972473726</c:v>
                </c:pt>
                <c:pt idx="5">
                  <c:v>550.8456554028179</c:v>
                </c:pt>
                <c:pt idx="6">
                  <c:v>496.38517937296302</c:v>
                </c:pt>
                <c:pt idx="7">
                  <c:v>593.07326855025838</c:v>
                </c:pt>
                <c:pt idx="8">
                  <c:v>551.36564896479524</c:v>
                </c:pt>
                <c:pt idx="9">
                  <c:v>607.83871262804746</c:v>
                </c:pt>
                <c:pt idx="10">
                  <c:v>450.69704152308776</c:v>
                </c:pt>
                <c:pt idx="11">
                  <c:v>490.01563012528317</c:v>
                </c:pt>
                <c:pt idx="12">
                  <c:v>529.29886124260361</c:v>
                </c:pt>
                <c:pt idx="13">
                  <c:v>535.10109300567115</c:v>
                </c:pt>
                <c:pt idx="14">
                  <c:v>999.78049645183023</c:v>
                </c:pt>
                <c:pt idx="15">
                  <c:v>1074.7</c:v>
                </c:pt>
                <c:pt idx="16">
                  <c:v>1387.9924953095683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917824"/>
        <c:axId val="490918608"/>
      </c:lineChart>
      <c:catAx>
        <c:axId val="49091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909186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9091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90917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8235294117647061E-2"/>
          <c:y val="0.86198135879862159"/>
          <c:w val="0.87294117647058822"/>
          <c:h val="8.59377185509199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36570428696414"/>
          <c:y val="6.0185185185185182E-2"/>
          <c:w val="0.832665135608049"/>
          <c:h val="0.65522075934840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'Boom comparisons'!$C$3</c:f>
              <c:strCache>
                <c:ptCount val="1"/>
                <c:pt idx="0">
                  <c:v>Pre boom (2000 to 2003)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'Boom comparisons'!$B$4:$B$8</c:f>
              <c:strCache>
                <c:ptCount val="5"/>
                <c:pt idx="0">
                  <c:v>Salaries</c:v>
                </c:pt>
                <c:pt idx="1">
                  <c:v>Interest</c:v>
                </c:pt>
                <c:pt idx="2">
                  <c:v>Other recurrent</c:v>
                </c:pt>
                <c:pt idx="3">
                  <c:v>MP funds</c:v>
                </c:pt>
                <c:pt idx="4">
                  <c:v>Other development</c:v>
                </c:pt>
              </c:strCache>
            </c:strRef>
          </c:cat>
          <c:val>
            <c:numRef>
              <c:f>'Boom comparisons'!$C$4:$C$8</c:f>
              <c:numCache>
                <c:formatCode>General</c:formatCode>
                <c:ptCount val="5"/>
                <c:pt idx="0">
                  <c:v>2022.0852050365706</c:v>
                </c:pt>
                <c:pt idx="1">
                  <c:v>1031.370075</c:v>
                </c:pt>
                <c:pt idx="2">
                  <c:v>2102.429662</c:v>
                </c:pt>
                <c:pt idx="3" formatCode="0">
                  <c:v>93</c:v>
                </c:pt>
                <c:pt idx="4" formatCode="0">
                  <c:v>2130</c:v>
                </c:pt>
              </c:numCache>
            </c:numRef>
          </c:val>
        </c:ser>
        <c:ser>
          <c:idx val="1"/>
          <c:order val="1"/>
          <c:tx>
            <c:strRef>
              <c:f>'Boom comparisons'!$D$3</c:f>
              <c:strCache>
                <c:ptCount val="1"/>
                <c:pt idx="0">
                  <c:v>Boom average (2004 to 2014)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'Boom comparisons'!$B$4:$B$8</c:f>
              <c:strCache>
                <c:ptCount val="5"/>
                <c:pt idx="0">
                  <c:v>Salaries</c:v>
                </c:pt>
                <c:pt idx="1">
                  <c:v>Interest</c:v>
                </c:pt>
                <c:pt idx="2">
                  <c:v>Other recurrent</c:v>
                </c:pt>
                <c:pt idx="3">
                  <c:v>MP funds</c:v>
                </c:pt>
                <c:pt idx="4">
                  <c:v>Other development</c:v>
                </c:pt>
              </c:strCache>
            </c:strRef>
          </c:cat>
          <c:val>
            <c:numRef>
              <c:f>'Boom comparisons'!$D$4:$D$8</c:f>
              <c:numCache>
                <c:formatCode>General</c:formatCode>
                <c:ptCount val="5"/>
                <c:pt idx="0">
                  <c:v>2497.4068771956472</c:v>
                </c:pt>
                <c:pt idx="1">
                  <c:v>585.41079430000002</c:v>
                </c:pt>
                <c:pt idx="2">
                  <c:v>3125.3082943680656</c:v>
                </c:pt>
                <c:pt idx="3" formatCode="0">
                  <c:v>539</c:v>
                </c:pt>
                <c:pt idx="4" formatCode="0">
                  <c:v>3948</c:v>
                </c:pt>
              </c:numCache>
            </c:numRef>
          </c:val>
        </c:ser>
        <c:ser>
          <c:idx val="2"/>
          <c:order val="2"/>
          <c:tx>
            <c:strRef>
              <c:f>'Boom comparisons'!$E$3</c:f>
              <c:strCache>
                <c:ptCount val="1"/>
                <c:pt idx="0">
                  <c:v>End boom (2014)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90713A"/>
              </a:solidFill>
              <a:prstDash val="solid"/>
            </a:ln>
          </c:spPr>
          <c:invertIfNegative val="0"/>
          <c:cat>
            <c:strRef>
              <c:f>'Boom comparisons'!$B$4:$B$8</c:f>
              <c:strCache>
                <c:ptCount val="5"/>
                <c:pt idx="0">
                  <c:v>Salaries</c:v>
                </c:pt>
                <c:pt idx="1">
                  <c:v>Interest</c:v>
                </c:pt>
                <c:pt idx="2">
                  <c:v>Other recurrent</c:v>
                </c:pt>
                <c:pt idx="3">
                  <c:v>MP funds</c:v>
                </c:pt>
                <c:pt idx="4">
                  <c:v>Other development</c:v>
                </c:pt>
              </c:strCache>
            </c:strRef>
          </c:cat>
          <c:val>
            <c:numRef>
              <c:f>'Boom comparisons'!$E$4:$E$8</c:f>
              <c:numCache>
                <c:formatCode>General</c:formatCode>
                <c:ptCount val="5"/>
                <c:pt idx="0">
                  <c:v>3489.4237975522119</c:v>
                </c:pt>
                <c:pt idx="1">
                  <c:v>999.78049650000003</c:v>
                </c:pt>
                <c:pt idx="2">
                  <c:v>4293.6748799461011</c:v>
                </c:pt>
                <c:pt idx="3" formatCode="0">
                  <c:v>1565</c:v>
                </c:pt>
                <c:pt idx="4" formatCode="0">
                  <c:v>4852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87643264"/>
        <c:axId val="387641304"/>
      </c:barChart>
      <c:catAx>
        <c:axId val="3876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7641304"/>
        <c:crosses val="autoZero"/>
        <c:auto val="1"/>
        <c:lblAlgn val="ctr"/>
        <c:lblOffset val="100"/>
        <c:noMultiLvlLbl val="0"/>
      </c:catAx>
      <c:valAx>
        <c:axId val="387641304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layout>
            <c:manualLayout>
              <c:xMode val="edge"/>
              <c:yMode val="edge"/>
              <c:x val="1.5496062992125983E-2"/>
              <c:y val="5.5555484714208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7643264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71151836109044E-2"/>
          <c:y val="4.6428571428571416E-2"/>
          <c:w val="0.85172435140939062"/>
          <c:h val="0.79817885264341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'[2]Mining revenue'!$B$18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'[2]Mining revenue'!$A$19:$A$21</c:f>
              <c:strCache>
                <c:ptCount val="3"/>
                <c:pt idx="0">
                  <c:v>Mining and petroleum taxes</c:v>
                </c:pt>
                <c:pt idx="1">
                  <c:v>Economy-wide taxes</c:v>
                </c:pt>
                <c:pt idx="2">
                  <c:v>Non-tax revenue (incl. grants)</c:v>
                </c:pt>
              </c:strCache>
            </c:strRef>
          </c:cat>
          <c:val>
            <c:numRef>
              <c:f>'[2]Mining revenue'!$B$19:$B$21</c:f>
              <c:numCache>
                <c:formatCode>General</c:formatCode>
                <c:ptCount val="3"/>
                <c:pt idx="0">
                  <c:v>3.1472760640047963</c:v>
                </c:pt>
                <c:pt idx="1">
                  <c:v>4.8479207925535999</c:v>
                </c:pt>
                <c:pt idx="2">
                  <c:v>2.1721298044613637</c:v>
                </c:pt>
              </c:numCache>
            </c:numRef>
          </c:val>
        </c:ser>
        <c:ser>
          <c:idx val="1"/>
          <c:order val="1"/>
          <c:tx>
            <c:strRef>
              <c:f>'[2]Mining revenue'!$C$18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'[2]Mining revenue'!$A$19:$A$21</c:f>
              <c:strCache>
                <c:ptCount val="3"/>
                <c:pt idx="0">
                  <c:v>Mining and petroleum taxes</c:v>
                </c:pt>
                <c:pt idx="1">
                  <c:v>Economy-wide taxes</c:v>
                </c:pt>
                <c:pt idx="2">
                  <c:v>Non-tax revenue (incl. grants)</c:v>
                </c:pt>
              </c:strCache>
            </c:strRef>
          </c:cat>
          <c:val>
            <c:numRef>
              <c:f>'[2]Mining revenue'!$C$19:$C$21</c:f>
              <c:numCache>
                <c:formatCode>General</c:formatCode>
                <c:ptCount val="3"/>
                <c:pt idx="0">
                  <c:v>0.83309796483269705</c:v>
                </c:pt>
                <c:pt idx="1">
                  <c:v>9.9001451552436546</c:v>
                </c:pt>
                <c:pt idx="2">
                  <c:v>1.6729093859420614</c:v>
                </c:pt>
              </c:numCache>
            </c:numRef>
          </c:val>
        </c:ser>
        <c:ser>
          <c:idx val="2"/>
          <c:order val="2"/>
          <c:tx>
            <c:strRef>
              <c:f>'[2]Mining revenue'!$G$18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'[2]Mining revenue'!$A$19:$A$21</c:f>
              <c:strCache>
                <c:ptCount val="3"/>
                <c:pt idx="0">
                  <c:v>Mining and petroleum taxes</c:v>
                </c:pt>
                <c:pt idx="1">
                  <c:v>Economy-wide taxes</c:v>
                </c:pt>
                <c:pt idx="2">
                  <c:v>Non-tax revenue (incl. grants)</c:v>
                </c:pt>
              </c:strCache>
            </c:strRef>
          </c:cat>
          <c:val>
            <c:numRef>
              <c:f>'[2]Mining revenue'!$G$19:$G$21</c:f>
              <c:numCache>
                <c:formatCode>General</c:formatCode>
                <c:ptCount val="3"/>
                <c:pt idx="0">
                  <c:v>0.16811731315042575</c:v>
                </c:pt>
                <c:pt idx="1">
                  <c:v>8.2664143803216668</c:v>
                </c:pt>
                <c:pt idx="2">
                  <c:v>1.7491012298959321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137528"/>
        <c:axId val="386140664"/>
      </c:barChart>
      <c:catAx>
        <c:axId val="38613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40664"/>
        <c:crosses val="autoZero"/>
        <c:auto val="1"/>
        <c:lblAlgn val="ctr"/>
        <c:lblOffset val="100"/>
        <c:noMultiLvlLbl val="0"/>
      </c:catAx>
      <c:valAx>
        <c:axId val="386140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billions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37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023656672590765"/>
          <c:y val="0.89339112201734283"/>
          <c:w val="0.27755932190356819"/>
          <c:h val="7.675914174850678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85956787681065E-2"/>
          <c:y val="2.7777777777777776E-2"/>
          <c:w val="0.82698034671421095"/>
          <c:h val="0.8256482603136146"/>
        </c:manualLayout>
      </c:layout>
      <c:lineChart>
        <c:grouping val="standard"/>
        <c:varyColors val="0"/>
        <c:ser>
          <c:idx val="0"/>
          <c:order val="0"/>
          <c:tx>
            <c:strRef>
              <c:f>'Commodity index vs mining tax'!$C$1</c:f>
              <c:strCache>
                <c:ptCount val="1"/>
                <c:pt idx="0">
                  <c:v> Weighted commodity price index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'Commodity index vs mining tax'!$B$2:$B$139</c:f>
              <c:numCache>
                <c:formatCode>mmm\-yy</c:formatCode>
                <c:ptCount val="13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</c:numCache>
            </c:numRef>
          </c:cat>
          <c:val>
            <c:numRef>
              <c:f>'Commodity index vs mining tax'!$C$2:$C$139</c:f>
              <c:numCache>
                <c:formatCode>_(* #,##0.000000_);_(* \(#,##0.000000\);_(* "-"??_);_(@_)</c:formatCode>
                <c:ptCount val="138"/>
                <c:pt idx="0">
                  <c:v>100</c:v>
                </c:pt>
                <c:pt idx="1">
                  <c:v>101.54530338005813</c:v>
                </c:pt>
                <c:pt idx="2">
                  <c:v>105.40465018075241</c:v>
                </c:pt>
                <c:pt idx="3">
                  <c:v>107.11031053822038</c:v>
                </c:pt>
                <c:pt idx="4">
                  <c:v>104.84716688246304</c:v>
                </c:pt>
                <c:pt idx="5">
                  <c:v>108.70231914220577</c:v>
                </c:pt>
                <c:pt idx="6">
                  <c:v>111.81998112934818</c:v>
                </c:pt>
                <c:pt idx="7">
                  <c:v>116.6544108089292</c:v>
                </c:pt>
                <c:pt idx="8">
                  <c:v>120.34174572167547</c:v>
                </c:pt>
                <c:pt idx="9">
                  <c:v>120.42187321256094</c:v>
                </c:pt>
                <c:pt idx="10">
                  <c:v>120.53093069238396</c:v>
                </c:pt>
                <c:pt idx="11">
                  <c:v>123.57261743101441</c:v>
                </c:pt>
                <c:pt idx="12">
                  <c:v>131.38401103013302</c:v>
                </c:pt>
                <c:pt idx="13">
                  <c:v>134.36230835332668</c:v>
                </c:pt>
                <c:pt idx="14">
                  <c:v>137.78383514331949</c:v>
                </c:pt>
                <c:pt idx="15">
                  <c:v>150.55443831626235</c:v>
                </c:pt>
                <c:pt idx="16">
                  <c:v>165.06726468496012</c:v>
                </c:pt>
                <c:pt idx="17">
                  <c:v>166.37048880470411</c:v>
                </c:pt>
                <c:pt idx="18">
                  <c:v>171.75086132392309</c:v>
                </c:pt>
                <c:pt idx="19">
                  <c:v>173.41061738428596</c:v>
                </c:pt>
                <c:pt idx="20">
                  <c:v>168.75223305652423</c:v>
                </c:pt>
                <c:pt idx="21">
                  <c:v>164.60961572146513</c:v>
                </c:pt>
                <c:pt idx="22">
                  <c:v>161.98516071266391</c:v>
                </c:pt>
                <c:pt idx="23">
                  <c:v>159.87640971700398</c:v>
                </c:pt>
                <c:pt idx="24">
                  <c:v>150.79042337983751</c:v>
                </c:pt>
                <c:pt idx="25">
                  <c:v>148.39353503787862</c:v>
                </c:pt>
                <c:pt idx="26">
                  <c:v>151.58962149066906</c:v>
                </c:pt>
                <c:pt idx="27">
                  <c:v>160.93626477683824</c:v>
                </c:pt>
                <c:pt idx="28">
                  <c:v>164.1188368982958</c:v>
                </c:pt>
                <c:pt idx="29">
                  <c:v>165.43847822341795</c:v>
                </c:pt>
                <c:pt idx="30">
                  <c:v>170.86357223184649</c:v>
                </c:pt>
                <c:pt idx="31">
                  <c:v>170.05647891290081</c:v>
                </c:pt>
                <c:pt idx="32">
                  <c:v>175.60335127353795</c:v>
                </c:pt>
                <c:pt idx="33">
                  <c:v>183.31853318110205</c:v>
                </c:pt>
                <c:pt idx="34">
                  <c:v>185.66414856601955</c:v>
                </c:pt>
                <c:pt idx="35">
                  <c:v>185.42102219219157</c:v>
                </c:pt>
                <c:pt idx="36">
                  <c:v>190.79436837928012</c:v>
                </c:pt>
                <c:pt idx="37">
                  <c:v>199.45714643391585</c:v>
                </c:pt>
                <c:pt idx="38">
                  <c:v>206.85833547437085</c:v>
                </c:pt>
                <c:pt idx="39">
                  <c:v>210.75835936154323</c:v>
                </c:pt>
                <c:pt idx="40">
                  <c:v>215.78145050929209</c:v>
                </c:pt>
                <c:pt idx="41">
                  <c:v>221.64354268644243</c:v>
                </c:pt>
                <c:pt idx="42">
                  <c:v>223.60309993275251</c:v>
                </c:pt>
                <c:pt idx="43">
                  <c:v>211.6208045147153</c:v>
                </c:pt>
                <c:pt idx="44">
                  <c:v>200.24726512219252</c:v>
                </c:pt>
                <c:pt idx="45">
                  <c:v>171.64234459919916</c:v>
                </c:pt>
                <c:pt idx="46">
                  <c:v>150.26678579371779</c:v>
                </c:pt>
                <c:pt idx="47">
                  <c:v>136.19589995171168</c:v>
                </c:pt>
                <c:pt idx="48">
                  <c:v>139.30756342969605</c:v>
                </c:pt>
                <c:pt idx="49">
                  <c:v>141.9077003152409</c:v>
                </c:pt>
                <c:pt idx="50">
                  <c:v>144.00303303890547</c:v>
                </c:pt>
                <c:pt idx="51">
                  <c:v>146.56593303737884</c:v>
                </c:pt>
                <c:pt idx="52">
                  <c:v>154.86198287176367</c:v>
                </c:pt>
                <c:pt idx="53">
                  <c:v>161.0023425244064</c:v>
                </c:pt>
                <c:pt idx="54">
                  <c:v>163.25503274352326</c:v>
                </c:pt>
                <c:pt idx="55">
                  <c:v>170.63903094336243</c:v>
                </c:pt>
                <c:pt idx="56">
                  <c:v>175.39845412570398</c:v>
                </c:pt>
                <c:pt idx="57">
                  <c:v>181.73831593233723</c:v>
                </c:pt>
                <c:pt idx="58">
                  <c:v>193.85572557186896</c:v>
                </c:pt>
                <c:pt idx="59">
                  <c:v>195.89430303484403</c:v>
                </c:pt>
                <c:pt idx="60">
                  <c:v>199.61937720996394</c:v>
                </c:pt>
                <c:pt idx="61">
                  <c:v>199.87490678221923</c:v>
                </c:pt>
                <c:pt idx="62">
                  <c:v>203.89636068929735</c:v>
                </c:pt>
                <c:pt idx="63">
                  <c:v>210.67325266310178</c:v>
                </c:pt>
                <c:pt idx="64">
                  <c:v>209.64010709622926</c:v>
                </c:pt>
                <c:pt idx="65">
                  <c:v>209.16261550703967</c:v>
                </c:pt>
                <c:pt idx="66">
                  <c:v>206.40886772934073</c:v>
                </c:pt>
                <c:pt idx="67">
                  <c:v>211.47573486485476</c:v>
                </c:pt>
                <c:pt idx="68">
                  <c:v>218.73352460118707</c:v>
                </c:pt>
                <c:pt idx="69">
                  <c:v>227.79256732175625</c:v>
                </c:pt>
                <c:pt idx="70">
                  <c:v>235.24993069161815</c:v>
                </c:pt>
                <c:pt idx="71">
                  <c:v>244.12260630541567</c:v>
                </c:pt>
                <c:pt idx="72">
                  <c:v>243.83624353133268</c:v>
                </c:pt>
                <c:pt idx="73">
                  <c:v>249.43763827017068</c:v>
                </c:pt>
                <c:pt idx="74">
                  <c:v>254.11310097354038</c:v>
                </c:pt>
                <c:pt idx="75">
                  <c:v>261.03823879866513</c:v>
                </c:pt>
                <c:pt idx="76">
                  <c:v>259.24623396039379</c:v>
                </c:pt>
                <c:pt idx="77">
                  <c:v>256.22798263794414</c:v>
                </c:pt>
                <c:pt idx="78">
                  <c:v>262.91821371237319</c:v>
                </c:pt>
                <c:pt idx="79">
                  <c:v>269.51102860720408</c:v>
                </c:pt>
                <c:pt idx="80">
                  <c:v>261.54004661362893</c:v>
                </c:pt>
                <c:pt idx="81">
                  <c:v>257.8888723330324</c:v>
                </c:pt>
                <c:pt idx="82">
                  <c:v>259.5347673022535</c:v>
                </c:pt>
                <c:pt idx="83">
                  <c:v>250.99928601595346</c:v>
                </c:pt>
                <c:pt idx="84">
                  <c:v>259.27227153111721</c:v>
                </c:pt>
                <c:pt idx="85">
                  <c:v>266.76064164759862</c:v>
                </c:pt>
                <c:pt idx="86">
                  <c:v>266.65931996284382</c:v>
                </c:pt>
                <c:pt idx="87">
                  <c:v>263.15596738797643</c:v>
                </c:pt>
                <c:pt idx="88">
                  <c:v>253.04270613133767</c:v>
                </c:pt>
                <c:pt idx="89">
                  <c:v>244.62015024578182</c:v>
                </c:pt>
                <c:pt idx="90">
                  <c:v>243.79810583959397</c:v>
                </c:pt>
                <c:pt idx="91">
                  <c:v>246.80464044369501</c:v>
                </c:pt>
                <c:pt idx="92">
                  <c:v>255.11793566584197</c:v>
                </c:pt>
                <c:pt idx="93">
                  <c:v>255.27594118392466</c:v>
                </c:pt>
                <c:pt idx="94">
                  <c:v>253.90230754849955</c:v>
                </c:pt>
                <c:pt idx="95">
                  <c:v>251.95034200296067</c:v>
                </c:pt>
                <c:pt idx="96">
                  <c:v>252.85399965679997</c:v>
                </c:pt>
                <c:pt idx="97">
                  <c:v>250.06242585109973</c:v>
                </c:pt>
                <c:pt idx="98">
                  <c:v>245.32863850116686</c:v>
                </c:pt>
                <c:pt idx="99">
                  <c:v>234.52830801976384</c:v>
                </c:pt>
                <c:pt idx="100">
                  <c:v>226.0800622864889</c:v>
                </c:pt>
                <c:pt idx="101">
                  <c:v>211.88835291292582</c:v>
                </c:pt>
                <c:pt idx="102">
                  <c:v>210.86487017940917</c:v>
                </c:pt>
                <c:pt idx="103">
                  <c:v>215.41417238371551</c:v>
                </c:pt>
                <c:pt idx="104">
                  <c:v>214.54070868825687</c:v>
                </c:pt>
                <c:pt idx="105">
                  <c:v>213.22106659376024</c:v>
                </c:pt>
                <c:pt idx="106">
                  <c:v>208.65164556613774</c:v>
                </c:pt>
                <c:pt idx="107">
                  <c:v>205.60993430955497</c:v>
                </c:pt>
                <c:pt idx="108">
                  <c:v>208.26108126683076</c:v>
                </c:pt>
                <c:pt idx="109">
                  <c:v>211.90657155283316</c:v>
                </c:pt>
                <c:pt idx="110">
                  <c:v>211.27921605838696</c:v>
                </c:pt>
                <c:pt idx="111">
                  <c:v>210.25312032489103</c:v>
                </c:pt>
                <c:pt idx="112">
                  <c:v>209.12099169312836</c:v>
                </c:pt>
                <c:pt idx="113">
                  <c:v>209.87740550613699</c:v>
                </c:pt>
                <c:pt idx="114">
                  <c:v>208.8258718455406</c:v>
                </c:pt>
                <c:pt idx="115">
                  <c:v>204.67943821273792</c:v>
                </c:pt>
                <c:pt idx="116">
                  <c:v>198.77494501883825</c:v>
                </c:pt>
                <c:pt idx="117">
                  <c:v>190.64531774467878</c:v>
                </c:pt>
                <c:pt idx="118">
                  <c:v>187.28193464540152</c:v>
                </c:pt>
                <c:pt idx="119">
                  <c:v>182.79146259880861</c:v>
                </c:pt>
                <c:pt idx="120">
                  <c:v>176.30310331711453</c:v>
                </c:pt>
                <c:pt idx="121">
                  <c:v>172.46040709765492</c:v>
                </c:pt>
                <c:pt idx="122">
                  <c:v>165.9867833508909</c:v>
                </c:pt>
                <c:pt idx="123">
                  <c:v>159.33686692799384</c:v>
                </c:pt>
                <c:pt idx="124">
                  <c:v>154.14461962329597</c:v>
                </c:pt>
                <c:pt idx="125">
                  <c:v>148.99618396781767</c:v>
                </c:pt>
                <c:pt idx="126">
                  <c:v>142.78714771283143</c:v>
                </c:pt>
                <c:pt idx="127">
                  <c:v>139.43945595428988</c:v>
                </c:pt>
                <c:pt idx="128">
                  <c:v>137.27872375868481</c:v>
                </c:pt>
                <c:pt idx="129">
                  <c:v>137.94898437266431</c:v>
                </c:pt>
                <c:pt idx="130">
                  <c:v>132.74909405455961</c:v>
                </c:pt>
                <c:pt idx="131">
                  <c:v>129.75248139788278</c:v>
                </c:pt>
                <c:pt idx="132">
                  <c:v>124.86131840545477</c:v>
                </c:pt>
                <c:pt idx="133">
                  <c:v>125.06850109725167</c:v>
                </c:pt>
                <c:pt idx="134">
                  <c:v>127.31268659934557</c:v>
                </c:pt>
                <c:pt idx="135">
                  <c:v>127.61509002198193</c:v>
                </c:pt>
                <c:pt idx="136">
                  <c:v>127.9362755736695</c:v>
                </c:pt>
                <c:pt idx="137">
                  <c:v>130.90688867761088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55480"/>
        <c:axId val="389451952"/>
      </c:lineChart>
      <c:lineChart>
        <c:grouping val="standard"/>
        <c:varyColors val="0"/>
        <c:ser>
          <c:idx val="1"/>
          <c:order val="1"/>
          <c:tx>
            <c:strRef>
              <c:f>'Commodity index vs mining tax'!$D$1</c:f>
              <c:strCache>
                <c:ptCount val="1"/>
                <c:pt idx="0">
                  <c:v> Mining and Petroleum Taxes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'Commodity index vs mining tax'!$B$2:$B$139</c:f>
              <c:numCache>
                <c:formatCode>mmm\-yy</c:formatCode>
                <c:ptCount val="13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</c:numCache>
            </c:numRef>
          </c:cat>
          <c:val>
            <c:numRef>
              <c:f>'Commodity index vs mining tax'!$D$2:$D$139</c:f>
              <c:numCache>
                <c:formatCode>General</c:formatCode>
                <c:ptCount val="138"/>
                <c:pt idx="0">
                  <c:v>1782.3034909999999</c:v>
                </c:pt>
                <c:pt idx="1">
                  <c:v>1782.3034909999999</c:v>
                </c:pt>
                <c:pt idx="2">
                  <c:v>1782.3034909999999</c:v>
                </c:pt>
                <c:pt idx="3">
                  <c:v>1782.3034909999999</c:v>
                </c:pt>
                <c:pt idx="4">
                  <c:v>1782.3034909999999</c:v>
                </c:pt>
                <c:pt idx="5">
                  <c:v>1782.3034909999999</c:v>
                </c:pt>
                <c:pt idx="6">
                  <c:v>1782.3034909999999</c:v>
                </c:pt>
                <c:pt idx="7">
                  <c:v>1782.3034909999999</c:v>
                </c:pt>
                <c:pt idx="8">
                  <c:v>1782.3034909999999</c:v>
                </c:pt>
                <c:pt idx="9">
                  <c:v>1782.3034909999999</c:v>
                </c:pt>
                <c:pt idx="10">
                  <c:v>1782.3034909999999</c:v>
                </c:pt>
                <c:pt idx="11">
                  <c:v>1782.3034909999999</c:v>
                </c:pt>
                <c:pt idx="12">
                  <c:v>3147.2760640000001</c:v>
                </c:pt>
                <c:pt idx="13">
                  <c:v>3147.2760640000001</c:v>
                </c:pt>
                <c:pt idx="14">
                  <c:v>3147.2760640000001</c:v>
                </c:pt>
                <c:pt idx="15">
                  <c:v>3147.2760640000001</c:v>
                </c:pt>
                <c:pt idx="16">
                  <c:v>3147.2760640000001</c:v>
                </c:pt>
                <c:pt idx="17">
                  <c:v>3147.2760640000001</c:v>
                </c:pt>
                <c:pt idx="18">
                  <c:v>3147.2760640000001</c:v>
                </c:pt>
                <c:pt idx="19">
                  <c:v>3147.2760640000001</c:v>
                </c:pt>
                <c:pt idx="20">
                  <c:v>3147.2760640000001</c:v>
                </c:pt>
                <c:pt idx="21">
                  <c:v>3147.2760640000001</c:v>
                </c:pt>
                <c:pt idx="22">
                  <c:v>3147.2760640000001</c:v>
                </c:pt>
                <c:pt idx="23">
                  <c:v>3147.2760640000001</c:v>
                </c:pt>
                <c:pt idx="24">
                  <c:v>3739.9991930000001</c:v>
                </c:pt>
                <c:pt idx="25">
                  <c:v>3739.9991930000001</c:v>
                </c:pt>
                <c:pt idx="26">
                  <c:v>3739.9991930000001</c:v>
                </c:pt>
                <c:pt idx="27">
                  <c:v>3739.9991930000001</c:v>
                </c:pt>
                <c:pt idx="28">
                  <c:v>3739.9991930000001</c:v>
                </c:pt>
                <c:pt idx="29">
                  <c:v>3739.9991930000001</c:v>
                </c:pt>
                <c:pt idx="30">
                  <c:v>3739.9991930000001</c:v>
                </c:pt>
                <c:pt idx="31">
                  <c:v>3739.9991930000001</c:v>
                </c:pt>
                <c:pt idx="32">
                  <c:v>3739.9991930000001</c:v>
                </c:pt>
                <c:pt idx="33">
                  <c:v>3739.9991930000001</c:v>
                </c:pt>
                <c:pt idx="34">
                  <c:v>3739.9991930000001</c:v>
                </c:pt>
                <c:pt idx="35">
                  <c:v>3739.9991930000001</c:v>
                </c:pt>
                <c:pt idx="36">
                  <c:v>2838.2816320000002</c:v>
                </c:pt>
                <c:pt idx="37">
                  <c:v>2838.2816320000002</c:v>
                </c:pt>
                <c:pt idx="38">
                  <c:v>2838.2816320000002</c:v>
                </c:pt>
                <c:pt idx="39">
                  <c:v>2838.2816320000002</c:v>
                </c:pt>
                <c:pt idx="40">
                  <c:v>2838.2816320000002</c:v>
                </c:pt>
                <c:pt idx="41">
                  <c:v>2838.2816320000002</c:v>
                </c:pt>
                <c:pt idx="42">
                  <c:v>2838.2816320000002</c:v>
                </c:pt>
                <c:pt idx="43">
                  <c:v>2838.2816320000002</c:v>
                </c:pt>
                <c:pt idx="44">
                  <c:v>2838.2816320000002</c:v>
                </c:pt>
                <c:pt idx="45">
                  <c:v>2838.2816320000002</c:v>
                </c:pt>
                <c:pt idx="46">
                  <c:v>2838.2816320000002</c:v>
                </c:pt>
                <c:pt idx="47">
                  <c:v>2838.2816320000002</c:v>
                </c:pt>
                <c:pt idx="48">
                  <c:v>937.87402429999997</c:v>
                </c:pt>
                <c:pt idx="49">
                  <c:v>937.87402429999997</c:v>
                </c:pt>
                <c:pt idx="50">
                  <c:v>937.87402429999997</c:v>
                </c:pt>
                <c:pt idx="51">
                  <c:v>937.87402429999997</c:v>
                </c:pt>
                <c:pt idx="52">
                  <c:v>937.87402429999997</c:v>
                </c:pt>
                <c:pt idx="53">
                  <c:v>937.87402429999997</c:v>
                </c:pt>
                <c:pt idx="54">
                  <c:v>937.87402429999997</c:v>
                </c:pt>
                <c:pt idx="55">
                  <c:v>937.87402429999997</c:v>
                </c:pt>
                <c:pt idx="56">
                  <c:v>937.87402429999997</c:v>
                </c:pt>
                <c:pt idx="57">
                  <c:v>937.87402429999997</c:v>
                </c:pt>
                <c:pt idx="58">
                  <c:v>937.87402429999997</c:v>
                </c:pt>
                <c:pt idx="59">
                  <c:v>937.87402429999997</c:v>
                </c:pt>
                <c:pt idx="60">
                  <c:v>1884.3501630000001</c:v>
                </c:pt>
                <c:pt idx="61">
                  <c:v>1884.3501630000001</c:v>
                </c:pt>
                <c:pt idx="62">
                  <c:v>1884.3501630000001</c:v>
                </c:pt>
                <c:pt idx="63">
                  <c:v>1884.3501630000001</c:v>
                </c:pt>
                <c:pt idx="64">
                  <c:v>1884.3501630000001</c:v>
                </c:pt>
                <c:pt idx="65">
                  <c:v>1884.3501630000001</c:v>
                </c:pt>
                <c:pt idx="66">
                  <c:v>1884.3501630000001</c:v>
                </c:pt>
                <c:pt idx="67">
                  <c:v>1884.3501630000001</c:v>
                </c:pt>
                <c:pt idx="68">
                  <c:v>1884.3501630000001</c:v>
                </c:pt>
                <c:pt idx="69">
                  <c:v>1884.3501630000001</c:v>
                </c:pt>
                <c:pt idx="70">
                  <c:v>1884.3501630000001</c:v>
                </c:pt>
                <c:pt idx="71">
                  <c:v>1884.3501630000001</c:v>
                </c:pt>
                <c:pt idx="72">
                  <c:v>2240.2059749999999</c:v>
                </c:pt>
                <c:pt idx="73">
                  <c:v>2240.2059749999999</c:v>
                </c:pt>
                <c:pt idx="74">
                  <c:v>2240.2059749999999</c:v>
                </c:pt>
                <c:pt idx="75">
                  <c:v>2240.2059749999999</c:v>
                </c:pt>
                <c:pt idx="76">
                  <c:v>2240.2059749999999</c:v>
                </c:pt>
                <c:pt idx="77">
                  <c:v>2240.2059749999999</c:v>
                </c:pt>
                <c:pt idx="78">
                  <c:v>2240.2059749999999</c:v>
                </c:pt>
                <c:pt idx="79">
                  <c:v>2240.2059749999999</c:v>
                </c:pt>
                <c:pt idx="80">
                  <c:v>2240.2059749999999</c:v>
                </c:pt>
                <c:pt idx="81">
                  <c:v>2240.2059749999999</c:v>
                </c:pt>
                <c:pt idx="82">
                  <c:v>2240.2059749999999</c:v>
                </c:pt>
                <c:pt idx="83">
                  <c:v>2240.2059749999999</c:v>
                </c:pt>
                <c:pt idx="84">
                  <c:v>1129.8849279999999</c:v>
                </c:pt>
                <c:pt idx="85">
                  <c:v>1129.8849279999999</c:v>
                </c:pt>
                <c:pt idx="86">
                  <c:v>1129.8849279999999</c:v>
                </c:pt>
                <c:pt idx="87">
                  <c:v>1129.8849279999999</c:v>
                </c:pt>
                <c:pt idx="88">
                  <c:v>1129.8849279999999</c:v>
                </c:pt>
                <c:pt idx="89">
                  <c:v>1129.8849279999999</c:v>
                </c:pt>
                <c:pt idx="90">
                  <c:v>1129.8849279999999</c:v>
                </c:pt>
                <c:pt idx="91">
                  <c:v>1129.8849279999999</c:v>
                </c:pt>
                <c:pt idx="92">
                  <c:v>1129.8849279999999</c:v>
                </c:pt>
                <c:pt idx="93">
                  <c:v>1129.8849279999999</c:v>
                </c:pt>
                <c:pt idx="94">
                  <c:v>1129.8849279999999</c:v>
                </c:pt>
                <c:pt idx="95">
                  <c:v>1129.8849279999999</c:v>
                </c:pt>
                <c:pt idx="96">
                  <c:v>735.87437850000003</c:v>
                </c:pt>
                <c:pt idx="97">
                  <c:v>735.87437850000003</c:v>
                </c:pt>
                <c:pt idx="98">
                  <c:v>735.87437850000003</c:v>
                </c:pt>
                <c:pt idx="99">
                  <c:v>735.87437850000003</c:v>
                </c:pt>
                <c:pt idx="100">
                  <c:v>735.87437850000003</c:v>
                </c:pt>
                <c:pt idx="101">
                  <c:v>735.87437850000003</c:v>
                </c:pt>
                <c:pt idx="102">
                  <c:v>735.87437850000003</c:v>
                </c:pt>
                <c:pt idx="103">
                  <c:v>735.87437850000003</c:v>
                </c:pt>
                <c:pt idx="104">
                  <c:v>735.87437850000003</c:v>
                </c:pt>
                <c:pt idx="105">
                  <c:v>735.87437850000003</c:v>
                </c:pt>
                <c:pt idx="106">
                  <c:v>735.87437850000003</c:v>
                </c:pt>
                <c:pt idx="107">
                  <c:v>735.87437850000003</c:v>
                </c:pt>
                <c:pt idx="108">
                  <c:v>833.0979648</c:v>
                </c:pt>
                <c:pt idx="109">
                  <c:v>833.0979648</c:v>
                </c:pt>
                <c:pt idx="110">
                  <c:v>833.0979648</c:v>
                </c:pt>
                <c:pt idx="111">
                  <c:v>833.0979648</c:v>
                </c:pt>
                <c:pt idx="112">
                  <c:v>833.0979648</c:v>
                </c:pt>
                <c:pt idx="113">
                  <c:v>833.0979648</c:v>
                </c:pt>
                <c:pt idx="114">
                  <c:v>833.0979648</c:v>
                </c:pt>
                <c:pt idx="115">
                  <c:v>833.0979648</c:v>
                </c:pt>
                <c:pt idx="116">
                  <c:v>833.0979648</c:v>
                </c:pt>
                <c:pt idx="117">
                  <c:v>833.0979648</c:v>
                </c:pt>
                <c:pt idx="118">
                  <c:v>833.0979648</c:v>
                </c:pt>
                <c:pt idx="119">
                  <c:v>833.0979648</c:v>
                </c:pt>
                <c:pt idx="120" formatCode="0.0000000">
                  <c:v>195.4</c:v>
                </c:pt>
                <c:pt idx="121" formatCode="0.0000000">
                  <c:v>195.4</c:v>
                </c:pt>
                <c:pt idx="122" formatCode="0.0000000">
                  <c:v>195.4</c:v>
                </c:pt>
                <c:pt idx="123" formatCode="0.0000000">
                  <c:v>195.4</c:v>
                </c:pt>
                <c:pt idx="124" formatCode="0.0000000">
                  <c:v>195.4</c:v>
                </c:pt>
                <c:pt idx="125" formatCode="0.0000000">
                  <c:v>195.4</c:v>
                </c:pt>
                <c:pt idx="126" formatCode="0.0000000">
                  <c:v>195.4</c:v>
                </c:pt>
                <c:pt idx="127" formatCode="0.0000000">
                  <c:v>195.4</c:v>
                </c:pt>
                <c:pt idx="128" formatCode="0.0000000">
                  <c:v>195.4</c:v>
                </c:pt>
                <c:pt idx="129" formatCode="0.0000000">
                  <c:v>195.4</c:v>
                </c:pt>
                <c:pt idx="130" formatCode="0.0000000">
                  <c:v>195.4</c:v>
                </c:pt>
                <c:pt idx="131" formatCode="0.0000000">
                  <c:v>195.4</c:v>
                </c:pt>
                <c:pt idx="132">
                  <c:v>166.69793619999999</c:v>
                </c:pt>
                <c:pt idx="133">
                  <c:v>166.69793619999999</c:v>
                </c:pt>
                <c:pt idx="134">
                  <c:v>166.69793619999999</c:v>
                </c:pt>
                <c:pt idx="135">
                  <c:v>166.69793619999999</c:v>
                </c:pt>
                <c:pt idx="136">
                  <c:v>166.69793619999999</c:v>
                </c:pt>
                <c:pt idx="137">
                  <c:v>166.69793619999999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53912"/>
        <c:axId val="389454696"/>
      </c:lineChart>
      <c:dateAx>
        <c:axId val="389455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51952"/>
        <c:crosses val="autoZero"/>
        <c:auto val="1"/>
        <c:lblOffset val="100"/>
        <c:baseTimeUnit val="months"/>
        <c:majorUnit val="1"/>
        <c:majorTimeUnit val="years"/>
      </c:dateAx>
      <c:valAx>
        <c:axId val="38945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55480"/>
        <c:crosses val="autoZero"/>
        <c:crossBetween val="between"/>
      </c:valAx>
      <c:dateAx>
        <c:axId val="389453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89454696"/>
        <c:crosses val="autoZero"/>
        <c:auto val="1"/>
        <c:lblOffset val="100"/>
        <c:baseTimeUnit val="months"/>
      </c:dateAx>
      <c:valAx>
        <c:axId val="3894546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5391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33342881956878E-2"/>
          <c:y val="0.94003241491085898"/>
          <c:w val="0.82533440798751045"/>
          <c:h val="4.700162074554294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'Commodity index vs mining tax'!#REF!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'Commodity index vs mining tax'!#REF!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'Commodity index vs mining tax'!#REF!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'Commodity index vs mining tax'!#REF!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454304"/>
        <c:axId val="389456656"/>
      </c:lineChart>
      <c:catAx>
        <c:axId val="3894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56656"/>
        <c:crosses val="autoZero"/>
        <c:auto val="1"/>
        <c:lblAlgn val="ctr"/>
        <c:lblOffset val="100"/>
        <c:noMultiLvlLbl val="0"/>
      </c:catAx>
      <c:valAx>
        <c:axId val="3894566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54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1757791342450252"/>
          <c:y val="0.32565841780558985"/>
          <c:w val="0.3705467480547015"/>
          <c:h val="0.3717111233538550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24846894138236E-2"/>
          <c:y val="6.0185185185185182E-2"/>
          <c:w val="0.85121959755030618"/>
          <c:h val="0.65864209682123076"/>
        </c:manualLayout>
      </c:layout>
      <c:lineChart>
        <c:grouping val="standard"/>
        <c:varyColors val="0"/>
        <c:ser>
          <c:idx val="0"/>
          <c:order val="0"/>
          <c:tx>
            <c:strRef>
              <c:f>'Tax to output ratio'!$A$19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'Tax to output ratio'!$B$18:$P$18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'Tax to output ratio'!$B$19:$P$19</c:f>
              <c:numCache>
                <c:formatCode>General</c:formatCode>
                <c:ptCount val="15"/>
                <c:pt idx="0">
                  <c:v>0.19962263833084848</c:v>
                </c:pt>
                <c:pt idx="1">
                  <c:v>0.20223692358814024</c:v>
                </c:pt>
                <c:pt idx="2">
                  <c:v>0.23924721196496104</c:v>
                </c:pt>
                <c:pt idx="3">
                  <c:v>0.24803407818638329</c:v>
                </c:pt>
                <c:pt idx="4">
                  <c:v>0.29265232444589118</c:v>
                </c:pt>
                <c:pt idx="5">
                  <c:v>0.31140948165801341</c:v>
                </c:pt>
                <c:pt idx="6">
                  <c:v>0.2664700735603876</c:v>
                </c:pt>
                <c:pt idx="7">
                  <c:v>0.22276207962025885</c:v>
                </c:pt>
                <c:pt idx="8">
                  <c:v>0.24378203695354855</c:v>
                </c:pt>
                <c:pt idx="9">
                  <c:v>0.25815196091239251</c:v>
                </c:pt>
                <c:pt idx="10">
                  <c:v>0.25578066162512059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'Tax to output ratio'!$A$20</c:f>
              <c:strCache>
                <c:ptCount val="1"/>
                <c:pt idx="0">
                  <c:v>Economy wide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'Tax to output ratio'!$B$18:$P$18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'Tax to output ratio'!$B$20:$P$20</c:f>
              <c:numCache>
                <c:formatCode>General</c:formatCode>
                <c:ptCount val="15"/>
                <c:pt idx="0">
                  <c:v>0.22415001380364843</c:v>
                </c:pt>
                <c:pt idx="1">
                  <c:v>0.22116232853472931</c:v>
                </c:pt>
                <c:pt idx="2">
                  <c:v>0.25200272877887148</c:v>
                </c:pt>
                <c:pt idx="3">
                  <c:v>0.24174529370711764</c:v>
                </c:pt>
                <c:pt idx="4">
                  <c:v>0.25293998548988511</c:v>
                </c:pt>
                <c:pt idx="5">
                  <c:v>0.26352985214299079</c:v>
                </c:pt>
                <c:pt idx="6">
                  <c:v>0.2415766821168441</c:v>
                </c:pt>
                <c:pt idx="7">
                  <c:v>0.24303903815259903</c:v>
                </c:pt>
                <c:pt idx="8">
                  <c:v>0.24212829127275565</c:v>
                </c:pt>
                <c:pt idx="9">
                  <c:v>0.24052682629642394</c:v>
                </c:pt>
                <c:pt idx="10">
                  <c:v>0.2628379482523831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'Tax to output ratio'!$A$21</c:f>
              <c:strCache>
                <c:ptCount val="1"/>
                <c:pt idx="0">
                  <c:v>Mineral and petroleum</c:v>
                </c:pt>
              </c:strCache>
            </c:strRef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cat>
            <c:numRef>
              <c:f>'Tax to output ratio'!$B$18:$P$18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'Tax to output ratio'!$B$21:$P$21</c:f>
              <c:numCache>
                <c:formatCode>General</c:formatCode>
                <c:ptCount val="15"/>
                <c:pt idx="0">
                  <c:v>0.10549692351574913</c:v>
                </c:pt>
                <c:pt idx="1">
                  <c:v>0.13551385898356064</c:v>
                </c:pt>
                <c:pt idx="2">
                  <c:v>0.19832410968326927</c:v>
                </c:pt>
                <c:pt idx="3">
                  <c:v>0.26511719519401217</c:v>
                </c:pt>
                <c:pt idx="4">
                  <c:v>0.38600352985503794</c:v>
                </c:pt>
                <c:pt idx="5">
                  <c:v>0.42895476851256215</c:v>
                </c:pt>
                <c:pt idx="6">
                  <c:v>0.3327961458209639</c:v>
                </c:pt>
                <c:pt idx="7">
                  <c:v>0.14700205730768412</c:v>
                </c:pt>
                <c:pt idx="8">
                  <c:v>0.24950565329817986</c:v>
                </c:pt>
                <c:pt idx="9">
                  <c:v>0.33572058564120655</c:v>
                </c:pt>
                <c:pt idx="10">
                  <c:v>0.21349145903601349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449208"/>
        <c:axId val="389452344"/>
      </c:lineChart>
      <c:catAx>
        <c:axId val="38944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52344"/>
        <c:crosses val="autoZero"/>
        <c:auto val="1"/>
        <c:lblAlgn val="ctr"/>
        <c:lblOffset val="100"/>
        <c:tickLblSkip val="2"/>
        <c:noMultiLvlLbl val="0"/>
      </c:catAx>
      <c:valAx>
        <c:axId val="389452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89449208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3860045146726865E-2"/>
          <c:y val="0.85437163219189993"/>
          <c:w val="0.90067720090293457"/>
          <c:h val="0.1067964540239874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22</xdr:row>
      <xdr:rowOff>9525</xdr:rowOff>
    </xdr:from>
    <xdr:to>
      <xdr:col>14</xdr:col>
      <xdr:colOff>685800</xdr:colOff>
      <xdr:row>41</xdr:row>
      <xdr:rowOff>95250</xdr:rowOff>
    </xdr:to>
    <xdr:graphicFrame macro="">
      <xdr:nvGraphicFramePr>
        <xdr:cNvPr id="360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142875</xdr:colOff>
      <xdr:row>1</xdr:row>
      <xdr:rowOff>123825</xdr:rowOff>
    </xdr:from>
    <xdr:to>
      <xdr:col>14</xdr:col>
      <xdr:colOff>647700</xdr:colOff>
      <xdr:row>21</xdr:row>
      <xdr:rowOff>95250</xdr:rowOff>
    </xdr:to>
    <xdr:graphicFrame macro="">
      <xdr:nvGraphicFramePr>
        <xdr:cNvPr id="36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666750</xdr:colOff>
      <xdr:row>46</xdr:row>
      <xdr:rowOff>104775</xdr:rowOff>
    </xdr:from>
    <xdr:to>
      <xdr:col>10</xdr:col>
      <xdr:colOff>542925</xdr:colOff>
      <xdr:row>65</xdr:row>
      <xdr:rowOff>28575</xdr:rowOff>
    </xdr:to>
    <xdr:graphicFrame macro="">
      <xdr:nvGraphicFramePr>
        <xdr:cNvPr id="36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8</xdr:row>
      <xdr:rowOff>133350</xdr:rowOff>
    </xdr:from>
    <xdr:to>
      <xdr:col>17</xdr:col>
      <xdr:colOff>638175</xdr:colOff>
      <xdr:row>27</xdr:row>
      <xdr:rowOff>171450</xdr:rowOff>
    </xdr:to>
    <xdr:graphicFrame macro="">
      <xdr:nvGraphicFramePr>
        <xdr:cNvPr id="8468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10</xdr:row>
      <xdr:rowOff>38100</xdr:rowOff>
    </xdr:from>
    <xdr:to>
      <xdr:col>4</xdr:col>
      <xdr:colOff>866775</xdr:colOff>
      <xdr:row>27</xdr:row>
      <xdr:rowOff>161925</xdr:rowOff>
    </xdr:to>
    <xdr:graphicFrame macro="">
      <xdr:nvGraphicFramePr>
        <xdr:cNvPr id="862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76200</xdr:rowOff>
    </xdr:from>
    <xdr:to>
      <xdr:col>15</xdr:col>
      <xdr:colOff>571500</xdr:colOff>
      <xdr:row>32</xdr:row>
      <xdr:rowOff>95250</xdr:rowOff>
    </xdr:to>
    <xdr:graphicFrame macro="">
      <xdr:nvGraphicFramePr>
        <xdr:cNvPr id="616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0</xdr:row>
      <xdr:rowOff>295275</xdr:rowOff>
    </xdr:from>
    <xdr:to>
      <xdr:col>17</xdr:col>
      <xdr:colOff>409575</xdr:colOff>
      <xdr:row>26</xdr:row>
      <xdr:rowOff>180975</xdr:rowOff>
    </xdr:to>
    <xdr:graphicFrame macro="">
      <xdr:nvGraphicFramePr>
        <xdr:cNvPr id="34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285750</xdr:colOff>
      <xdr:row>39</xdr:row>
      <xdr:rowOff>57150</xdr:rowOff>
    </xdr:from>
    <xdr:to>
      <xdr:col>37</xdr:col>
      <xdr:colOff>485775</xdr:colOff>
      <xdr:row>54</xdr:row>
      <xdr:rowOff>85725</xdr:rowOff>
    </xdr:to>
    <xdr:graphicFrame macro="">
      <xdr:nvGraphicFramePr>
        <xdr:cNvPr id="345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21</xdr:row>
      <xdr:rowOff>133350</xdr:rowOff>
    </xdr:from>
    <xdr:to>
      <xdr:col>10</xdr:col>
      <xdr:colOff>247650</xdr:colOff>
      <xdr:row>37</xdr:row>
      <xdr:rowOff>28575</xdr:rowOff>
    </xdr:to>
    <xdr:graphicFrame macro="">
      <xdr:nvGraphicFramePr>
        <xdr:cNvPr id="647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452</xdr:row>
      <xdr:rowOff>0</xdr:rowOff>
    </xdr:from>
    <xdr:to>
      <xdr:col>9</xdr:col>
      <xdr:colOff>428625</xdr:colOff>
      <xdr:row>471</xdr:row>
      <xdr:rowOff>95250</xdr:rowOff>
    </xdr:to>
    <xdr:graphicFrame macro="">
      <xdr:nvGraphicFramePr>
        <xdr:cNvPr id="1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3684507\AppData\Local\Microsoft\Windows\Temporary%20Internet%20Files\Content.Outlook\SN1YCJH0\MYEFO%20graphs%20worksheet_18Au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hanfox\Desktop\MYEFO%202016%20revenue%20&amp;%20calculations_rf_18Au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hanfox\Dropbox\UPNG%20Economics%20Division\png%20data\png%20budget%20analysis\Final%20Project%20Deliverables\PNG%20Budget%20Information%20Database%202016%20MYEFO_RF_in_progr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Exp &amp; Revenue 2000-2016"/>
      <sheetName val="Sheet1"/>
      <sheetName val="Revenue break up"/>
      <sheetName val="Commodity index vs mining tax"/>
      <sheetName val="Tax to output ratio"/>
      <sheetName val="Raw IMF commodity index"/>
      <sheetName val="PNG Exports"/>
    </sheetNames>
    <sheetDataSet>
      <sheetData sheetId="0"/>
      <sheetData sheetId="1">
        <row r="3">
          <cell r="D3" t="str">
            <v>Revenue - GFS1986</v>
          </cell>
          <cell r="E3" t="str">
            <v>Revenue - GFS2014</v>
          </cell>
          <cell r="G3" t="str">
            <v>Expenditure - GFS1986</v>
          </cell>
          <cell r="H3" t="str">
            <v>Expenditure - GFS2014</v>
          </cell>
        </row>
        <row r="4">
          <cell r="B4">
            <v>2000</v>
          </cell>
          <cell r="D4">
            <v>7181.1253621359756</v>
          </cell>
          <cell r="F4">
            <v>2000</v>
          </cell>
          <cell r="G4">
            <v>7737.1208199745824</v>
          </cell>
        </row>
        <row r="5">
          <cell r="B5">
            <v>2001</v>
          </cell>
          <cell r="D5">
            <v>7031.545179092639</v>
          </cell>
          <cell r="F5">
            <v>2001</v>
          </cell>
          <cell r="G5">
            <v>7825.0447198380207</v>
          </cell>
        </row>
        <row r="6">
          <cell r="B6">
            <v>2002</v>
          </cell>
          <cell r="D6">
            <v>6490.0377858586253</v>
          </cell>
          <cell r="F6">
            <v>2002</v>
          </cell>
          <cell r="G6">
            <v>7453.7483626292587</v>
          </cell>
        </row>
        <row r="7">
          <cell r="B7">
            <v>2003</v>
          </cell>
          <cell r="D7">
            <v>6284.4626328670802</v>
          </cell>
          <cell r="F7">
            <v>2003</v>
          </cell>
          <cell r="G7">
            <v>6498.4728532077224</v>
          </cell>
        </row>
        <row r="8">
          <cell r="B8">
            <v>2004</v>
          </cell>
          <cell r="D8">
            <v>7327.6009401663587</v>
          </cell>
          <cell r="F8">
            <v>2004</v>
          </cell>
          <cell r="G8">
            <v>6987.636375671791</v>
          </cell>
        </row>
        <row r="9">
          <cell r="B9">
            <v>2005</v>
          </cell>
          <cell r="D9">
            <v>8816.8408569703442</v>
          </cell>
          <cell r="F9">
            <v>2005</v>
          </cell>
          <cell r="G9">
            <v>8804.0959304481039</v>
          </cell>
        </row>
        <row r="10">
          <cell r="B10">
            <v>2006</v>
          </cell>
          <cell r="D10">
            <v>10205.161883160892</v>
          </cell>
          <cell r="F10">
            <v>2006</v>
          </cell>
          <cell r="G10">
            <v>9338.8323095190881</v>
          </cell>
        </row>
        <row r="11">
          <cell r="B11">
            <v>2007</v>
          </cell>
          <cell r="D11">
            <v>11263.103959287613</v>
          </cell>
          <cell r="F11">
            <v>2007</v>
          </cell>
          <cell r="G11">
            <v>10500.008875570689</v>
          </cell>
        </row>
        <row r="12">
          <cell r="B12">
            <v>2008</v>
          </cell>
          <cell r="D12">
            <v>10233.467973819697</v>
          </cell>
          <cell r="F12">
            <v>2008</v>
          </cell>
          <cell r="G12">
            <v>10925.749430208189</v>
          </cell>
        </row>
        <row r="13">
          <cell r="B13">
            <v>2009</v>
          </cell>
          <cell r="D13">
            <v>9000.2618639869379</v>
          </cell>
          <cell r="F13">
            <v>2009</v>
          </cell>
          <cell r="G13">
            <v>9048.8402472980379</v>
          </cell>
        </row>
        <row r="14">
          <cell r="B14">
            <v>2010</v>
          </cell>
          <cell r="D14">
            <v>10567.192684977317</v>
          </cell>
          <cell r="F14">
            <v>2010</v>
          </cell>
          <cell r="G14">
            <v>10329.399258651203</v>
          </cell>
        </row>
        <row r="15">
          <cell r="B15">
            <v>2011</v>
          </cell>
          <cell r="D15">
            <v>10952.549691935496</v>
          </cell>
          <cell r="F15">
            <v>2011</v>
          </cell>
          <cell r="G15">
            <v>10109.647475426451</v>
          </cell>
        </row>
        <row r="16">
          <cell r="B16">
            <v>2012</v>
          </cell>
          <cell r="D16">
            <v>11016.694749013806</v>
          </cell>
          <cell r="E16">
            <v>10847.286867184417</v>
          </cell>
          <cell r="F16">
            <v>2012</v>
          </cell>
          <cell r="G16">
            <v>12603.554846720906</v>
          </cell>
          <cell r="H16">
            <v>11451.212721918146</v>
          </cell>
        </row>
        <row r="17">
          <cell r="B17">
            <v>2013</v>
          </cell>
          <cell r="D17">
            <v>10852.905357254254</v>
          </cell>
          <cell r="E17">
            <v>10924.428770675804</v>
          </cell>
          <cell r="F17">
            <v>2013</v>
          </cell>
          <cell r="G17">
            <v>13802.583907065218</v>
          </cell>
          <cell r="H17">
            <v>14542.542184191872</v>
          </cell>
        </row>
        <row r="18">
          <cell r="B18">
            <v>2014</v>
          </cell>
          <cell r="D18">
            <v>12060.724201033012</v>
          </cell>
          <cell r="E18">
            <v>12456.50342809342</v>
          </cell>
          <cell r="F18">
            <v>2014</v>
          </cell>
          <cell r="G18">
            <v>15199.474805883672</v>
          </cell>
          <cell r="H18">
            <v>16210.794055311026</v>
          </cell>
        </row>
        <row r="19">
          <cell r="B19">
            <v>2015</v>
          </cell>
          <cell r="D19">
            <v>10963.5</v>
          </cell>
          <cell r="E19">
            <v>10776.4</v>
          </cell>
          <cell r="F19">
            <v>2015</v>
          </cell>
          <cell r="G19">
            <v>13496.1</v>
          </cell>
          <cell r="H19">
            <v>13788.9</v>
          </cell>
        </row>
        <row r="20">
          <cell r="B20">
            <v>2016</v>
          </cell>
          <cell r="E20">
            <v>10097.654784240152</v>
          </cell>
          <cell r="F20">
            <v>2016</v>
          </cell>
          <cell r="H20">
            <v>13848.592870544093</v>
          </cell>
        </row>
        <row r="48">
          <cell r="C48" t="str">
            <v>Revenue</v>
          </cell>
          <cell r="D48" t="str">
            <v>Expenditure</v>
          </cell>
        </row>
        <row r="49">
          <cell r="B49">
            <v>2000</v>
          </cell>
          <cell r="C49">
            <v>7181.1253621359756</v>
          </cell>
          <cell r="D49">
            <v>7737.1208199745824</v>
          </cell>
        </row>
        <row r="50">
          <cell r="B50">
            <v>2001</v>
          </cell>
          <cell r="C50">
            <v>7031.545179092639</v>
          </cell>
          <cell r="D50">
            <v>7825.0447198380207</v>
          </cell>
        </row>
        <row r="51">
          <cell r="B51">
            <v>2002</v>
          </cell>
          <cell r="C51">
            <v>6490.0377858586253</v>
          </cell>
          <cell r="D51">
            <v>7453.7483626292587</v>
          </cell>
        </row>
        <row r="52">
          <cell r="B52">
            <v>2003</v>
          </cell>
          <cell r="C52">
            <v>6284.4626328670802</v>
          </cell>
          <cell r="D52">
            <v>6498.4728532077224</v>
          </cell>
        </row>
        <row r="53">
          <cell r="B53">
            <v>2004</v>
          </cell>
          <cell r="C53">
            <v>7327.6009401663587</v>
          </cell>
          <cell r="D53">
            <v>6987.636375671791</v>
          </cell>
        </row>
        <row r="54">
          <cell r="B54">
            <v>2005</v>
          </cell>
          <cell r="C54">
            <v>8816.8408569703442</v>
          </cell>
          <cell r="D54">
            <v>8804.0959304481039</v>
          </cell>
        </row>
        <row r="55">
          <cell r="B55">
            <v>2006</v>
          </cell>
          <cell r="C55">
            <v>10205.161883160892</v>
          </cell>
          <cell r="D55">
            <v>9338.8323095190881</v>
          </cell>
        </row>
        <row r="56">
          <cell r="B56">
            <v>2007</v>
          </cell>
          <cell r="C56">
            <v>11263.103959287613</v>
          </cell>
          <cell r="D56">
            <v>10500.008875570689</v>
          </cell>
        </row>
        <row r="57">
          <cell r="B57">
            <v>2008</v>
          </cell>
          <cell r="C57">
            <v>10233.467973819697</v>
          </cell>
          <cell r="D57">
            <v>10925.749430208189</v>
          </cell>
        </row>
        <row r="58">
          <cell r="B58">
            <v>2009</v>
          </cell>
          <cell r="C58">
            <v>9000.2618639869379</v>
          </cell>
          <cell r="D58">
            <v>9048.8402472980379</v>
          </cell>
        </row>
        <row r="59">
          <cell r="B59">
            <v>2010</v>
          </cell>
          <cell r="C59">
            <v>10567.192684977317</v>
          </cell>
          <cell r="D59">
            <v>10329.399258651203</v>
          </cell>
        </row>
        <row r="60">
          <cell r="B60">
            <v>2011</v>
          </cell>
          <cell r="C60">
            <v>10952.549691935496</v>
          </cell>
          <cell r="D60">
            <v>10109.647475426451</v>
          </cell>
        </row>
        <row r="61">
          <cell r="B61">
            <v>2012</v>
          </cell>
          <cell r="C61">
            <v>11016.694749013806</v>
          </cell>
          <cell r="D61">
            <v>12603.554846720906</v>
          </cell>
        </row>
        <row r="62">
          <cell r="B62">
            <v>2013</v>
          </cell>
          <cell r="C62">
            <v>10852.905357254254</v>
          </cell>
          <cell r="D62">
            <v>13802.583907065218</v>
          </cell>
        </row>
        <row r="63">
          <cell r="B63">
            <v>2014</v>
          </cell>
          <cell r="C63">
            <v>12060.724201033012</v>
          </cell>
          <cell r="D63">
            <v>15199.474805883672</v>
          </cell>
        </row>
        <row r="64">
          <cell r="B64">
            <v>2015</v>
          </cell>
          <cell r="C64">
            <v>10963.5</v>
          </cell>
          <cell r="D64">
            <v>13496.1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Mining revenue"/>
      <sheetName val="Commodity index vs mining tax"/>
      <sheetName val="Rev vs Exp"/>
      <sheetName val="Raw IMF commodity index"/>
      <sheetName val="Sheet1"/>
      <sheetName val="Sheet2"/>
      <sheetName val="Sheet4"/>
    </sheetNames>
    <sheetDataSet>
      <sheetData sheetId="0"/>
      <sheetData sheetId="1">
        <row r="18">
          <cell r="B18">
            <v>2006</v>
          </cell>
          <cell r="C18">
            <v>2014</v>
          </cell>
          <cell r="G18">
            <v>2016</v>
          </cell>
        </row>
        <row r="19">
          <cell r="A19" t="str">
            <v>Mining and petroleum taxes</v>
          </cell>
          <cell r="B19">
            <v>3.1472760640047963</v>
          </cell>
          <cell r="C19">
            <v>0.83309796483269705</v>
          </cell>
          <cell r="G19">
            <v>0.16811731315042575</v>
          </cell>
        </row>
        <row r="20">
          <cell r="A20" t="str">
            <v>Economy-wide taxes</v>
          </cell>
          <cell r="B20">
            <v>4.8479207925535999</v>
          </cell>
          <cell r="C20">
            <v>9.9001451552436546</v>
          </cell>
          <cell r="G20">
            <v>8.2664143803216668</v>
          </cell>
        </row>
        <row r="21">
          <cell r="A21" t="str">
            <v>Non-tax revenue (incl. grants)</v>
          </cell>
          <cell r="B21">
            <v>2.1721298044613637</v>
          </cell>
          <cell r="C21">
            <v>1.6729093859420614</v>
          </cell>
          <cell r="G21">
            <v>1.7491012298959321</v>
          </cell>
        </row>
      </sheetData>
      <sheetData sheetId="2"/>
      <sheetData sheetId="3">
        <row r="59">
          <cell r="A59">
            <v>11853.8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Popn, Inflation, GDP"/>
      <sheetName val="GDP (Tb1)"/>
      <sheetName val="Rev (Tb8)"/>
      <sheetName val="Rev compare"/>
      <sheetName val="Exp (Tb9A)"/>
      <sheetName val="Exp (Tb9B)"/>
      <sheetName val="Exp compare"/>
      <sheetName val="Fin (Tb10)"/>
      <sheetName val="Fin compare"/>
      <sheetName val="Debt (Tb12)"/>
      <sheetName val="Debt compare"/>
      <sheetName val="Prices (Tb13)"/>
      <sheetName val="2016 MYEFO"/>
      <sheetName val="2016 Budget"/>
      <sheetName val="Scraped data - to delete"/>
      <sheetName val="How to update"/>
    </sheetNames>
    <sheetDataSet>
      <sheetData sheetId="0">
        <row r="2">
          <cell r="P2">
            <v>2013</v>
          </cell>
          <cell r="Q2">
            <v>2014</v>
          </cell>
          <cell r="R2">
            <v>2015</v>
          </cell>
          <cell r="S2">
            <v>2016</v>
          </cell>
        </row>
        <row r="11">
          <cell r="E11">
            <v>2454.1000000000004</v>
          </cell>
        </row>
      </sheetData>
      <sheetData sheetId="1"/>
      <sheetData sheetId="2">
        <row r="3">
          <cell r="U3">
            <v>0</v>
          </cell>
          <cell r="V3">
            <v>2013</v>
          </cell>
          <cell r="W3">
            <v>0</v>
          </cell>
          <cell r="X3">
            <v>0</v>
          </cell>
          <cell r="Y3">
            <v>2014</v>
          </cell>
          <cell r="Z3">
            <v>0</v>
          </cell>
          <cell r="AA3">
            <v>0</v>
          </cell>
          <cell r="AB3">
            <v>2015</v>
          </cell>
          <cell r="AC3">
            <v>0</v>
          </cell>
          <cell r="AD3">
            <v>0</v>
          </cell>
          <cell r="AE3">
            <v>2016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</row>
        <row r="67">
          <cell r="G67">
            <v>8828.2526411261788</v>
          </cell>
          <cell r="H67">
            <v>9735.8993883195981</v>
          </cell>
          <cell r="I67">
            <v>10396.289593878231</v>
          </cell>
          <cell r="J67">
            <v>11871.9</v>
          </cell>
          <cell r="K67">
            <v>13241.4</v>
          </cell>
          <cell r="L67">
            <v>13459.3</v>
          </cell>
          <cell r="M67">
            <v>15094.7</v>
          </cell>
          <cell r="N67">
            <v>16896.5</v>
          </cell>
          <cell r="O67">
            <v>18798.400000000001</v>
          </cell>
          <cell r="P67">
            <v>21601.3</v>
          </cell>
          <cell r="Q67">
            <v>22331</v>
          </cell>
          <cell r="R67">
            <v>26395.3</v>
          </cell>
          <cell r="S67">
            <v>30618.400000000001</v>
          </cell>
          <cell r="T67">
            <v>32133</v>
          </cell>
          <cell r="U67">
            <v>34611</v>
          </cell>
          <cell r="V67">
            <v>34321.599999999999</v>
          </cell>
          <cell r="W67">
            <v>39591.599999999999</v>
          </cell>
          <cell r="X67">
            <v>40800.300000000003</v>
          </cell>
          <cell r="Y67">
            <v>43279.199999999997</v>
          </cell>
          <cell r="Z67">
            <v>52041.4</v>
          </cell>
          <cell r="AA67">
            <v>51207</v>
          </cell>
          <cell r="AB67">
            <v>51024.3</v>
          </cell>
          <cell r="AC67">
            <v>55155.5</v>
          </cell>
          <cell r="AD67">
            <v>55928.4</v>
          </cell>
          <cell r="AE67">
            <v>55123.6</v>
          </cell>
          <cell r="AF67">
            <v>58977.2</v>
          </cell>
          <cell r="AG67">
            <v>58777.8</v>
          </cell>
          <cell r="AH67">
            <v>58582.8</v>
          </cell>
          <cell r="AI67">
            <v>62852.2</v>
          </cell>
          <cell r="AJ67">
            <v>62146.6</v>
          </cell>
          <cell r="AK67">
            <v>61367.8</v>
          </cell>
          <cell r="AL67">
            <v>66292.100000000006</v>
          </cell>
          <cell r="AM67">
            <v>64849.3</v>
          </cell>
          <cell r="AN67">
            <v>68687.5</v>
          </cell>
        </row>
        <row r="74">
          <cell r="J74">
            <v>9417.7999999999993</v>
          </cell>
          <cell r="K74">
            <v>10315.5</v>
          </cell>
          <cell r="L74">
            <v>10261</v>
          </cell>
          <cell r="M74">
            <v>11033.1</v>
          </cell>
          <cell r="N74">
            <v>11853.8</v>
          </cell>
          <cell r="O74">
            <v>13357.5</v>
          </cell>
          <cell r="P74">
            <v>15706.4</v>
          </cell>
          <cell r="Q74">
            <v>17616.099999999999</v>
          </cell>
          <cell r="R74">
            <v>20478.400000000001</v>
          </cell>
          <cell r="S74">
            <v>24949.4</v>
          </cell>
          <cell r="T74">
            <v>27537.5</v>
          </cell>
          <cell r="U74">
            <v>29917.1</v>
          </cell>
          <cell r="V74">
            <v>29708.7</v>
          </cell>
          <cell r="W74">
            <v>32351.599999999999</v>
          </cell>
          <cell r="X74">
            <v>31973.9</v>
          </cell>
          <cell r="Y74">
            <v>31755</v>
          </cell>
          <cell r="Z74">
            <v>35334.400000000001</v>
          </cell>
          <cell r="AA74">
            <v>34929.4</v>
          </cell>
          <cell r="AB74">
            <v>33931</v>
          </cell>
          <cell r="AC74">
            <v>38218.800000000003</v>
          </cell>
          <cell r="AD74">
            <v>38023.5</v>
          </cell>
          <cell r="AE74">
            <v>36975.1</v>
          </cell>
          <cell r="AF74">
            <v>41606.699999999997</v>
          </cell>
          <cell r="AG74">
            <v>41244.800000000003</v>
          </cell>
          <cell r="AH74">
            <v>40126.1</v>
          </cell>
          <cell r="AI74">
            <v>45301</v>
          </cell>
          <cell r="AJ74">
            <v>44773.599999999999</v>
          </cell>
          <cell r="AK74">
            <v>43472.3</v>
          </cell>
          <cell r="AL74">
            <v>48619.8</v>
          </cell>
          <cell r="AM74">
            <v>46957.5</v>
          </cell>
          <cell r="AN74">
            <v>50762.9</v>
          </cell>
        </row>
      </sheetData>
      <sheetData sheetId="3"/>
      <sheetData sheetId="4">
        <row r="6">
          <cell r="P6">
            <v>8219</v>
          </cell>
          <cell r="Q6">
            <v>8879.6</v>
          </cell>
          <cell r="R6">
            <v>10232.1</v>
          </cell>
          <cell r="S6">
            <v>8930.9000000000015</v>
          </cell>
          <cell r="U6">
            <v>8826.4</v>
          </cell>
        </row>
        <row r="7">
          <cell r="C7">
            <v>1920.7</v>
          </cell>
          <cell r="D7">
            <v>2314.9</v>
          </cell>
          <cell r="E7">
            <v>2294.3000000000002</v>
          </cell>
          <cell r="F7">
            <v>2369.9</v>
          </cell>
          <cell r="G7">
            <v>2677.9</v>
          </cell>
          <cell r="H7">
            <v>3220.1</v>
          </cell>
          <cell r="I7">
            <v>3744</v>
          </cell>
          <cell r="J7">
            <v>4944.8</v>
          </cell>
          <cell r="K7">
            <v>5854</v>
          </cell>
          <cell r="L7">
            <v>5756.1</v>
          </cell>
          <cell r="M7">
            <v>4974.5</v>
          </cell>
          <cell r="N7">
            <v>6434.7</v>
          </cell>
          <cell r="O7">
            <v>7904.2</v>
          </cell>
        </row>
        <row r="12">
          <cell r="P12">
            <v>981.1</v>
          </cell>
          <cell r="Q12">
            <v>666.7</v>
          </cell>
          <cell r="R12">
            <v>794.2</v>
          </cell>
          <cell r="S12">
            <v>195.4</v>
          </cell>
        </row>
        <row r="13">
          <cell r="C13">
            <v>258.7</v>
          </cell>
          <cell r="D13">
            <v>426.9</v>
          </cell>
          <cell r="E13">
            <v>434.9</v>
          </cell>
          <cell r="F13">
            <v>258.89999999999998</v>
          </cell>
          <cell r="G13">
            <v>396.5</v>
          </cell>
          <cell r="H13">
            <v>634.29999999999995</v>
          </cell>
          <cell r="I13">
            <v>1076.8</v>
          </cell>
          <cell r="J13">
            <v>1946.5</v>
          </cell>
          <cell r="K13">
            <v>2333.9</v>
          </cell>
          <cell r="L13">
            <v>1961.8</v>
          </cell>
          <cell r="M13">
            <v>693.1</v>
          </cell>
          <cell r="N13">
            <v>1476.3</v>
          </cell>
          <cell r="O13">
            <v>1903.2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>
      <selection activeCell="E4" sqref="E4:E20"/>
    </sheetView>
  </sheetViews>
  <sheetFormatPr defaultRowHeight="15"/>
  <cols>
    <col min="1" max="2" width="11.42578125" customWidth="1"/>
    <col min="3" max="3" width="10" customWidth="1"/>
    <col min="4" max="4" width="10.85546875" hidden="1" customWidth="1"/>
    <col min="5" max="5" width="12" customWidth="1"/>
    <col min="6" max="256" width="11.42578125" customWidth="1"/>
  </cols>
  <sheetData>
    <row r="2" spans="2:5" ht="30">
      <c r="B2" s="60" t="s">
        <v>575</v>
      </c>
      <c r="C2" s="60" t="s">
        <v>627</v>
      </c>
      <c r="D2" s="60"/>
      <c r="E2" s="65" t="s">
        <v>571</v>
      </c>
    </row>
    <row r="3" spans="2:5" hidden="1">
      <c r="B3" s="60">
        <v>1999</v>
      </c>
      <c r="C3" s="60"/>
      <c r="D3" s="60">
        <v>1</v>
      </c>
      <c r="E3" s="60">
        <v>35.84704796911543</v>
      </c>
    </row>
    <row r="4" spans="2:5">
      <c r="B4" s="60">
        <v>2000</v>
      </c>
      <c r="C4" s="64">
        <v>0.156</v>
      </c>
      <c r="D4" s="60">
        <v>1.1559999999999999</v>
      </c>
      <c r="E4" s="64">
        <v>41.439187452297439</v>
      </c>
    </row>
    <row r="5" spans="2:5">
      <c r="B5" s="60">
        <v>2001</v>
      </c>
      <c r="C5" s="64">
        <v>9.3000000000000013E-2</v>
      </c>
      <c r="D5" s="60">
        <v>1.2635079999999999</v>
      </c>
      <c r="E5" s="64">
        <v>45.293031885361103</v>
      </c>
    </row>
    <row r="6" spans="2:5">
      <c r="B6" s="60">
        <v>2002</v>
      </c>
      <c r="C6" s="64">
        <v>0.11800000000000001</v>
      </c>
      <c r="D6" s="60">
        <v>1.4126019439999999</v>
      </c>
      <c r="E6" s="64">
        <v>50.637609647833706</v>
      </c>
    </row>
    <row r="7" spans="2:5">
      <c r="B7" s="60">
        <v>2003</v>
      </c>
      <c r="C7" s="64">
        <v>0.14699999999999999</v>
      </c>
      <c r="D7" s="60">
        <v>1.6202544297679999</v>
      </c>
      <c r="E7" s="64">
        <v>58.081338266065259</v>
      </c>
    </row>
    <row r="8" spans="2:5">
      <c r="B8" s="60">
        <v>2004</v>
      </c>
      <c r="C8" s="64">
        <v>2.2000000000000002E-2</v>
      </c>
      <c r="D8" s="60">
        <v>1.6559000272228959</v>
      </c>
      <c r="E8" s="64">
        <v>59.359127707918702</v>
      </c>
    </row>
    <row r="9" spans="2:5">
      <c r="B9" s="60">
        <v>2005</v>
      </c>
      <c r="C9" s="64">
        <v>1.7808043992582734E-2</v>
      </c>
      <c r="D9" s="60">
        <v>1.6853883677550001</v>
      </c>
      <c r="E9" s="64">
        <v>60.416197665502651</v>
      </c>
    </row>
    <row r="10" spans="2:5">
      <c r="B10" s="60">
        <v>2006</v>
      </c>
      <c r="C10" s="64">
        <v>2.3684623841683683E-2</v>
      </c>
      <c r="D10" s="60">
        <v>1.7253061572724266</v>
      </c>
      <c r="E10" s="64">
        <v>61.847132581154895</v>
      </c>
    </row>
    <row r="11" spans="2:5">
      <c r="B11" s="60">
        <v>2007</v>
      </c>
      <c r="C11" s="64">
        <v>9.0000000000000011E-3</v>
      </c>
      <c r="D11" s="60">
        <v>1.7408339126878782</v>
      </c>
      <c r="E11" s="64">
        <v>62.403756774385279</v>
      </c>
    </row>
    <row r="12" spans="2:5">
      <c r="B12" s="60">
        <v>2008</v>
      </c>
      <c r="C12" s="64">
        <v>0.10761418232682596</v>
      </c>
      <c r="D12" s="60">
        <v>1.9281723307685934</v>
      </c>
      <c r="E12" s="64">
        <v>69.119286033782871</v>
      </c>
    </row>
    <row r="13" spans="2:5">
      <c r="B13" s="60">
        <v>2009</v>
      </c>
      <c r="C13" s="64">
        <v>6.9183253260123534E-2</v>
      </c>
      <c r="D13" s="60">
        <v>2.0615695654573196</v>
      </c>
      <c r="E13" s="64">
        <v>73.90118310461699</v>
      </c>
    </row>
    <row r="14" spans="2:5">
      <c r="B14" s="60">
        <v>2010</v>
      </c>
      <c r="C14" s="64">
        <v>6.0136089356785272E-2</v>
      </c>
      <c r="D14" s="60">
        <v>2.1855442970608898</v>
      </c>
      <c r="E14" s="64">
        <v>78.345311255368387</v>
      </c>
    </row>
    <row r="15" spans="2:5">
      <c r="B15" s="60">
        <v>2011</v>
      </c>
      <c r="C15" s="64">
        <v>8.4384915348656886E-2</v>
      </c>
      <c r="D15" s="60">
        <v>2.3699712675591127</v>
      </c>
      <c r="E15" s="64">
        <v>84.956473713616816</v>
      </c>
    </row>
    <row r="16" spans="2:5">
      <c r="B16" s="60">
        <v>2012</v>
      </c>
      <c r="C16" s="64">
        <v>2.2074569252418019E-2</v>
      </c>
      <c r="D16" s="60">
        <v>2.4222873624310872</v>
      </c>
      <c r="E16" s="64">
        <v>86.831851276049292</v>
      </c>
    </row>
    <row r="17" spans="2:5">
      <c r="B17" s="60">
        <v>2013</v>
      </c>
      <c r="C17" s="64">
        <v>4.3392504930966469E-2</v>
      </c>
      <c r="D17" s="60">
        <v>2.5273964787495959</v>
      </c>
      <c r="E17" s="64">
        <v>90.599702810710198</v>
      </c>
    </row>
    <row r="18" spans="2:5">
      <c r="B18" s="60">
        <v>2014</v>
      </c>
      <c r="C18" s="64">
        <v>5.2221172022684392E-2</v>
      </c>
      <c r="D18" s="60">
        <v>2.6593800850359055</v>
      </c>
      <c r="E18" s="64">
        <v>95.33092547639238</v>
      </c>
    </row>
    <row r="19" spans="2:5">
      <c r="B19" s="60">
        <v>2015</v>
      </c>
      <c r="C19" s="64">
        <v>4.8977543229283604E-2</v>
      </c>
      <c r="D19" s="60">
        <v>2.78962998811385</v>
      </c>
      <c r="E19" s="63">
        <v>100</v>
      </c>
    </row>
    <row r="20" spans="2:5">
      <c r="B20" s="60">
        <v>2016</v>
      </c>
      <c r="C20" s="64">
        <v>6.6000000000000003E-2</v>
      </c>
      <c r="D20" s="68">
        <f>D19*(1+C20)</f>
        <v>2.9737455673293645</v>
      </c>
      <c r="E20" s="63">
        <f>E19*(1+C20)</f>
        <v>106.60000000000001</v>
      </c>
    </row>
    <row r="21" spans="2:5">
      <c r="D21" s="67"/>
    </row>
    <row r="23" spans="2:5">
      <c r="C23" s="84" t="s">
        <v>640</v>
      </c>
    </row>
    <row r="24" spans="2:5">
      <c r="C24" s="84" t="s">
        <v>639</v>
      </c>
    </row>
    <row r="25" spans="2:5">
      <c r="C25" s="84" t="s">
        <v>638</v>
      </c>
    </row>
    <row r="26" spans="2:5">
      <c r="C26" s="84"/>
    </row>
    <row r="27" spans="2:5">
      <c r="C27" s="84" t="s">
        <v>641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" zoomScaleNormal="100" workbookViewId="0">
      <selection activeCell="G18" sqref="G18"/>
    </sheetView>
  </sheetViews>
  <sheetFormatPr defaultColWidth="11.42578125" defaultRowHeight="15"/>
  <cols>
    <col min="1" max="1" width="9.28515625" customWidth="1"/>
    <col min="2" max="2" width="10.85546875" style="22" customWidth="1"/>
    <col min="3" max="3" width="10.85546875" style="95" customWidth="1"/>
    <col min="4" max="4" width="12.140625" style="22" customWidth="1"/>
    <col min="5" max="5" width="11.7109375" style="22" customWidth="1"/>
    <col min="6" max="6" width="10.85546875" style="22" customWidth="1"/>
    <col min="7" max="7" width="13" style="22" customWidth="1"/>
    <col min="8" max="8" width="11.42578125" customWidth="1"/>
    <col min="9" max="9" width="0" hidden="1" customWidth="1"/>
    <col min="10" max="10" width="13.42578125" customWidth="1"/>
    <col min="11" max="11" width="21.28515625" customWidth="1"/>
    <col min="12" max="12" width="18.28515625" customWidth="1"/>
    <col min="13" max="13" width="26.85546875" customWidth="1"/>
    <col min="14" max="14" width="19.28515625" hidden="1" customWidth="1"/>
    <col min="15" max="15" width="18.85546875" customWidth="1"/>
    <col min="16" max="16" width="19" customWidth="1"/>
  </cols>
  <sheetData>
    <row r="1" spans="2:16">
      <c r="O1" s="109"/>
      <c r="P1" s="109"/>
    </row>
    <row r="2" spans="2:16">
      <c r="B2" s="11"/>
      <c r="C2" s="96"/>
      <c r="D2" s="110" t="s">
        <v>578</v>
      </c>
      <c r="E2" s="110"/>
      <c r="F2" s="110"/>
      <c r="G2" s="110"/>
      <c r="H2" s="110"/>
      <c r="I2" s="110"/>
    </row>
    <row r="3" spans="2:16" s="21" customFormat="1" ht="30" customHeight="1">
      <c r="B3" s="66" t="s">
        <v>575</v>
      </c>
      <c r="C3" s="69" t="s">
        <v>621</v>
      </c>
      <c r="D3" s="66" t="s">
        <v>576</v>
      </c>
      <c r="E3" s="66" t="s">
        <v>648</v>
      </c>
      <c r="F3" s="66" t="s">
        <v>575</v>
      </c>
      <c r="G3" s="91" t="s">
        <v>649</v>
      </c>
      <c r="H3" s="91" t="s">
        <v>650</v>
      </c>
    </row>
    <row r="4" spans="2:16">
      <c r="B4" s="23">
        <v>2000</v>
      </c>
      <c r="C4" s="70" t="s">
        <v>636</v>
      </c>
      <c r="D4" s="23">
        <f t="shared" ref="D4:D19" si="0">D24/(J24/100)</f>
        <v>7181.1253621359756</v>
      </c>
      <c r="E4" s="23"/>
      <c r="F4" s="23">
        <v>2000</v>
      </c>
      <c r="G4" s="11">
        <f t="shared" ref="G4:G19" si="1">G24/(J24/100)</f>
        <v>7737.1208199745824</v>
      </c>
      <c r="H4" s="11"/>
    </row>
    <row r="5" spans="2:16">
      <c r="B5" s="23">
        <v>2001</v>
      </c>
      <c r="C5" s="70" t="s">
        <v>636</v>
      </c>
      <c r="D5" s="23">
        <f t="shared" si="0"/>
        <v>7031.545179092639</v>
      </c>
      <c r="E5" s="23"/>
      <c r="F5" s="23">
        <v>2001</v>
      </c>
      <c r="G5" s="11">
        <f t="shared" si="1"/>
        <v>7825.0447198380207</v>
      </c>
      <c r="H5" s="11"/>
    </row>
    <row r="6" spans="2:16">
      <c r="B6" s="23">
        <v>2002</v>
      </c>
      <c r="C6" s="70" t="s">
        <v>636</v>
      </c>
      <c r="D6" s="23">
        <f t="shared" si="0"/>
        <v>6490.0377858586253</v>
      </c>
      <c r="E6" s="23"/>
      <c r="F6" s="23">
        <v>2002</v>
      </c>
      <c r="G6" s="11">
        <f t="shared" si="1"/>
        <v>7453.7483626292587</v>
      </c>
      <c r="H6" s="11"/>
    </row>
    <row r="7" spans="2:16">
      <c r="B7" s="23">
        <v>2003</v>
      </c>
      <c r="C7" s="70" t="s">
        <v>636</v>
      </c>
      <c r="D7" s="23">
        <f t="shared" si="0"/>
        <v>6284.4626328670802</v>
      </c>
      <c r="E7" s="23"/>
      <c r="F7" s="23">
        <v>2003</v>
      </c>
      <c r="G7" s="11">
        <f t="shared" si="1"/>
        <v>6498.4728532077224</v>
      </c>
      <c r="H7" s="11"/>
    </row>
    <row r="8" spans="2:16">
      <c r="B8" s="23">
        <v>2004</v>
      </c>
      <c r="C8" s="70" t="s">
        <v>636</v>
      </c>
      <c r="D8" s="23">
        <f t="shared" si="0"/>
        <v>7327.6009401663587</v>
      </c>
      <c r="E8" s="23"/>
      <c r="F8" s="23">
        <v>2004</v>
      </c>
      <c r="G8" s="11">
        <f t="shared" si="1"/>
        <v>6987.636375671791</v>
      </c>
      <c r="H8" s="11"/>
    </row>
    <row r="9" spans="2:16">
      <c r="B9" s="23">
        <v>2005</v>
      </c>
      <c r="C9" s="70" t="s">
        <v>636</v>
      </c>
      <c r="D9" s="23">
        <f t="shared" si="0"/>
        <v>8816.8408569703442</v>
      </c>
      <c r="E9" s="23"/>
      <c r="F9" s="23">
        <v>2005</v>
      </c>
      <c r="G9" s="11">
        <f t="shared" si="1"/>
        <v>8804.0959304481039</v>
      </c>
      <c r="H9" s="11"/>
    </row>
    <row r="10" spans="2:16">
      <c r="B10" s="23">
        <v>2006</v>
      </c>
      <c r="C10" s="70" t="s">
        <v>636</v>
      </c>
      <c r="D10" s="23">
        <f t="shared" si="0"/>
        <v>10205.161883160892</v>
      </c>
      <c r="E10" s="23"/>
      <c r="F10" s="23">
        <v>2006</v>
      </c>
      <c r="G10" s="11">
        <f t="shared" si="1"/>
        <v>9338.8323095190881</v>
      </c>
      <c r="H10" s="11"/>
    </row>
    <row r="11" spans="2:16">
      <c r="B11" s="23">
        <v>2007</v>
      </c>
      <c r="C11" s="70" t="s">
        <v>636</v>
      </c>
      <c r="D11" s="23">
        <f t="shared" si="0"/>
        <v>11263.103959287613</v>
      </c>
      <c r="E11" s="23"/>
      <c r="F11" s="23">
        <v>2007</v>
      </c>
      <c r="G11" s="11">
        <f t="shared" si="1"/>
        <v>10500.008875570689</v>
      </c>
      <c r="H11" s="11"/>
    </row>
    <row r="12" spans="2:16">
      <c r="B12" s="23">
        <v>2008</v>
      </c>
      <c r="C12" s="70" t="s">
        <v>636</v>
      </c>
      <c r="D12" s="23">
        <f t="shared" si="0"/>
        <v>10233.467973819697</v>
      </c>
      <c r="E12" s="23"/>
      <c r="F12" s="23">
        <v>2008</v>
      </c>
      <c r="G12" s="11">
        <f t="shared" si="1"/>
        <v>10925.749430208189</v>
      </c>
      <c r="H12" s="11"/>
    </row>
    <row r="13" spans="2:16">
      <c r="B13" s="23">
        <v>2009</v>
      </c>
      <c r="C13" s="70" t="s">
        <v>636</v>
      </c>
      <c r="D13" s="23">
        <f t="shared" si="0"/>
        <v>9000.2618639869379</v>
      </c>
      <c r="E13" s="23"/>
      <c r="F13" s="23">
        <v>2009</v>
      </c>
      <c r="G13" s="11">
        <f t="shared" si="1"/>
        <v>9048.8402472980379</v>
      </c>
      <c r="H13" s="11"/>
    </row>
    <row r="14" spans="2:16">
      <c r="B14" s="23">
        <v>2010</v>
      </c>
      <c r="C14" s="70" t="s">
        <v>636</v>
      </c>
      <c r="D14" s="23">
        <f t="shared" si="0"/>
        <v>10567.192684977317</v>
      </c>
      <c r="E14" s="23"/>
      <c r="F14" s="23">
        <v>2010</v>
      </c>
      <c r="G14" s="11">
        <f t="shared" si="1"/>
        <v>10329.399258651203</v>
      </c>
      <c r="H14" s="11"/>
    </row>
    <row r="15" spans="2:16">
      <c r="B15" s="23">
        <v>2011</v>
      </c>
      <c r="C15" s="70" t="s">
        <v>636</v>
      </c>
      <c r="D15" s="23">
        <f t="shared" si="0"/>
        <v>10952.549691935496</v>
      </c>
      <c r="E15" s="23"/>
      <c r="F15" s="23">
        <v>2011</v>
      </c>
      <c r="G15" s="11">
        <f t="shared" si="1"/>
        <v>10109.647475426451</v>
      </c>
      <c r="H15" s="11"/>
    </row>
    <row r="16" spans="2:16">
      <c r="B16" s="23">
        <v>2012</v>
      </c>
      <c r="C16" s="70" t="s">
        <v>636</v>
      </c>
      <c r="D16" s="23">
        <f t="shared" si="0"/>
        <v>11016.694749013806</v>
      </c>
      <c r="E16" s="23">
        <f>E36/(J36/100)</f>
        <v>10847.286867184417</v>
      </c>
      <c r="F16" s="23">
        <v>2012</v>
      </c>
      <c r="G16" s="11">
        <f t="shared" si="1"/>
        <v>12603.554846720906</v>
      </c>
      <c r="H16" s="11">
        <f>H36/(J36/100)</f>
        <v>11451.212721918146</v>
      </c>
    </row>
    <row r="17" spans="2:10">
      <c r="B17" s="23">
        <v>2013</v>
      </c>
      <c r="C17" s="70" t="s">
        <v>636</v>
      </c>
      <c r="D17" s="23">
        <f t="shared" si="0"/>
        <v>10852.905357254254</v>
      </c>
      <c r="E17" s="23">
        <f>E37/(J37/100)</f>
        <v>10924.428770675804</v>
      </c>
      <c r="F17" s="23">
        <v>2013</v>
      </c>
      <c r="G17" s="11">
        <f t="shared" si="1"/>
        <v>13802.583907065218</v>
      </c>
      <c r="H17" s="11">
        <f>H37/(J37/100)</f>
        <v>14542.542184191872</v>
      </c>
    </row>
    <row r="18" spans="2:10">
      <c r="B18" s="23">
        <v>2014</v>
      </c>
      <c r="C18" s="70" t="s">
        <v>636</v>
      </c>
      <c r="D18" s="23">
        <f t="shared" si="0"/>
        <v>12060.724201033012</v>
      </c>
      <c r="E18" s="23">
        <f>E38/(J38/100)</f>
        <v>12456.50342809342</v>
      </c>
      <c r="F18" s="23">
        <v>2014</v>
      </c>
      <c r="G18" s="11">
        <f t="shared" si="1"/>
        <v>15199.474805883672</v>
      </c>
      <c r="H18" s="11">
        <v>16210.794055311026</v>
      </c>
    </row>
    <row r="19" spans="2:10">
      <c r="B19" s="23">
        <v>2015</v>
      </c>
      <c r="C19" s="70" t="s">
        <v>637</v>
      </c>
      <c r="D19" s="23">
        <f t="shared" si="0"/>
        <v>10963.5</v>
      </c>
      <c r="E19" s="23">
        <f>E39/(J39/100)</f>
        <v>10776.4</v>
      </c>
      <c r="F19" s="23">
        <v>2015</v>
      </c>
      <c r="G19" s="92">
        <f t="shared" si="1"/>
        <v>13496.1</v>
      </c>
      <c r="H19" s="93">
        <v>13788.9</v>
      </c>
    </row>
    <row r="20" spans="2:10">
      <c r="B20" s="23">
        <v>2016</v>
      </c>
      <c r="C20" s="70" t="s">
        <v>637</v>
      </c>
      <c r="D20" s="23"/>
      <c r="E20" s="23">
        <f>E40/(J40/100)</f>
        <v>10097.654784240152</v>
      </c>
      <c r="F20" s="23">
        <v>2016</v>
      </c>
      <c r="G20" s="11"/>
      <c r="H20" s="108">
        <v>13848.592870544093</v>
      </c>
    </row>
    <row r="21" spans="2:10">
      <c r="B21" s="23"/>
      <c r="C21" s="70"/>
      <c r="D21" s="23"/>
      <c r="E21" s="23"/>
      <c r="F21" s="23"/>
      <c r="G21" s="11"/>
      <c r="H21" s="94"/>
    </row>
    <row r="22" spans="2:10">
      <c r="D22" s="111" t="s">
        <v>635</v>
      </c>
      <c r="E22" s="111"/>
      <c r="F22" s="111"/>
      <c r="G22" s="111"/>
      <c r="H22" s="111"/>
    </row>
    <row r="23" spans="2:10" s="24" customFormat="1" ht="30" customHeight="1">
      <c r="B23" s="66" t="s">
        <v>575</v>
      </c>
      <c r="C23" s="69"/>
      <c r="D23" s="66" t="s">
        <v>576</v>
      </c>
      <c r="E23" s="66" t="s">
        <v>651</v>
      </c>
      <c r="F23" s="66" t="s">
        <v>575</v>
      </c>
      <c r="G23" s="66" t="s">
        <v>649</v>
      </c>
      <c r="H23" s="66" t="s">
        <v>650</v>
      </c>
      <c r="I23" s="66" t="s">
        <v>577</v>
      </c>
      <c r="J23" s="66" t="s">
        <v>580</v>
      </c>
    </row>
    <row r="24" spans="2:10" s="11" customFormat="1">
      <c r="B24" s="23">
        <f t="shared" ref="B24:B34" si="2">B25-1</f>
        <v>2000</v>
      </c>
      <c r="C24" s="70" t="s">
        <v>636</v>
      </c>
      <c r="D24" s="23">
        <v>2975.8</v>
      </c>
      <c r="E24" s="23"/>
      <c r="F24" s="23">
        <v>2000</v>
      </c>
      <c r="G24" s="23">
        <v>3206.2</v>
      </c>
      <c r="H24" s="23"/>
      <c r="I24" s="23"/>
      <c r="J24" s="64">
        <v>41.439187452297439</v>
      </c>
    </row>
    <row r="25" spans="2:10" s="11" customFormat="1">
      <c r="B25" s="23">
        <f>B26-1</f>
        <v>2001</v>
      </c>
      <c r="C25" s="70" t="s">
        <v>636</v>
      </c>
      <c r="D25" s="23">
        <v>3184.8</v>
      </c>
      <c r="E25" s="23"/>
      <c r="F25" s="23">
        <v>2001</v>
      </c>
      <c r="G25" s="23">
        <v>3544.2</v>
      </c>
      <c r="H25" s="23"/>
      <c r="I25" s="23"/>
      <c r="J25" s="64">
        <v>45.293031885361103</v>
      </c>
    </row>
    <row r="26" spans="2:10" s="11" customFormat="1">
      <c r="B26" s="23">
        <f t="shared" si="2"/>
        <v>2002</v>
      </c>
      <c r="C26" s="70" t="s">
        <v>636</v>
      </c>
      <c r="D26" s="23">
        <v>3286.4</v>
      </c>
      <c r="E26" s="23"/>
      <c r="F26" s="23">
        <v>2002</v>
      </c>
      <c r="G26" s="23">
        <v>3774.4</v>
      </c>
      <c r="H26" s="23"/>
      <c r="I26" s="23"/>
      <c r="J26" s="64">
        <v>50.637609647833706</v>
      </c>
    </row>
    <row r="27" spans="2:10" s="11" customFormat="1">
      <c r="B27" s="23">
        <f t="shared" si="2"/>
        <v>2003</v>
      </c>
      <c r="C27" s="70" t="s">
        <v>636</v>
      </c>
      <c r="D27" s="23">
        <v>3650.1</v>
      </c>
      <c r="E27" s="23"/>
      <c r="F27" s="23">
        <v>2003</v>
      </c>
      <c r="G27" s="23">
        <v>3774.4</v>
      </c>
      <c r="H27" s="23"/>
      <c r="I27" s="23"/>
      <c r="J27" s="64">
        <v>58.081338266065259</v>
      </c>
    </row>
    <row r="28" spans="2:10" s="11" customFormat="1">
      <c r="B28" s="23">
        <f t="shared" si="2"/>
        <v>2004</v>
      </c>
      <c r="C28" s="70" t="s">
        <v>636</v>
      </c>
      <c r="D28" s="23">
        <v>4349.6000000000004</v>
      </c>
      <c r="E28" s="23"/>
      <c r="F28" s="23">
        <v>2004</v>
      </c>
      <c r="G28" s="23">
        <v>4147.8</v>
      </c>
      <c r="H28" s="23"/>
      <c r="I28" s="23"/>
      <c r="J28" s="64">
        <v>59.359127707918702</v>
      </c>
    </row>
    <row r="29" spans="2:10" s="11" customFormat="1">
      <c r="B29" s="23">
        <f t="shared" si="2"/>
        <v>2005</v>
      </c>
      <c r="C29" s="70" t="s">
        <v>636</v>
      </c>
      <c r="D29" s="23">
        <v>5326.8</v>
      </c>
      <c r="E29" s="23"/>
      <c r="F29" s="23">
        <v>2005</v>
      </c>
      <c r="G29" s="23">
        <v>5319.1</v>
      </c>
      <c r="H29" s="23"/>
      <c r="I29" s="23"/>
      <c r="J29" s="64">
        <v>60.416197665502651</v>
      </c>
    </row>
    <row r="30" spans="2:10" s="11" customFormat="1">
      <c r="B30" s="23">
        <f t="shared" si="2"/>
        <v>2006</v>
      </c>
      <c r="C30" s="70" t="s">
        <v>636</v>
      </c>
      <c r="D30" s="23">
        <v>6311.6</v>
      </c>
      <c r="E30" s="23"/>
      <c r="F30" s="23">
        <v>2006</v>
      </c>
      <c r="G30" s="23">
        <v>5775.8</v>
      </c>
      <c r="H30" s="23"/>
      <c r="I30" s="23"/>
      <c r="J30" s="64">
        <v>61.847132581154895</v>
      </c>
    </row>
    <row r="31" spans="2:10" s="11" customFormat="1">
      <c r="B31" s="23">
        <f t="shared" si="2"/>
        <v>2007</v>
      </c>
      <c r="C31" s="70" t="s">
        <v>636</v>
      </c>
      <c r="D31" s="23">
        <v>7028.6</v>
      </c>
      <c r="E31" s="23"/>
      <c r="F31" s="23">
        <v>2007</v>
      </c>
      <c r="G31" s="23">
        <v>6552.4</v>
      </c>
      <c r="H31" s="23"/>
      <c r="I31" s="23"/>
      <c r="J31" s="64">
        <v>62.403756774385279</v>
      </c>
    </row>
    <row r="32" spans="2:10" s="11" customFormat="1">
      <c r="B32" s="23">
        <f t="shared" si="2"/>
        <v>2008</v>
      </c>
      <c r="C32" s="70" t="s">
        <v>636</v>
      </c>
      <c r="D32" s="23">
        <v>7073.3</v>
      </c>
      <c r="E32" s="23"/>
      <c r="F32" s="23">
        <v>2008</v>
      </c>
      <c r="G32" s="23">
        <v>7551.8</v>
      </c>
      <c r="H32" s="23"/>
      <c r="I32" s="23"/>
      <c r="J32" s="64">
        <v>69.119286033782871</v>
      </c>
    </row>
    <row r="33" spans="1:13" s="11" customFormat="1">
      <c r="B33" s="23">
        <f t="shared" si="2"/>
        <v>2009</v>
      </c>
      <c r="C33" s="70" t="s">
        <v>636</v>
      </c>
      <c r="D33" s="23">
        <v>6651.3</v>
      </c>
      <c r="E33" s="23"/>
      <c r="F33" s="23">
        <v>2009</v>
      </c>
      <c r="G33" s="23">
        <v>6687.2</v>
      </c>
      <c r="H33" s="23"/>
      <c r="I33" s="23"/>
      <c r="J33" s="64">
        <v>73.90118310461699</v>
      </c>
    </row>
    <row r="34" spans="1:13" s="11" customFormat="1">
      <c r="B34" s="23">
        <f t="shared" si="2"/>
        <v>2010</v>
      </c>
      <c r="C34" s="70" t="s">
        <v>636</v>
      </c>
      <c r="D34" s="23">
        <v>8278.9</v>
      </c>
      <c r="E34" s="23"/>
      <c r="F34" s="23">
        <v>2010</v>
      </c>
      <c r="G34" s="23">
        <v>8092.6</v>
      </c>
      <c r="H34" s="23"/>
      <c r="I34" s="23"/>
      <c r="J34" s="64">
        <v>78.345311255368387</v>
      </c>
    </row>
    <row r="35" spans="1:13" s="11" customFormat="1">
      <c r="B35" s="23">
        <f>B36-1</f>
        <v>2011</v>
      </c>
      <c r="C35" s="70" t="s">
        <v>636</v>
      </c>
      <c r="D35" s="23">
        <v>9304.9</v>
      </c>
      <c r="E35" s="23"/>
      <c r="F35" s="23">
        <v>2011</v>
      </c>
      <c r="G35" s="23">
        <v>8588.7999999999993</v>
      </c>
      <c r="H35" s="23"/>
      <c r="I35" s="23"/>
      <c r="J35" s="64">
        <v>84.956473713616816</v>
      </c>
    </row>
    <row r="36" spans="1:13" s="11" customFormat="1">
      <c r="B36" s="23">
        <v>2012</v>
      </c>
      <c r="C36" s="70" t="s">
        <v>636</v>
      </c>
      <c r="D36" s="23">
        <v>9566</v>
      </c>
      <c r="E36" s="23">
        <v>9418.9</v>
      </c>
      <c r="F36" s="23">
        <v>2012</v>
      </c>
      <c r="G36" s="23">
        <v>10943.9</v>
      </c>
      <c r="H36" s="23">
        <v>9943.2999999999993</v>
      </c>
      <c r="I36" s="23">
        <v>9943.2999999999993</v>
      </c>
      <c r="J36" s="64">
        <v>86.831851276049292</v>
      </c>
    </row>
    <row r="37" spans="1:13" s="11" customFormat="1">
      <c r="B37" s="23">
        <f>B36+1</f>
        <v>2013</v>
      </c>
      <c r="C37" s="70" t="s">
        <v>636</v>
      </c>
      <c r="D37" s="23">
        <v>9832.7000000000007</v>
      </c>
      <c r="E37" s="23">
        <v>9897.5</v>
      </c>
      <c r="F37" s="23">
        <v>2013</v>
      </c>
      <c r="G37" s="23">
        <v>12505.1</v>
      </c>
      <c r="H37" s="23">
        <v>13175.5</v>
      </c>
      <c r="I37" s="23">
        <v>13175.5</v>
      </c>
      <c r="J37" s="64">
        <v>90.599702810710198</v>
      </c>
    </row>
    <row r="38" spans="1:13" s="11" customFormat="1">
      <c r="A38" s="33"/>
      <c r="B38" s="23">
        <f>B37+1</f>
        <v>2014</v>
      </c>
      <c r="C38" s="70" t="s">
        <v>636</v>
      </c>
      <c r="D38" s="23">
        <v>11497.6</v>
      </c>
      <c r="E38" s="23">
        <v>11874.9</v>
      </c>
      <c r="F38" s="23">
        <v>2014</v>
      </c>
      <c r="G38" s="23">
        <v>14489.8</v>
      </c>
      <c r="H38" s="23">
        <v>15453.9</v>
      </c>
      <c r="I38" s="23">
        <v>15453.9</v>
      </c>
      <c r="J38" s="64">
        <v>95.33092547639238</v>
      </c>
    </row>
    <row r="39" spans="1:13" s="11" customFormat="1">
      <c r="A39" s="34"/>
      <c r="B39" s="23">
        <f>B38+1</f>
        <v>2015</v>
      </c>
      <c r="C39" s="70" t="s">
        <v>637</v>
      </c>
      <c r="D39" s="23">
        <v>10963.5</v>
      </c>
      <c r="E39" s="23">
        <v>10776.4</v>
      </c>
      <c r="F39" s="23">
        <v>2015</v>
      </c>
      <c r="G39" s="23">
        <v>13496.1</v>
      </c>
      <c r="H39" s="23">
        <v>13788.9</v>
      </c>
      <c r="I39" s="23"/>
      <c r="J39" s="63">
        <v>100</v>
      </c>
    </row>
    <row r="40" spans="1:13" s="11" customFormat="1">
      <c r="A40" s="34"/>
      <c r="B40" s="23">
        <f>B39+1</f>
        <v>2016</v>
      </c>
      <c r="C40" s="70" t="s">
        <v>637</v>
      </c>
      <c r="D40" s="23"/>
      <c r="E40" s="23">
        <v>10764.1</v>
      </c>
      <c r="F40" s="23">
        <v>2016</v>
      </c>
      <c r="G40" s="23"/>
      <c r="H40" s="107">
        <v>14762.6</v>
      </c>
      <c r="I40" s="23"/>
      <c r="J40" s="63">
        <v>106.6</v>
      </c>
    </row>
    <row r="41" spans="1:13" s="11" customFormat="1">
      <c r="B41" s="23"/>
      <c r="C41" s="70"/>
      <c r="D41" s="23"/>
      <c r="E41" s="23"/>
      <c r="F41" s="23"/>
      <c r="G41" s="23"/>
      <c r="H41" s="23"/>
      <c r="I41" s="23"/>
      <c r="J41" s="23"/>
    </row>
    <row r="42" spans="1:13" s="11" customFormat="1">
      <c r="B42" s="23"/>
      <c r="C42" s="70"/>
      <c r="D42" s="23"/>
      <c r="E42" s="23"/>
      <c r="F42" s="23"/>
      <c r="G42" s="23"/>
      <c r="H42" s="23"/>
      <c r="I42" s="23"/>
      <c r="J42" s="23"/>
    </row>
    <row r="43" spans="1:13" s="11" customFormat="1">
      <c r="B43" s="23"/>
      <c r="C43" s="70"/>
      <c r="D43" s="23"/>
      <c r="E43" s="23"/>
      <c r="F43" s="23"/>
      <c r="G43" s="23"/>
      <c r="H43" s="23"/>
      <c r="J43" s="23"/>
      <c r="L43" s="23"/>
      <c r="M43" s="23"/>
    </row>
    <row r="44" spans="1:13" s="11" customFormat="1">
      <c r="B44" s="23"/>
      <c r="C44" s="70"/>
      <c r="D44" s="23"/>
      <c r="E44" s="23"/>
      <c r="F44" s="23"/>
      <c r="G44" s="23"/>
      <c r="H44" s="23"/>
      <c r="J44" s="23"/>
      <c r="L44" s="23"/>
      <c r="M44" s="23"/>
    </row>
    <row r="45" spans="1:13">
      <c r="A45" s="11"/>
    </row>
    <row r="46" spans="1:13">
      <c r="A46" s="11"/>
    </row>
    <row r="48" spans="1:13" ht="15.75">
      <c r="B48" s="66" t="s">
        <v>575</v>
      </c>
      <c r="C48" s="97" t="s">
        <v>652</v>
      </c>
      <c r="D48" s="91" t="s">
        <v>653</v>
      </c>
    </row>
    <row r="49" spans="2:4" customFormat="1">
      <c r="B49" s="23">
        <v>2000</v>
      </c>
      <c r="C49" s="97">
        <v>7181.1253621359756</v>
      </c>
      <c r="D49" s="11">
        <v>7737.1208199745824</v>
      </c>
    </row>
    <row r="50" spans="2:4" customFormat="1">
      <c r="B50" s="23">
        <v>2001</v>
      </c>
      <c r="C50" s="97">
        <v>7031.545179092639</v>
      </c>
      <c r="D50" s="11">
        <v>7825.0447198380207</v>
      </c>
    </row>
    <row r="51" spans="2:4" customFormat="1">
      <c r="B51" s="23">
        <v>2002</v>
      </c>
      <c r="C51" s="97">
        <v>6490.0377858586253</v>
      </c>
      <c r="D51" s="11">
        <v>7453.7483626292587</v>
      </c>
    </row>
    <row r="52" spans="2:4" customFormat="1">
      <c r="B52" s="23">
        <v>2003</v>
      </c>
      <c r="C52" s="97">
        <v>6284.4626328670802</v>
      </c>
      <c r="D52" s="11">
        <v>6498.4728532077224</v>
      </c>
    </row>
    <row r="53" spans="2:4" customFormat="1">
      <c r="B53" s="23">
        <v>2004</v>
      </c>
      <c r="C53" s="97">
        <v>7327.6009401663587</v>
      </c>
      <c r="D53" s="11">
        <v>6987.636375671791</v>
      </c>
    </row>
    <row r="54" spans="2:4" customFormat="1">
      <c r="B54" s="23">
        <v>2005</v>
      </c>
      <c r="C54" s="97">
        <v>8816.8408569703442</v>
      </c>
      <c r="D54" s="11">
        <v>8804.0959304481039</v>
      </c>
    </row>
    <row r="55" spans="2:4" customFormat="1">
      <c r="B55" s="23">
        <v>2006</v>
      </c>
      <c r="C55" s="97">
        <v>10205.161883160892</v>
      </c>
      <c r="D55" s="11">
        <v>9338.8323095190881</v>
      </c>
    </row>
    <row r="56" spans="2:4" customFormat="1">
      <c r="B56" s="23">
        <v>2007</v>
      </c>
      <c r="C56" s="97">
        <v>11263.103959287613</v>
      </c>
      <c r="D56" s="11">
        <v>10500.008875570689</v>
      </c>
    </row>
    <row r="57" spans="2:4" customFormat="1">
      <c r="B57" s="23">
        <v>2008</v>
      </c>
      <c r="C57" s="97">
        <v>10233.467973819697</v>
      </c>
      <c r="D57" s="11">
        <v>10925.749430208189</v>
      </c>
    </row>
    <row r="58" spans="2:4" customFormat="1">
      <c r="B58" s="23">
        <v>2009</v>
      </c>
      <c r="C58" s="97">
        <v>9000.2618639869379</v>
      </c>
      <c r="D58" s="11">
        <v>9048.8402472980379</v>
      </c>
    </row>
    <row r="59" spans="2:4" customFormat="1">
      <c r="B59" s="23">
        <v>2010</v>
      </c>
      <c r="C59" s="97">
        <v>10567.192684977317</v>
      </c>
      <c r="D59" s="11">
        <v>10329.399258651203</v>
      </c>
    </row>
    <row r="60" spans="2:4" customFormat="1">
      <c r="B60" s="23">
        <v>2011</v>
      </c>
      <c r="C60" s="97">
        <v>10952.549691935496</v>
      </c>
      <c r="D60" s="11">
        <v>10109.647475426451</v>
      </c>
    </row>
    <row r="61" spans="2:4" customFormat="1">
      <c r="B61" s="23">
        <v>2012</v>
      </c>
      <c r="C61" s="97">
        <v>11016.694749013806</v>
      </c>
      <c r="D61" s="11">
        <v>12603.554846720906</v>
      </c>
    </row>
    <row r="62" spans="2:4" customFormat="1">
      <c r="B62" s="23">
        <v>2013</v>
      </c>
      <c r="C62" s="97">
        <v>10852.905357254254</v>
      </c>
      <c r="D62" s="11">
        <v>13802.583907065218</v>
      </c>
    </row>
    <row r="63" spans="2:4" customFormat="1">
      <c r="B63" s="23">
        <v>2014</v>
      </c>
      <c r="C63" s="97">
        <v>12060.724201033012</v>
      </c>
      <c r="D63" s="11">
        <v>15199.474805883672</v>
      </c>
    </row>
    <row r="64" spans="2:4" customFormat="1">
      <c r="B64" s="23">
        <v>2015</v>
      </c>
      <c r="C64" s="97">
        <v>10963.5</v>
      </c>
      <c r="D64" s="92">
        <v>13496.1</v>
      </c>
    </row>
    <row r="65" spans="3:7" customFormat="1">
      <c r="C65" s="59"/>
      <c r="G65" s="11"/>
    </row>
  </sheetData>
  <mergeCells count="3">
    <mergeCell ref="O1:P1"/>
    <mergeCell ref="D2:I2"/>
    <mergeCell ref="D22:H22"/>
  </mergeCells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9"/>
  <sheetViews>
    <sheetView topLeftCell="L9" workbookViewId="0">
      <selection activeCell="P5" sqref="P5"/>
    </sheetView>
  </sheetViews>
  <sheetFormatPr defaultRowHeight="15"/>
  <cols>
    <col min="1" max="1" width="28.7109375" customWidth="1"/>
    <col min="2" max="17" width="9" customWidth="1"/>
    <col min="18" max="18" width="11.28515625" customWidth="1"/>
    <col min="19" max="256" width="11.42578125" customWidth="1"/>
  </cols>
  <sheetData>
    <row r="3" spans="1:18" s="59" customFormat="1">
      <c r="A3" s="59" t="s">
        <v>654</v>
      </c>
      <c r="B3" s="59" t="s">
        <v>636</v>
      </c>
      <c r="C3" s="59" t="s">
        <v>636</v>
      </c>
      <c r="D3" s="59" t="s">
        <v>636</v>
      </c>
      <c r="E3" s="59" t="s">
        <v>636</v>
      </c>
      <c r="F3" s="59" t="s">
        <v>636</v>
      </c>
      <c r="G3" s="59" t="s">
        <v>636</v>
      </c>
      <c r="H3" s="59" t="s">
        <v>636</v>
      </c>
      <c r="I3" s="59" t="s">
        <v>636</v>
      </c>
      <c r="J3" s="59" t="s">
        <v>636</v>
      </c>
      <c r="K3" s="59" t="s">
        <v>636</v>
      </c>
      <c r="L3" s="59" t="s">
        <v>636</v>
      </c>
      <c r="M3" s="59" t="s">
        <v>636</v>
      </c>
      <c r="N3" s="59" t="s">
        <v>636</v>
      </c>
      <c r="O3" s="59" t="s">
        <v>636</v>
      </c>
      <c r="P3" s="59" t="s">
        <v>636</v>
      </c>
      <c r="Q3" s="59" t="s">
        <v>636</v>
      </c>
      <c r="R3" s="59" t="s">
        <v>581</v>
      </c>
    </row>
    <row r="4" spans="1:18"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>
        <v>2015</v>
      </c>
      <c r="R4" t="s">
        <v>666</v>
      </c>
    </row>
    <row r="5" spans="1:18">
      <c r="A5" s="102" t="s">
        <v>655</v>
      </c>
      <c r="B5" s="103">
        <v>2018.1380268681755</v>
      </c>
      <c r="C5" s="103">
        <v>2117.9858359405825</v>
      </c>
      <c r="D5" s="103">
        <v>2056.7716510381442</v>
      </c>
      <c r="E5" s="103">
        <v>1895.4453062993805</v>
      </c>
      <c r="F5" s="103">
        <v>2126.7158880968391</v>
      </c>
      <c r="G5" s="103">
        <v>2042.3330955575029</v>
      </c>
      <c r="H5" s="103">
        <v>2199.7786206414212</v>
      </c>
      <c r="I5" s="103">
        <v>2333.6736044035156</v>
      </c>
      <c r="J5" s="103">
        <v>2297.4774352036075</v>
      </c>
      <c r="K5" s="103">
        <v>2406.0507901245128</v>
      </c>
      <c r="L5" s="103">
        <v>2363.6385768690284</v>
      </c>
      <c r="M5" s="103">
        <v>2690.7896480096019</v>
      </c>
      <c r="N5" s="103">
        <v>2801.2762186390532</v>
      </c>
      <c r="O5" s="103">
        <v>2720.3179740548203</v>
      </c>
      <c r="P5" s="103">
        <v>3489.4237975522119</v>
      </c>
      <c r="Q5" s="103">
        <v>3547.4</v>
      </c>
      <c r="R5">
        <v>3324.2964352720446</v>
      </c>
    </row>
    <row r="6" spans="1:18">
      <c r="A6" t="s">
        <v>656</v>
      </c>
      <c r="B6">
        <v>1034.2866893647017</v>
      </c>
      <c r="C6">
        <v>955.9969425229566</v>
      </c>
      <c r="D6">
        <v>861.81003217767284</v>
      </c>
      <c r="E6">
        <v>1273.3866368780286</v>
      </c>
      <c r="F6">
        <v>635.11714972473726</v>
      </c>
      <c r="G6">
        <v>550.8456554028179</v>
      </c>
      <c r="H6">
        <v>496.38517937296302</v>
      </c>
      <c r="I6">
        <v>593.07326855025838</v>
      </c>
      <c r="J6">
        <v>551.36564896479524</v>
      </c>
      <c r="K6">
        <v>607.83871262804746</v>
      </c>
      <c r="L6">
        <v>450.69704152308776</v>
      </c>
      <c r="M6">
        <v>490.01563012528317</v>
      </c>
      <c r="N6">
        <v>529.29886124260361</v>
      </c>
      <c r="O6">
        <v>535.10109300567115</v>
      </c>
      <c r="P6">
        <v>999.78049645183023</v>
      </c>
      <c r="Q6">
        <v>1074.7</v>
      </c>
      <c r="R6">
        <v>1387.9924953095683</v>
      </c>
    </row>
    <row r="8" spans="1:18">
      <c r="E8" s="98"/>
    </row>
    <row r="10" spans="1:18">
      <c r="D10" t="s">
        <v>667</v>
      </c>
      <c r="F10" t="s">
        <v>668</v>
      </c>
      <c r="H10">
        <v>2014</v>
      </c>
    </row>
    <row r="11" spans="1:18">
      <c r="A11" t="s">
        <v>655</v>
      </c>
      <c r="D11" s="104">
        <f>AVERAGE(B5:E5)</f>
        <v>2022.0852050365706</v>
      </c>
      <c r="F11" s="104">
        <f>AVERAGE(F5:P5)</f>
        <v>2497.4068771956472</v>
      </c>
      <c r="H11" s="104">
        <f>P5</f>
        <v>3489.4237975522119</v>
      </c>
    </row>
    <row r="13" spans="1:18">
      <c r="A13" t="s">
        <v>669</v>
      </c>
      <c r="D13" s="106">
        <f>F11/D11-1</f>
        <v>0.23506510555299776</v>
      </c>
    </row>
    <row r="14" spans="1:18">
      <c r="A14" t="s">
        <v>670</v>
      </c>
      <c r="D14" s="104">
        <f>R5-F4</f>
        <v>1320.2964352720446</v>
      </c>
    </row>
    <row r="15" spans="1:18">
      <c r="A15" t="s">
        <v>671</v>
      </c>
      <c r="D15" s="105">
        <f>D14/'Exp &amp; Rev 2000-2016'!H20</f>
        <v>9.5337948599840086E-2</v>
      </c>
    </row>
    <row r="17" spans="1:4">
      <c r="A17" t="s">
        <v>672</v>
      </c>
      <c r="D17" s="104">
        <f>R5-H5</f>
        <v>1124.5178146306234</v>
      </c>
    </row>
    <row r="18" spans="1:4">
      <c r="A18" t="s">
        <v>673</v>
      </c>
      <c r="D18" s="105">
        <f>D17/'Exp &amp; Rev 2000-2016'!H20</f>
        <v>8.1200871824491913E-2</v>
      </c>
    </row>
    <row r="19" spans="1:4">
      <c r="A19" t="s">
        <v>674</v>
      </c>
      <c r="D19" s="105">
        <f>D17/'Exp &amp; Rev 2000-2016'!E20</f>
        <v>0.11136425622172261</v>
      </c>
    </row>
  </sheetData>
  <pageMargins left="0.75" right="0.75" top="1" bottom="1" header="0.5" footer="0.5"/>
  <pageSetup paperSize="9" orientation="portrait" horizontalDpi="4294967292" verticalDpi="4294967292"/>
  <headerFooter alignWithMargins="0"/>
  <ignoredErrors>
    <ignoredError sqref="D11 F1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B3" workbookViewId="0">
      <selection activeCell="E9" sqref="E9"/>
    </sheetView>
  </sheetViews>
  <sheetFormatPr defaultRowHeight="15"/>
  <cols>
    <col min="1" max="1" width="11.42578125" customWidth="1"/>
    <col min="2" max="2" width="15.85546875" customWidth="1"/>
    <col min="3" max="3" width="19.85546875" customWidth="1"/>
    <col min="4" max="4" width="23.140625" customWidth="1"/>
    <col min="5" max="5" width="14.28515625" customWidth="1"/>
    <col min="6" max="256" width="11.42578125" customWidth="1"/>
  </cols>
  <sheetData>
    <row r="1" spans="1:5">
      <c r="A1" s="59"/>
    </row>
    <row r="2" spans="1:5" s="59" customFormat="1">
      <c r="B2" s="101" t="s">
        <v>621</v>
      </c>
      <c r="C2" s="101" t="s">
        <v>663</v>
      </c>
      <c r="D2" s="101" t="s">
        <v>664</v>
      </c>
      <c r="E2" s="101" t="s">
        <v>665</v>
      </c>
    </row>
    <row r="3" spans="1:5">
      <c r="B3" s="99"/>
      <c r="C3" s="99" t="s">
        <v>657</v>
      </c>
      <c r="D3" s="99" t="s">
        <v>658</v>
      </c>
      <c r="E3" s="99" t="s">
        <v>662</v>
      </c>
    </row>
    <row r="4" spans="1:5">
      <c r="B4" s="99" t="s">
        <v>655</v>
      </c>
      <c r="C4" s="99">
        <f>'Salaries vs interest'!D11</f>
        <v>2022.0852050365706</v>
      </c>
      <c r="D4" s="99">
        <f>'Salaries vs interest'!F11</f>
        <v>2497.4068771956472</v>
      </c>
      <c r="E4" s="99">
        <f>'Salaries vs interest'!H11</f>
        <v>3489.4237975522119</v>
      </c>
    </row>
    <row r="5" spans="1:5">
      <c r="B5" s="99" t="s">
        <v>656</v>
      </c>
      <c r="C5" s="99">
        <v>1031.370075</v>
      </c>
      <c r="D5" s="99">
        <v>585.41079430000002</v>
      </c>
      <c r="E5" s="99">
        <v>999.78049650000003</v>
      </c>
    </row>
    <row r="6" spans="1:5">
      <c r="B6" s="99" t="s">
        <v>659</v>
      </c>
      <c r="C6" s="99">
        <v>2102.429662</v>
      </c>
      <c r="D6" s="99">
        <v>3125.3082943680656</v>
      </c>
      <c r="E6" s="99">
        <v>4293.6748799461011</v>
      </c>
    </row>
    <row r="7" spans="1:5">
      <c r="B7" s="99" t="s">
        <v>660</v>
      </c>
      <c r="C7" s="100">
        <v>93</v>
      </c>
      <c r="D7" s="100">
        <v>539</v>
      </c>
      <c r="E7" s="100">
        <v>1565</v>
      </c>
    </row>
    <row r="8" spans="1:5">
      <c r="B8" s="99" t="s">
        <v>661</v>
      </c>
      <c r="C8" s="100">
        <v>2130</v>
      </c>
      <c r="D8" s="100">
        <v>3948</v>
      </c>
      <c r="E8" s="100">
        <v>4852</v>
      </c>
    </row>
  </sheetData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9"/>
  <sheetViews>
    <sheetView workbookViewId="0">
      <selection activeCell="D30" sqref="D30"/>
    </sheetView>
  </sheetViews>
  <sheetFormatPr defaultColWidth="11.42578125" defaultRowHeight="15"/>
  <cols>
    <col min="1" max="1" width="6.7109375" customWidth="1"/>
    <col min="2" max="2" width="36.42578125" customWidth="1"/>
    <col min="5" max="7" width="0" hidden="1" customWidth="1"/>
    <col min="9" max="9" width="6.28515625" customWidth="1"/>
    <col min="10" max="10" width="6.85546875" customWidth="1"/>
  </cols>
  <sheetData>
    <row r="1" spans="2:62" ht="15.75">
      <c r="I1" s="25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2:62" ht="15.75">
      <c r="B2" s="25"/>
      <c r="C2" s="25"/>
      <c r="D2" s="112" t="s">
        <v>625</v>
      </c>
      <c r="E2" s="112"/>
      <c r="F2" s="112"/>
      <c r="G2" s="112"/>
      <c r="H2" s="112"/>
      <c r="I2" s="25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2:62" ht="17.100000000000001" customHeight="1">
      <c r="B3" s="86" t="s">
        <v>621</v>
      </c>
      <c r="C3" s="85" t="s">
        <v>636</v>
      </c>
      <c r="D3" s="85" t="s">
        <v>636</v>
      </c>
      <c r="E3" s="29"/>
      <c r="F3" s="29"/>
      <c r="G3" s="25"/>
      <c r="H3" s="85" t="s">
        <v>646</v>
      </c>
      <c r="J3" s="25"/>
      <c r="K3" s="25" t="s">
        <v>582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7.100000000000001" customHeight="1">
      <c r="C4" s="25">
        <v>2006</v>
      </c>
      <c r="D4" s="25">
        <v>2014</v>
      </c>
      <c r="E4" s="29" t="s">
        <v>584</v>
      </c>
      <c r="F4" s="29" t="s">
        <v>585</v>
      </c>
      <c r="G4" s="25" t="s">
        <v>581</v>
      </c>
      <c r="H4" s="25">
        <v>2016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ht="15.75">
      <c r="B5" s="25" t="s">
        <v>583</v>
      </c>
      <c r="C5" s="30">
        <v>1946.5</v>
      </c>
      <c r="D5" s="25">
        <v>794.2</v>
      </c>
      <c r="E5" s="25">
        <v>300</v>
      </c>
      <c r="F5" s="25">
        <v>195.4</v>
      </c>
      <c r="G5" s="25">
        <f>129.9*2</f>
        <v>259.8</v>
      </c>
      <c r="H5" s="25">
        <f>88.8+88.9</f>
        <v>177.7</v>
      </c>
      <c r="J5" s="25">
        <v>2006</v>
      </c>
      <c r="K5" s="25">
        <v>61.847132581154895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2:62" ht="15.75">
      <c r="B6" s="25" t="s">
        <v>579</v>
      </c>
      <c r="C6" s="30">
        <f>4944.8-C5</f>
        <v>2998.3</v>
      </c>
      <c r="D6" s="25">
        <v>9437.9</v>
      </c>
      <c r="E6" s="25">
        <v>9793.2999999999993</v>
      </c>
      <c r="F6" s="25">
        <v>8735.5</v>
      </c>
      <c r="G6" s="25">
        <v>10395.700000000001</v>
      </c>
      <c r="H6" s="25">
        <v>8737.6</v>
      </c>
      <c r="J6" s="25">
        <v>2014</v>
      </c>
      <c r="K6" s="25">
        <v>95.33092547639238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5.75">
      <c r="B7" s="25" t="s">
        <v>587</v>
      </c>
      <c r="C7" s="30">
        <f>428.8+914.6</f>
        <v>1343.4</v>
      </c>
      <c r="D7" s="25">
        <f>775.3+819.5</f>
        <v>1594.8</v>
      </c>
      <c r="E7" s="25">
        <v>1148.5</v>
      </c>
      <c r="F7" s="25">
        <v>1026</v>
      </c>
      <c r="G7" s="25">
        <f>611.3+1513.2-(G5/2)</f>
        <v>1994.6</v>
      </c>
      <c r="H7" s="25">
        <f>714.7+1223-88.9</f>
        <v>1848.8</v>
      </c>
      <c r="J7" s="25">
        <v>2015</v>
      </c>
      <c r="K7" s="25">
        <v>100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5.75">
      <c r="B8" s="25"/>
      <c r="C8" s="30"/>
      <c r="D8" s="25"/>
      <c r="E8" s="25"/>
      <c r="F8" s="25"/>
      <c r="G8" s="25"/>
      <c r="H8" s="25"/>
      <c r="J8" s="25">
        <v>2016</v>
      </c>
      <c r="K8" s="63">
        <v>106.60000000000001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5.75">
      <c r="B9" s="61" t="s">
        <v>606</v>
      </c>
      <c r="C9" s="61">
        <f>'[2]Rev vs Exp'!A59</f>
        <v>11853.8</v>
      </c>
      <c r="D9" s="61">
        <v>31755</v>
      </c>
      <c r="E9" s="61"/>
      <c r="F9" s="61"/>
      <c r="G9" s="61"/>
      <c r="H9" s="61">
        <v>36975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5.75">
      <c r="B10" s="61" t="s">
        <v>607</v>
      </c>
      <c r="C10" s="62">
        <f>C6/C9</f>
        <v>0.25293998548988511</v>
      </c>
      <c r="D10" s="62">
        <f>D6/D9</f>
        <v>0.29720988820658162</v>
      </c>
      <c r="E10" s="62"/>
      <c r="F10" s="62"/>
      <c r="G10" s="62"/>
      <c r="H10" s="62">
        <f>H6/H9</f>
        <v>0.2363110209601082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5.75">
      <c r="B11" s="25"/>
      <c r="C11" s="35"/>
      <c r="D11" s="35"/>
      <c r="E11" s="35"/>
      <c r="F11" s="35"/>
      <c r="G11" s="35"/>
      <c r="H11" s="3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5.75">
      <c r="B12" s="30"/>
      <c r="C12" s="30"/>
      <c r="D12" s="112" t="s">
        <v>626</v>
      </c>
      <c r="E12" s="112"/>
      <c r="F12" s="112"/>
      <c r="G12" s="112"/>
      <c r="H12" s="112"/>
      <c r="I12" s="25"/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20.100000000000001" customHeight="1">
      <c r="B13" s="30"/>
      <c r="C13" s="25">
        <v>2006</v>
      </c>
      <c r="D13" s="25">
        <v>2014</v>
      </c>
      <c r="E13" s="29" t="s">
        <v>584</v>
      </c>
      <c r="F13" s="29" t="s">
        <v>585</v>
      </c>
      <c r="G13" s="25" t="s">
        <v>581</v>
      </c>
      <c r="H13" s="25">
        <v>2016</v>
      </c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2:62" ht="15.75">
      <c r="B14" s="30" t="s">
        <v>583</v>
      </c>
      <c r="C14" s="31">
        <f>C5/1000/($K$5/100)</f>
        <v>3.1472760640047963</v>
      </c>
      <c r="D14" s="31">
        <f>D5/1000/($K$6/100)</f>
        <v>0.83309796483269705</v>
      </c>
      <c r="E14" s="30">
        <f t="shared" ref="E14:F16" si="0">E5/1000/($K$7/100)</f>
        <v>0.3</v>
      </c>
      <c r="F14" s="30">
        <f t="shared" si="0"/>
        <v>0.19540000000000002</v>
      </c>
      <c r="G14" s="36">
        <f t="shared" ref="G14:H16" si="1">G5/1000/($K$8/100)</f>
        <v>0.24371482176360226</v>
      </c>
      <c r="H14" s="36">
        <f t="shared" si="1"/>
        <v>0.16669793621013132</v>
      </c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</row>
    <row r="15" spans="2:62" ht="15.75">
      <c r="B15" s="30" t="s">
        <v>579</v>
      </c>
      <c r="C15" s="31">
        <f>C6/1000/($K$5/100)</f>
        <v>4.8479207925535999</v>
      </c>
      <c r="D15" s="31">
        <f>D6/1000/($K$6/100)</f>
        <v>9.9001451552436546</v>
      </c>
      <c r="E15" s="30">
        <f t="shared" si="0"/>
        <v>9.7932999999999986</v>
      </c>
      <c r="F15" s="30">
        <f t="shared" si="0"/>
        <v>8.7355</v>
      </c>
      <c r="G15" s="36">
        <f t="shared" si="1"/>
        <v>9.752063789868668</v>
      </c>
      <c r="H15" s="36">
        <f t="shared" si="1"/>
        <v>8.1966228893058162</v>
      </c>
      <c r="I15" s="25"/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2:62" ht="15.75">
      <c r="B16" s="30" t="s">
        <v>587</v>
      </c>
      <c r="C16" s="31">
        <f>C7/1000/($K$5/100)</f>
        <v>2.1721298044613637</v>
      </c>
      <c r="D16" s="31">
        <f>D7/1000/($K$6/100)</f>
        <v>1.6729093859420614</v>
      </c>
      <c r="E16" s="30">
        <f t="shared" si="0"/>
        <v>1.1485000000000001</v>
      </c>
      <c r="F16" s="30">
        <f t="shared" si="0"/>
        <v>1.026</v>
      </c>
      <c r="G16" s="36">
        <f t="shared" si="1"/>
        <v>1.871106941838649</v>
      </c>
      <c r="H16" s="36">
        <f t="shared" si="1"/>
        <v>1.7343339587242026</v>
      </c>
      <c r="I16" s="25"/>
      <c r="J16" s="26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2:62" ht="15.75">
      <c r="B17" s="25"/>
      <c r="C17" s="25"/>
      <c r="D17" s="25"/>
      <c r="E17" s="25"/>
      <c r="F17" s="25"/>
      <c r="G17" s="25"/>
      <c r="H17" s="25"/>
      <c r="I17" s="25"/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2:62" ht="15.75">
      <c r="B18" s="61"/>
      <c r="H18" s="3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2:62" ht="15.75">
      <c r="B19" s="25"/>
      <c r="C19" s="32"/>
      <c r="D19" s="32"/>
      <c r="F19" s="25"/>
      <c r="G19" s="25"/>
      <c r="H19" s="35"/>
      <c r="I19" s="25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2:62" ht="15.75">
      <c r="B20" s="25"/>
      <c r="C20" s="32"/>
      <c r="D20" s="32"/>
      <c r="F20" s="25"/>
      <c r="G20" s="25"/>
      <c r="H20" s="35"/>
      <c r="I20" s="25"/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2:62" ht="15.75">
      <c r="B21" s="25"/>
      <c r="C21" s="32"/>
      <c r="D21" s="32"/>
      <c r="F21" s="25"/>
      <c r="G21" s="25"/>
      <c r="H21" s="35"/>
      <c r="I21" s="25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2:62" ht="15.75">
      <c r="I22" s="25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2:62" ht="15.75">
      <c r="C23" s="27"/>
      <c r="J23" s="2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2:62" ht="15.75"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2:62" ht="15.75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2:62" ht="15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</row>
    <row r="27" spans="2:62" ht="15.7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spans="2:62" ht="15.7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2:62" ht="15.75">
      <c r="B29" s="25"/>
      <c r="C29" s="26"/>
      <c r="D29" s="25"/>
      <c r="E29" s="26"/>
      <c r="F29" s="2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2:62" ht="15.75">
      <c r="B30" s="25"/>
      <c r="C30" s="26"/>
      <c r="D30" s="25"/>
      <c r="E30" s="26"/>
      <c r="F30" s="26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2:62" ht="15.75">
      <c r="B31" s="25"/>
      <c r="C31" s="26"/>
      <c r="D31" s="25"/>
      <c r="E31" s="26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</row>
    <row r="32" spans="2:62" ht="15.75">
      <c r="B32" s="25"/>
      <c r="C32" s="26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2:62" ht="15.75">
      <c r="C33" s="28"/>
      <c r="E33" s="26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</row>
    <row r="34" spans="2:62" ht="15.75">
      <c r="C34" s="28"/>
      <c r="E34" s="26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2:62" ht="15.75">
      <c r="C35" s="28"/>
      <c r="E35" s="26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2:62" ht="15.75">
      <c r="B36" s="27"/>
      <c r="C36" s="28"/>
      <c r="E36" s="26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spans="2:62" ht="15.75">
      <c r="B37" s="27"/>
      <c r="C37" s="28"/>
      <c r="D37" s="25"/>
      <c r="E37" s="26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2:62" ht="15.75">
      <c r="B38" s="25"/>
      <c r="C38" s="26"/>
      <c r="D38" s="25"/>
      <c r="E38" s="2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</row>
    <row r="39" spans="2:62" ht="15.75">
      <c r="B39" s="25"/>
      <c r="C39" s="26"/>
      <c r="D39" s="25"/>
      <c r="E39" s="26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</row>
    <row r="40" spans="2:62" ht="15.75">
      <c r="B40" s="25"/>
      <c r="C40" s="26"/>
      <c r="D40" s="25"/>
      <c r="E40" s="26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</row>
    <row r="41" spans="2:62" ht="15.75">
      <c r="B41" s="25"/>
      <c r="C41" s="26"/>
      <c r="D41" s="25"/>
      <c r="E41" s="26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</row>
    <row r="42" spans="2:62" ht="15.75">
      <c r="B42" s="25"/>
      <c r="C42" s="26"/>
      <c r="D42" s="25"/>
      <c r="E42" s="26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2:62" ht="15.75">
      <c r="B43" s="25"/>
      <c r="C43" s="26"/>
      <c r="D43" s="25"/>
      <c r="E43" s="26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</row>
    <row r="44" spans="2:62" ht="15.75">
      <c r="B44" s="25"/>
      <c r="C44" s="26"/>
      <c r="D44" s="25"/>
      <c r="E44" s="26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2:62" ht="15.75">
      <c r="B45" s="25"/>
      <c r="C45" s="26"/>
      <c r="D45" s="25"/>
      <c r="E45" s="26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2:62" ht="15.75">
      <c r="B46" s="25"/>
      <c r="C46" s="26"/>
      <c r="D46" s="25"/>
      <c r="E46" s="26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</row>
    <row r="47" spans="2:62" ht="15.75">
      <c r="B47" s="25"/>
      <c r="C47" s="26"/>
      <c r="D47" s="25"/>
      <c r="E47" s="26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</row>
    <row r="48" spans="2:62" ht="15.75">
      <c r="B48" s="25"/>
      <c r="C48" s="26"/>
      <c r="D48" s="25"/>
      <c r="E48" s="26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</row>
    <row r="49" spans="2:62" ht="15.75">
      <c r="B49" s="25"/>
      <c r="C49" s="26"/>
      <c r="D49" s="25"/>
      <c r="E49" s="26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</row>
  </sheetData>
  <mergeCells count="2">
    <mergeCell ref="D2:H2"/>
    <mergeCell ref="D12:H12"/>
  </mergeCells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67"/>
  <sheetViews>
    <sheetView topLeftCell="B1" zoomScale="70" zoomScaleNormal="70" workbookViewId="0">
      <selection activeCell="U33" sqref="U33"/>
    </sheetView>
  </sheetViews>
  <sheetFormatPr defaultColWidth="11.42578125" defaultRowHeight="15"/>
  <cols>
    <col min="1" max="1" width="11.42578125" hidden="1" customWidth="1"/>
    <col min="2" max="2" width="11.42578125" customWidth="1"/>
    <col min="3" max="3" width="10.85546875" style="73" customWidth="1"/>
    <col min="4" max="4" width="11.42578125" customWidth="1"/>
    <col min="5" max="5" width="11.42578125" style="11" customWidth="1"/>
    <col min="8" max="8" width="18.7109375" customWidth="1"/>
    <col min="9" max="9" width="13.140625" customWidth="1"/>
    <col min="10" max="10" width="15.42578125" customWidth="1"/>
    <col min="12" max="12" width="14.28515625" customWidth="1"/>
    <col min="13" max="13" width="22" customWidth="1"/>
    <col min="14" max="14" width="14.140625" customWidth="1"/>
    <col min="15" max="15" width="23.28515625" customWidth="1"/>
  </cols>
  <sheetData>
    <row r="1" spans="1:10" ht="38.25">
      <c r="A1" s="17" t="s">
        <v>573</v>
      </c>
      <c r="B1" s="17"/>
      <c r="C1" s="71" t="s">
        <v>608</v>
      </c>
      <c r="D1" s="18" t="s">
        <v>609</v>
      </c>
      <c r="E1" s="5"/>
    </row>
    <row r="2" spans="1:10" ht="60">
      <c r="A2" s="20">
        <v>86.605323921783338</v>
      </c>
      <c r="B2" s="19">
        <v>38353</v>
      </c>
      <c r="C2" s="72">
        <v>100</v>
      </c>
      <c r="D2" s="17">
        <v>1782.3034909999999</v>
      </c>
      <c r="F2" s="12"/>
      <c r="G2" s="77" t="s">
        <v>621</v>
      </c>
      <c r="H2" s="76" t="s">
        <v>642</v>
      </c>
      <c r="I2" t="s">
        <v>580</v>
      </c>
      <c r="J2" s="21" t="s">
        <v>574</v>
      </c>
    </row>
    <row r="3" spans="1:10" ht="15.75">
      <c r="A3" s="20">
        <v>88.88714862952132</v>
      </c>
      <c r="B3" s="19">
        <v>38384</v>
      </c>
      <c r="C3" s="72">
        <v>101.54530338005813</v>
      </c>
      <c r="D3" s="17">
        <v>1782.3034909999999</v>
      </c>
      <c r="F3" s="5">
        <v>1999</v>
      </c>
      <c r="G3" s="81" t="s">
        <v>572</v>
      </c>
      <c r="H3" s="6">
        <v>258.7</v>
      </c>
      <c r="I3" s="58">
        <v>35.84704796911543</v>
      </c>
      <c r="J3">
        <f t="shared" ref="J3:J20" si="0">H3/(I3/100)</f>
        <v>721.67727792505229</v>
      </c>
    </row>
    <row r="4" spans="1:10" ht="15.75">
      <c r="A4" s="20">
        <v>97.314108558981403</v>
      </c>
      <c r="B4" s="19">
        <v>38412</v>
      </c>
      <c r="C4" s="72">
        <v>105.40465018075241</v>
      </c>
      <c r="D4" s="17">
        <v>1782.3034909999999</v>
      </c>
      <c r="F4" s="5">
        <v>2000</v>
      </c>
      <c r="G4" s="81" t="s">
        <v>572</v>
      </c>
      <c r="H4" s="6">
        <v>426.9</v>
      </c>
      <c r="I4" s="58">
        <v>41.439187452297439</v>
      </c>
      <c r="J4">
        <f t="shared" si="0"/>
        <v>1030.1842923233576</v>
      </c>
    </row>
    <row r="5" spans="1:10" ht="15.75">
      <c r="A5" s="20">
        <v>96.612422503874583</v>
      </c>
      <c r="B5" s="19">
        <v>38443</v>
      </c>
      <c r="C5" s="72">
        <v>107.11031053822038</v>
      </c>
      <c r="D5" s="17">
        <v>1782.3034909999999</v>
      </c>
      <c r="F5" s="5">
        <v>2001</v>
      </c>
      <c r="G5" s="81" t="s">
        <v>572</v>
      </c>
      <c r="H5" s="6">
        <v>434.9</v>
      </c>
      <c r="I5" s="58">
        <v>45.293031885361103</v>
      </c>
      <c r="J5">
        <f t="shared" si="0"/>
        <v>960.19184827536685</v>
      </c>
    </row>
    <row r="6" spans="1:10" ht="15.75">
      <c r="A6" s="20">
        <v>93.548669942360902</v>
      </c>
      <c r="B6" s="19">
        <v>38473</v>
      </c>
      <c r="C6" s="72">
        <v>104.84716688246304</v>
      </c>
      <c r="D6" s="17">
        <v>1782.3034909999999</v>
      </c>
      <c r="F6" s="5">
        <v>2002</v>
      </c>
      <c r="G6" s="81" t="s">
        <v>572</v>
      </c>
      <c r="H6" s="6">
        <v>258.89999999999998</v>
      </c>
      <c r="I6" s="58">
        <v>50.637609647833706</v>
      </c>
      <c r="J6">
        <f t="shared" si="0"/>
        <v>511.2800580449117</v>
      </c>
    </row>
    <row r="7" spans="1:10" ht="15.75">
      <c r="A7" s="20">
        <v>99.956917072293763</v>
      </c>
      <c r="B7" s="19">
        <v>38504</v>
      </c>
      <c r="C7" s="72">
        <v>108.70231914220577</v>
      </c>
      <c r="D7" s="17">
        <v>1782.3034909999999</v>
      </c>
      <c r="F7" s="5">
        <v>2003</v>
      </c>
      <c r="G7" s="81" t="s">
        <v>572</v>
      </c>
      <c r="H7" s="6">
        <v>396.5</v>
      </c>
      <c r="I7" s="58">
        <v>58.081338266065259</v>
      </c>
      <c r="J7">
        <f t="shared" si="0"/>
        <v>682.66333358861323</v>
      </c>
    </row>
    <row r="8" spans="1:10" ht="15.75">
      <c r="A8" s="20">
        <v>103.03482954619315</v>
      </c>
      <c r="B8" s="19">
        <v>38534</v>
      </c>
      <c r="C8" s="72">
        <v>111.81998112934818</v>
      </c>
      <c r="D8" s="17">
        <v>1782.3034909999999</v>
      </c>
      <c r="F8" s="5">
        <v>2004</v>
      </c>
      <c r="G8" s="81" t="s">
        <v>572</v>
      </c>
      <c r="H8" s="6">
        <v>634.29999999999995</v>
      </c>
      <c r="I8" s="58">
        <v>59.359127707918702</v>
      </c>
      <c r="J8">
        <f t="shared" si="0"/>
        <v>1068.5803927596837</v>
      </c>
    </row>
    <row r="9" spans="1:10" ht="15.75">
      <c r="A9" s="20">
        <v>109.14633842837209</v>
      </c>
      <c r="B9" s="19">
        <v>38565</v>
      </c>
      <c r="C9" s="72">
        <v>116.6544108089292</v>
      </c>
      <c r="D9" s="17">
        <v>1782.3034909999999</v>
      </c>
      <c r="F9" s="5">
        <v>2005</v>
      </c>
      <c r="G9" s="81" t="s">
        <v>572</v>
      </c>
      <c r="H9" s="7">
        <v>1076.8</v>
      </c>
      <c r="I9" s="58">
        <v>60.416197665502651</v>
      </c>
      <c r="J9">
        <f t="shared" si="0"/>
        <v>1782.3034907985405</v>
      </c>
    </row>
    <row r="10" spans="1:10" ht="15.75">
      <c r="A10" s="20">
        <v>109.30971993262673</v>
      </c>
      <c r="B10" s="19">
        <v>38596</v>
      </c>
      <c r="C10" s="72">
        <v>120.34174572167547</v>
      </c>
      <c r="D10" s="17">
        <v>1782.3034909999999</v>
      </c>
      <c r="F10" s="5">
        <f>F9+1</f>
        <v>2006</v>
      </c>
      <c r="G10" s="81" t="s">
        <v>572</v>
      </c>
      <c r="H10" s="7">
        <v>1946.5</v>
      </c>
      <c r="I10" s="58">
        <v>61.847132581154895</v>
      </c>
      <c r="J10">
        <f t="shared" si="0"/>
        <v>3147.2760640047968</v>
      </c>
    </row>
    <row r="11" spans="1:10" ht="15.75">
      <c r="A11" s="20">
        <v>106.77342599396732</v>
      </c>
      <c r="B11" s="19">
        <v>38626</v>
      </c>
      <c r="C11" s="72">
        <v>120.42187321256094</v>
      </c>
      <c r="D11" s="17">
        <v>1782.3034909999999</v>
      </c>
      <c r="F11" s="5">
        <f>F10+1</f>
        <v>2007</v>
      </c>
      <c r="G11" s="81" t="s">
        <v>572</v>
      </c>
      <c r="H11" s="7">
        <v>2333.9</v>
      </c>
      <c r="I11" s="58">
        <v>62.403756774385279</v>
      </c>
      <c r="J11">
        <f t="shared" si="0"/>
        <v>3739.999193378676</v>
      </c>
    </row>
    <row r="12" spans="1:10" ht="15.75">
      <c r="A12" s="20">
        <v>102.84347055928725</v>
      </c>
      <c r="B12" s="19">
        <v>38657</v>
      </c>
      <c r="C12" s="72">
        <v>120.53093069238396</v>
      </c>
      <c r="D12" s="17">
        <v>1782.3034909999999</v>
      </c>
      <c r="F12" s="5">
        <f>F11+1</f>
        <v>2008</v>
      </c>
      <c r="G12" s="81" t="s">
        <v>572</v>
      </c>
      <c r="H12" s="7">
        <v>1961.8</v>
      </c>
      <c r="I12" s="58">
        <v>69.119286033782871</v>
      </c>
      <c r="J12">
        <f t="shared" si="0"/>
        <v>2838.2816324826431</v>
      </c>
    </row>
    <row r="13" spans="1:10" ht="15.75">
      <c r="A13" s="20">
        <v>105.96762491073798</v>
      </c>
      <c r="B13" s="19">
        <v>38687</v>
      </c>
      <c r="C13" s="72">
        <v>123.57261743101441</v>
      </c>
      <c r="D13" s="17">
        <v>1782.3034909999999</v>
      </c>
      <c r="F13" s="5">
        <v>2009</v>
      </c>
      <c r="G13" s="81" t="s">
        <v>572</v>
      </c>
      <c r="H13" s="7">
        <v>693.1</v>
      </c>
      <c r="I13" s="58">
        <v>73.90118310461699</v>
      </c>
      <c r="J13">
        <f t="shared" si="0"/>
        <v>937.87402431544899</v>
      </c>
    </row>
    <row r="14" spans="1:10" ht="15.75">
      <c r="A14" s="20">
        <v>113.12095284882778</v>
      </c>
      <c r="B14" s="19">
        <v>38718</v>
      </c>
      <c r="C14" s="72">
        <v>131.38401103013302</v>
      </c>
      <c r="D14" s="17">
        <v>3147.2760640000001</v>
      </c>
      <c r="F14" s="5">
        <v>2010</v>
      </c>
      <c r="G14" s="81" t="s">
        <v>572</v>
      </c>
      <c r="H14" s="7">
        <v>1476.3</v>
      </c>
      <c r="I14" s="58">
        <v>78.345311255368387</v>
      </c>
      <c r="J14">
        <f t="shared" si="0"/>
        <v>1884.3501625616948</v>
      </c>
    </row>
    <row r="15" spans="1:10" ht="15.75">
      <c r="A15" s="20">
        <v>111.81450626369811</v>
      </c>
      <c r="B15" s="19">
        <v>38749</v>
      </c>
      <c r="C15" s="72">
        <v>134.36230835332668</v>
      </c>
      <c r="D15" s="17">
        <v>3147.2760640000001</v>
      </c>
      <c r="F15" s="5">
        <v>2011</v>
      </c>
      <c r="G15" s="81" t="s">
        <v>572</v>
      </c>
      <c r="H15" s="8">
        <v>1903.2</v>
      </c>
      <c r="I15" s="58">
        <v>84.956473713616816</v>
      </c>
      <c r="J15">
        <f t="shared" si="0"/>
        <v>2240.2059746683617</v>
      </c>
    </row>
    <row r="16" spans="1:10" ht="15.75">
      <c r="A16" s="20">
        <v>113.30355151532784</v>
      </c>
      <c r="B16" s="19">
        <v>38777</v>
      </c>
      <c r="C16" s="72">
        <v>137.78383514331949</v>
      </c>
      <c r="D16" s="17">
        <v>3147.2760640000001</v>
      </c>
      <c r="F16" s="78">
        <v>2012</v>
      </c>
      <c r="G16" s="81" t="s">
        <v>572</v>
      </c>
      <c r="H16" s="7">
        <v>981.1</v>
      </c>
      <c r="I16" s="58">
        <v>86.831851276049292</v>
      </c>
      <c r="J16">
        <f t="shared" si="0"/>
        <v>1129.8849276873768</v>
      </c>
    </row>
    <row r="17" spans="1:13" ht="15.75">
      <c r="A17" s="20">
        <v>123.21291500968685</v>
      </c>
      <c r="B17" s="19">
        <v>38808</v>
      </c>
      <c r="C17" s="72">
        <v>150.55443831626235</v>
      </c>
      <c r="D17" s="17">
        <v>3147.2760640000001</v>
      </c>
      <c r="F17" s="78">
        <v>2013</v>
      </c>
      <c r="G17" s="81" t="s">
        <v>572</v>
      </c>
      <c r="H17" s="9">
        <v>666.7</v>
      </c>
      <c r="I17" s="58">
        <v>90.599702810710198</v>
      </c>
      <c r="J17">
        <f t="shared" si="0"/>
        <v>735.87437852079404</v>
      </c>
    </row>
    <row r="18" spans="1:13" ht="15.75">
      <c r="A18" s="20">
        <v>127.60072581202031</v>
      </c>
      <c r="B18" s="19">
        <v>38838</v>
      </c>
      <c r="C18" s="72">
        <v>165.06726468496012</v>
      </c>
      <c r="D18" s="17">
        <v>3147.2760640000001</v>
      </c>
      <c r="F18" s="79">
        <v>2014</v>
      </c>
      <c r="G18" s="81" t="s">
        <v>572</v>
      </c>
      <c r="H18" s="9">
        <v>794.2</v>
      </c>
      <c r="I18" s="58">
        <v>95.33092547639238</v>
      </c>
      <c r="J18">
        <f t="shared" si="0"/>
        <v>833.09796483269702</v>
      </c>
    </row>
    <row r="19" spans="1:13" ht="15.75">
      <c r="A19" s="20">
        <v>125.94308387379579</v>
      </c>
      <c r="B19" s="19">
        <v>38869</v>
      </c>
      <c r="C19" s="72">
        <v>166.37048880470411</v>
      </c>
      <c r="D19" s="17">
        <v>3147.2760640000001</v>
      </c>
      <c r="F19" s="79">
        <v>2015</v>
      </c>
      <c r="G19" s="81" t="s">
        <v>572</v>
      </c>
      <c r="H19" s="9">
        <v>195.4</v>
      </c>
      <c r="I19" s="58">
        <v>100</v>
      </c>
      <c r="J19" s="75">
        <f t="shared" si="0"/>
        <v>195.4</v>
      </c>
    </row>
    <row r="20" spans="1:13">
      <c r="A20" s="20">
        <v>131.02845862067508</v>
      </c>
      <c r="B20" s="19">
        <v>38899</v>
      </c>
      <c r="C20" s="72">
        <v>171.75086132392309</v>
      </c>
      <c r="D20" s="17">
        <v>3147.2760640000001</v>
      </c>
      <c r="F20" s="78">
        <v>2016</v>
      </c>
      <c r="G20" s="82" t="s">
        <v>643</v>
      </c>
      <c r="H20" s="9">
        <v>177.7</v>
      </c>
      <c r="I20" s="63">
        <v>106.60000000000001</v>
      </c>
      <c r="J20">
        <f t="shared" si="0"/>
        <v>166.6979362101313</v>
      </c>
    </row>
    <row r="21" spans="1:13">
      <c r="A21" s="20">
        <v>130.38773120357877</v>
      </c>
      <c r="B21" s="19">
        <v>38930</v>
      </c>
      <c r="C21" s="72">
        <v>173.41061738428596</v>
      </c>
      <c r="D21" s="17">
        <v>3147.2760640000001</v>
      </c>
      <c r="F21" s="80"/>
      <c r="G21" s="83" t="s">
        <v>644</v>
      </c>
      <c r="H21" s="9"/>
      <c r="I21" s="13"/>
    </row>
    <row r="22" spans="1:13">
      <c r="A22" s="20">
        <v>119.16751726774552</v>
      </c>
      <c r="B22" s="19">
        <v>38961</v>
      </c>
      <c r="C22" s="72">
        <v>168.75223305652423</v>
      </c>
      <c r="D22" s="17">
        <v>3147.2760640000001</v>
      </c>
    </row>
    <row r="23" spans="1:13">
      <c r="A23" s="20">
        <v>116.05131363115763</v>
      </c>
      <c r="B23" s="19">
        <v>38991</v>
      </c>
      <c r="C23" s="72">
        <v>164.60961572146513</v>
      </c>
      <c r="D23" s="17">
        <v>3147.2760640000001</v>
      </c>
      <c r="F23" s="10"/>
      <c r="G23" s="14"/>
      <c r="H23" s="10"/>
      <c r="I23" s="14"/>
      <c r="M23" s="43"/>
    </row>
    <row r="24" spans="1:13" ht="15.95" customHeight="1">
      <c r="A24" s="20">
        <v>117.34352094299126</v>
      </c>
      <c r="B24" s="19">
        <v>39022</v>
      </c>
      <c r="C24" s="72">
        <v>161.98516071266391</v>
      </c>
      <c r="D24" s="17">
        <v>3147.2760640000001</v>
      </c>
      <c r="F24" s="10"/>
      <c r="G24" s="48"/>
      <c r="H24" s="10"/>
      <c r="I24" s="14"/>
      <c r="M24" s="43"/>
    </row>
    <row r="25" spans="1:13">
      <c r="A25" s="20">
        <v>120.94933692227139</v>
      </c>
      <c r="B25" s="19">
        <v>39052</v>
      </c>
      <c r="C25" s="72">
        <v>159.87640971700398</v>
      </c>
      <c r="D25" s="17">
        <v>3147.2760640000001</v>
      </c>
      <c r="F25" s="10"/>
      <c r="G25" s="14"/>
      <c r="H25" s="10"/>
      <c r="I25" s="14"/>
      <c r="M25" s="43"/>
    </row>
    <row r="26" spans="1:13">
      <c r="A26" s="20">
        <v>112.9878935266271</v>
      </c>
      <c r="B26" s="19">
        <v>39083</v>
      </c>
      <c r="C26" s="72">
        <v>150.79042337983751</v>
      </c>
      <c r="D26" s="17">
        <v>3739.9991930000001</v>
      </c>
      <c r="F26" s="10"/>
      <c r="G26" s="14"/>
      <c r="H26" s="10"/>
      <c r="I26" s="14"/>
      <c r="M26" s="43"/>
    </row>
    <row r="27" spans="1:13">
      <c r="A27" s="20">
        <v>118.50796331785024</v>
      </c>
      <c r="B27" s="19">
        <v>39114</v>
      </c>
      <c r="C27" s="72">
        <v>148.39353503787862</v>
      </c>
      <c r="D27" s="17">
        <v>3739.9991930000001</v>
      </c>
      <c r="F27" s="10"/>
      <c r="G27" s="14"/>
      <c r="H27" s="10"/>
      <c r="I27" s="14"/>
      <c r="M27" s="43"/>
    </row>
    <row r="28" spans="1:13">
      <c r="A28" s="20">
        <v>122.41429404452565</v>
      </c>
      <c r="B28" s="19">
        <v>39142</v>
      </c>
      <c r="C28" s="72">
        <v>151.58962149066906</v>
      </c>
      <c r="D28" s="17">
        <v>3739.9991930000001</v>
      </c>
      <c r="F28" s="10"/>
      <c r="G28" s="14"/>
      <c r="H28" s="10"/>
      <c r="I28" s="14"/>
      <c r="M28" s="43"/>
    </row>
    <row r="29" spans="1:13">
      <c r="A29" s="20">
        <v>129.03278824185671</v>
      </c>
      <c r="B29" s="19">
        <v>39173</v>
      </c>
      <c r="C29" s="72">
        <v>160.93626477683824</v>
      </c>
      <c r="D29" s="17">
        <v>3739.9991930000001</v>
      </c>
      <c r="F29" s="10"/>
      <c r="G29" s="14"/>
      <c r="H29" s="10"/>
      <c r="I29" s="14"/>
      <c r="M29" s="43"/>
    </row>
    <row r="30" spans="1:13">
      <c r="A30" s="20">
        <v>129.95102909614201</v>
      </c>
      <c r="B30" s="19">
        <v>39203</v>
      </c>
      <c r="C30" s="72">
        <v>164.1188368982958</v>
      </c>
      <c r="D30" s="17">
        <v>3739.9991930000001</v>
      </c>
      <c r="F30" s="10"/>
      <c r="G30" s="14"/>
      <c r="H30" s="10"/>
      <c r="I30" s="14"/>
      <c r="M30" s="43"/>
    </row>
    <row r="31" spans="1:13">
      <c r="A31" s="20">
        <v>133.05720126706743</v>
      </c>
      <c r="B31" s="19">
        <v>39234</v>
      </c>
      <c r="C31" s="72">
        <v>165.43847822341795</v>
      </c>
      <c r="D31" s="17">
        <v>3739.9991930000001</v>
      </c>
      <c r="F31" s="10"/>
      <c r="G31" s="14"/>
      <c r="H31" s="10"/>
      <c r="I31" s="14"/>
    </row>
    <row r="32" spans="1:13">
      <c r="A32" s="20">
        <v>138.29468587575155</v>
      </c>
      <c r="B32" s="19">
        <v>39264</v>
      </c>
      <c r="C32" s="72">
        <v>170.86357223184649</v>
      </c>
      <c r="D32" s="17">
        <v>3739.9991930000001</v>
      </c>
      <c r="F32" s="10"/>
      <c r="G32" s="14"/>
      <c r="H32" s="10"/>
      <c r="I32" s="14"/>
    </row>
    <row r="33" spans="1:9">
      <c r="A33" s="20">
        <v>133.16768282980956</v>
      </c>
      <c r="B33" s="19">
        <v>39295</v>
      </c>
      <c r="C33" s="72">
        <v>170.05647891290081</v>
      </c>
      <c r="D33" s="17">
        <v>3739.9991930000001</v>
      </c>
      <c r="F33" s="10"/>
      <c r="G33" s="14"/>
      <c r="H33" s="10"/>
      <c r="I33" s="14"/>
    </row>
    <row r="34" spans="1:9">
      <c r="A34" s="20">
        <v>140.7490160777725</v>
      </c>
      <c r="B34" s="19">
        <v>39326</v>
      </c>
      <c r="C34" s="72">
        <v>175.60335127353795</v>
      </c>
      <c r="D34" s="17">
        <v>3739.9991930000001</v>
      </c>
      <c r="F34" s="10"/>
      <c r="G34" s="14"/>
      <c r="H34" s="10"/>
      <c r="I34" s="14"/>
    </row>
    <row r="35" spans="1:9">
      <c r="A35" s="20">
        <v>147.90429454109835</v>
      </c>
      <c r="B35" s="19">
        <v>39356</v>
      </c>
      <c r="C35" s="72">
        <v>183.31853318110205</v>
      </c>
      <c r="D35" s="17">
        <v>3739.9991930000001</v>
      </c>
      <c r="F35" s="10"/>
      <c r="G35" s="14"/>
      <c r="H35" s="10"/>
      <c r="I35" s="14"/>
    </row>
    <row r="36" spans="1:9">
      <c r="A36" s="20">
        <v>157.84288041052486</v>
      </c>
      <c r="B36" s="19">
        <v>39387</v>
      </c>
      <c r="C36" s="72">
        <v>185.66414856601955</v>
      </c>
      <c r="D36" s="17">
        <v>3739.9991930000001</v>
      </c>
      <c r="F36" s="10"/>
      <c r="G36" s="14"/>
      <c r="H36" s="10"/>
      <c r="I36" s="14"/>
    </row>
    <row r="37" spans="1:9">
      <c r="A37" s="20">
        <v>156.74236745439484</v>
      </c>
      <c r="B37" s="19">
        <v>39417</v>
      </c>
      <c r="C37" s="72">
        <v>185.42102219219157</v>
      </c>
      <c r="D37" s="17">
        <v>3739.9991930000001</v>
      </c>
      <c r="F37" s="10"/>
      <c r="G37" s="14"/>
      <c r="H37" s="10"/>
      <c r="I37" s="14"/>
    </row>
    <row r="38" spans="1:9">
      <c r="A38" s="20">
        <v>162.45527504307324</v>
      </c>
      <c r="B38" s="19">
        <v>39448</v>
      </c>
      <c r="C38" s="72">
        <v>190.79436837928012</v>
      </c>
      <c r="D38" s="17">
        <v>2838.2816320000002</v>
      </c>
      <c r="F38" s="10"/>
      <c r="G38" s="14"/>
      <c r="H38" s="10"/>
      <c r="I38" s="14"/>
    </row>
    <row r="39" spans="1:9">
      <c r="A39" s="20">
        <v>171.38209101037441</v>
      </c>
      <c r="B39" s="19">
        <v>39479</v>
      </c>
      <c r="C39" s="72">
        <v>199.45714643391585</v>
      </c>
      <c r="D39" s="17">
        <v>2838.2816320000002</v>
      </c>
      <c r="F39" s="10"/>
      <c r="G39" s="14"/>
      <c r="H39" s="10"/>
      <c r="I39" s="14"/>
    </row>
    <row r="40" spans="1:9">
      <c r="A40" s="20">
        <v>181.80931013197576</v>
      </c>
      <c r="B40" s="19">
        <v>39508</v>
      </c>
      <c r="C40" s="72">
        <v>206.85833547437085</v>
      </c>
      <c r="D40" s="17">
        <v>2838.2816320000002</v>
      </c>
      <c r="F40" s="10"/>
      <c r="G40" s="14"/>
      <c r="H40" s="10"/>
      <c r="I40" s="14"/>
    </row>
    <row r="41" spans="1:9">
      <c r="A41" s="20">
        <v>189.74469608767208</v>
      </c>
      <c r="B41" s="19">
        <v>39539</v>
      </c>
      <c r="C41" s="72">
        <v>210.75835936154323</v>
      </c>
      <c r="D41" s="17">
        <v>2838.2816320000002</v>
      </c>
      <c r="F41" s="10"/>
      <c r="G41" s="14"/>
      <c r="H41" s="10"/>
      <c r="I41" s="14"/>
    </row>
    <row r="42" spans="1:9" ht="15.95" customHeight="1">
      <c r="A42" s="20">
        <v>204.08608694072029</v>
      </c>
      <c r="B42" s="19">
        <v>39569</v>
      </c>
      <c r="C42" s="72">
        <v>215.78145050929209</v>
      </c>
      <c r="D42" s="17">
        <v>2838.2816320000002</v>
      </c>
      <c r="F42" s="10"/>
      <c r="G42" s="14"/>
      <c r="H42" s="10"/>
      <c r="I42" s="14"/>
    </row>
    <row r="43" spans="1:9">
      <c r="A43" s="20">
        <v>215.90468466969151</v>
      </c>
      <c r="B43" s="19">
        <v>39600</v>
      </c>
      <c r="C43" s="72">
        <v>221.64354268644243</v>
      </c>
      <c r="D43" s="17">
        <v>2838.2816320000002</v>
      </c>
      <c r="F43" s="10"/>
      <c r="G43" s="14"/>
      <c r="H43" s="10"/>
      <c r="I43" s="14"/>
    </row>
    <row r="44" spans="1:9">
      <c r="A44" s="20">
        <v>219.89949984904374</v>
      </c>
      <c r="B44" s="19">
        <v>39630</v>
      </c>
      <c r="C44" s="72">
        <v>223.60309993275251</v>
      </c>
      <c r="D44" s="17">
        <v>2838.2816320000002</v>
      </c>
      <c r="F44" s="10"/>
      <c r="G44" s="14"/>
      <c r="H44" s="10"/>
      <c r="I44" s="14"/>
    </row>
    <row r="45" spans="1:9">
      <c r="A45" s="20">
        <v>195.96234386292974</v>
      </c>
      <c r="B45" s="19">
        <v>39661</v>
      </c>
      <c r="C45" s="72">
        <v>211.6208045147153</v>
      </c>
      <c r="D45" s="17">
        <v>2838.2816320000002</v>
      </c>
      <c r="F45" s="10"/>
      <c r="G45" s="14"/>
      <c r="H45" s="10"/>
      <c r="I45" s="14"/>
    </row>
    <row r="46" spans="1:9">
      <c r="A46" s="20">
        <v>176.37469484054708</v>
      </c>
      <c r="B46" s="19">
        <v>39692</v>
      </c>
      <c r="C46" s="72">
        <v>200.24726512219252</v>
      </c>
      <c r="D46" s="17">
        <v>2838.2816320000002</v>
      </c>
      <c r="F46" s="10"/>
      <c r="G46" s="14"/>
      <c r="H46" s="10"/>
      <c r="I46" s="14"/>
    </row>
    <row r="47" spans="1:9">
      <c r="A47" s="20">
        <v>139.18306954103798</v>
      </c>
      <c r="B47" s="19">
        <v>39722</v>
      </c>
      <c r="C47" s="72">
        <v>171.64234459919916</v>
      </c>
      <c r="D47" s="17">
        <v>2838.2816320000002</v>
      </c>
      <c r="F47" s="10"/>
      <c r="G47" s="14"/>
      <c r="H47" s="10"/>
      <c r="I47" s="14"/>
    </row>
    <row r="48" spans="1:9">
      <c r="A48" s="20">
        <v>114.85206381572696</v>
      </c>
      <c r="B48" s="19">
        <v>39753</v>
      </c>
      <c r="C48" s="72">
        <v>150.26678579371779</v>
      </c>
      <c r="D48" s="17">
        <v>2838.2816320000002</v>
      </c>
      <c r="F48" s="10"/>
      <c r="G48" s="14"/>
      <c r="H48" s="10"/>
      <c r="I48" s="14"/>
    </row>
    <row r="49" spans="1:9">
      <c r="A49" s="20">
        <v>98.241388262198853</v>
      </c>
      <c r="B49" s="19">
        <v>39783</v>
      </c>
      <c r="C49" s="72">
        <v>136.19589995171168</v>
      </c>
      <c r="D49" s="17">
        <v>2838.2816320000002</v>
      </c>
      <c r="F49" s="10"/>
      <c r="G49" s="14"/>
      <c r="H49" s="10"/>
      <c r="I49" s="14"/>
    </row>
    <row r="50" spans="1:9">
      <c r="A50" s="20">
        <v>102.4871537901728</v>
      </c>
      <c r="B50" s="19">
        <v>39814</v>
      </c>
      <c r="C50" s="72">
        <v>139.30756342969605</v>
      </c>
      <c r="D50" s="17">
        <v>937.87402429999997</v>
      </c>
      <c r="F50" s="10"/>
      <c r="G50" s="14"/>
      <c r="H50" s="10"/>
      <c r="I50" s="14"/>
    </row>
    <row r="51" spans="1:9">
      <c r="A51" s="20">
        <v>98.157569312857518</v>
      </c>
      <c r="B51" s="19">
        <v>39845</v>
      </c>
      <c r="C51" s="72">
        <v>141.9077003152409</v>
      </c>
      <c r="D51" s="17">
        <v>937.87402429999997</v>
      </c>
      <c r="F51" s="10"/>
      <c r="G51" s="14"/>
      <c r="H51" s="10"/>
      <c r="I51" s="14"/>
    </row>
    <row r="52" spans="1:9">
      <c r="A52" s="20">
        <v>100.13652903082526</v>
      </c>
      <c r="B52" s="19">
        <v>39873</v>
      </c>
      <c r="C52" s="72">
        <v>144.00303303890547</v>
      </c>
      <c r="D52" s="17">
        <v>937.87402429999997</v>
      </c>
      <c r="F52" s="10"/>
      <c r="G52" s="14"/>
      <c r="H52" s="10"/>
      <c r="I52" s="14"/>
    </row>
    <row r="53" spans="1:9">
      <c r="A53" s="20">
        <v>104.15801569489138</v>
      </c>
      <c r="B53" s="19">
        <v>39904</v>
      </c>
      <c r="C53" s="72">
        <v>146.56593303737884</v>
      </c>
      <c r="D53" s="17">
        <v>937.87402429999997</v>
      </c>
      <c r="F53" s="10"/>
      <c r="G53" s="14"/>
      <c r="H53" s="10"/>
      <c r="I53" s="14"/>
    </row>
    <row r="54" spans="1:9">
      <c r="A54" s="20">
        <v>114.93380883541276</v>
      </c>
      <c r="B54" s="19">
        <v>39934</v>
      </c>
      <c r="C54" s="72">
        <v>154.86198287176367</v>
      </c>
      <c r="D54" s="17">
        <v>937.87402429999997</v>
      </c>
      <c r="F54" s="10"/>
      <c r="G54" s="14"/>
      <c r="H54" s="10"/>
      <c r="I54" s="14"/>
    </row>
    <row r="55" spans="1:9">
      <c r="A55" s="20">
        <v>128.30759728041329</v>
      </c>
      <c r="B55" s="19">
        <v>39965</v>
      </c>
      <c r="C55" s="72">
        <v>161.0023425244064</v>
      </c>
      <c r="D55" s="17">
        <v>937.87402429999997</v>
      </c>
      <c r="F55" s="10"/>
      <c r="G55" s="14"/>
      <c r="H55" s="10"/>
      <c r="I55" s="14"/>
    </row>
    <row r="56" spans="1:9">
      <c r="A56" s="20">
        <v>123.52256295021266</v>
      </c>
      <c r="B56" s="19">
        <v>39995</v>
      </c>
      <c r="C56" s="72">
        <v>163.25503274352326</v>
      </c>
      <c r="D56" s="17">
        <v>937.87402429999997</v>
      </c>
      <c r="F56" s="10"/>
      <c r="G56" s="14"/>
      <c r="H56" s="10"/>
      <c r="I56" s="14"/>
    </row>
    <row r="57" spans="1:9">
      <c r="A57" s="20">
        <v>132.9120026906094</v>
      </c>
      <c r="B57" s="19">
        <v>40026</v>
      </c>
      <c r="C57" s="72">
        <v>170.63903094336243</v>
      </c>
      <c r="D57" s="17">
        <v>937.87402429999997</v>
      </c>
      <c r="F57" s="10"/>
      <c r="G57" s="14"/>
      <c r="H57" s="10"/>
      <c r="I57" s="14"/>
    </row>
    <row r="58" spans="1:9">
      <c r="A58" s="20">
        <v>127.55185959243205</v>
      </c>
      <c r="B58" s="19">
        <v>40057</v>
      </c>
      <c r="C58" s="72">
        <v>175.39845412570398</v>
      </c>
      <c r="D58" s="17">
        <v>937.87402429999997</v>
      </c>
      <c r="F58" s="10"/>
      <c r="G58" s="14"/>
      <c r="H58" s="10"/>
      <c r="I58" s="14"/>
    </row>
    <row r="59" spans="1:9">
      <c r="A59" s="20">
        <v>134.80646091965312</v>
      </c>
      <c r="B59" s="19">
        <v>40087</v>
      </c>
      <c r="C59" s="72">
        <v>181.73831593233723</v>
      </c>
      <c r="D59" s="17">
        <v>937.87402429999997</v>
      </c>
      <c r="F59" s="10"/>
      <c r="G59" s="14"/>
      <c r="H59" s="10"/>
      <c r="I59" s="14"/>
    </row>
    <row r="60" spans="1:9">
      <c r="A60" s="20">
        <v>140.85157694569779</v>
      </c>
      <c r="B60" s="19">
        <v>40118</v>
      </c>
      <c r="C60" s="72">
        <v>193.85572557186896</v>
      </c>
      <c r="D60" s="17">
        <v>937.87402429999997</v>
      </c>
      <c r="F60" s="10"/>
      <c r="G60" s="14"/>
      <c r="H60" s="10"/>
      <c r="I60" s="14"/>
    </row>
    <row r="61" spans="1:9">
      <c r="A61" s="20">
        <v>140.81453435725268</v>
      </c>
      <c r="B61" s="19">
        <v>40148</v>
      </c>
      <c r="C61" s="72">
        <v>195.89430303484403</v>
      </c>
      <c r="D61" s="17">
        <v>937.87402429999997</v>
      </c>
      <c r="F61" s="10"/>
      <c r="G61" s="14"/>
      <c r="H61" s="10"/>
      <c r="I61" s="14"/>
    </row>
    <row r="62" spans="1:9">
      <c r="A62" s="20">
        <v>146.05247089530033</v>
      </c>
      <c r="B62" s="19">
        <v>40179</v>
      </c>
      <c r="C62" s="72">
        <v>199.61937720996394</v>
      </c>
      <c r="D62" s="17">
        <v>1884.3501630000001</v>
      </c>
      <c r="F62" s="10"/>
      <c r="G62" s="14"/>
      <c r="H62" s="10"/>
      <c r="I62" s="14"/>
    </row>
    <row r="63" spans="1:9">
      <c r="A63" s="20">
        <v>142.37642498748232</v>
      </c>
      <c r="B63" s="19">
        <v>40210</v>
      </c>
      <c r="C63" s="72">
        <v>199.87490678221923</v>
      </c>
      <c r="D63" s="17">
        <v>1884.3501630000001</v>
      </c>
      <c r="F63" s="10"/>
      <c r="G63" s="14"/>
      <c r="H63" s="10"/>
      <c r="I63" s="14"/>
    </row>
    <row r="64" spans="1:9">
      <c r="A64" s="20">
        <v>148.82071517204329</v>
      </c>
      <c r="B64" s="19">
        <v>40238</v>
      </c>
      <c r="C64" s="72">
        <v>203.89636068929735</v>
      </c>
      <c r="D64" s="17">
        <v>1884.3501630000001</v>
      </c>
      <c r="F64" s="10"/>
      <c r="G64" s="14"/>
      <c r="H64" s="10"/>
      <c r="I64" s="14"/>
    </row>
    <row r="65" spans="1:9">
      <c r="A65" s="20">
        <v>157.9309162444566</v>
      </c>
      <c r="B65" s="19">
        <v>40269</v>
      </c>
      <c r="C65" s="72">
        <v>210.67325266310178</v>
      </c>
      <c r="D65" s="17">
        <v>1884.3501630000001</v>
      </c>
      <c r="F65" s="10"/>
      <c r="G65" s="14"/>
      <c r="H65" s="10"/>
      <c r="I65" s="14"/>
    </row>
    <row r="66" spans="1:9">
      <c r="A66" s="20">
        <v>146.66092857840752</v>
      </c>
      <c r="B66" s="19">
        <v>40299</v>
      </c>
      <c r="C66" s="72">
        <v>209.64010709622926</v>
      </c>
      <c r="D66" s="17">
        <v>1884.3501630000001</v>
      </c>
      <c r="F66" s="10"/>
      <c r="G66" s="14"/>
      <c r="H66" s="10"/>
      <c r="I66" s="14"/>
    </row>
    <row r="67" spans="1:9">
      <c r="A67" s="20">
        <v>143.68089823775418</v>
      </c>
      <c r="B67" s="19">
        <v>40330</v>
      </c>
      <c r="C67" s="72">
        <v>209.16261550703967</v>
      </c>
      <c r="D67" s="17">
        <v>1884.3501630000001</v>
      </c>
      <c r="F67" s="10"/>
      <c r="G67" s="14"/>
      <c r="H67" s="10"/>
      <c r="I67" s="14"/>
    </row>
    <row r="68" spans="1:9">
      <c r="A68" s="20">
        <v>144.2487702070089</v>
      </c>
      <c r="B68" s="19">
        <v>40360</v>
      </c>
      <c r="C68" s="72">
        <v>206.40886772934073</v>
      </c>
      <c r="D68" s="17">
        <v>1884.3501630000001</v>
      </c>
      <c r="F68" s="10"/>
      <c r="G68" s="14"/>
      <c r="H68" s="10"/>
      <c r="I68" s="14"/>
    </row>
    <row r="69" spans="1:9">
      <c r="A69" s="20">
        <v>148.57968841518823</v>
      </c>
      <c r="B69" s="19">
        <v>40391</v>
      </c>
      <c r="C69" s="72">
        <v>211.47573486485476</v>
      </c>
      <c r="D69" s="17">
        <v>1884.3501630000001</v>
      </c>
      <c r="F69" s="10"/>
      <c r="G69" s="14"/>
      <c r="H69" s="10"/>
      <c r="I69" s="14"/>
    </row>
    <row r="70" spans="1:9">
      <c r="A70" s="20">
        <v>150.37491409583805</v>
      </c>
      <c r="B70" s="19">
        <v>40422</v>
      </c>
      <c r="C70" s="72">
        <v>218.73352460118707</v>
      </c>
      <c r="D70" s="17">
        <v>1884.3501630000001</v>
      </c>
      <c r="F70" s="10"/>
      <c r="G70" s="14"/>
      <c r="H70" s="10"/>
      <c r="I70" s="14"/>
    </row>
    <row r="71" spans="1:9">
      <c r="A71" s="20">
        <v>159.60114356377852</v>
      </c>
      <c r="B71" s="19">
        <v>40452</v>
      </c>
      <c r="C71" s="72">
        <v>227.79256732175625</v>
      </c>
      <c r="D71" s="17">
        <v>1884.3501630000001</v>
      </c>
      <c r="F71" s="10"/>
      <c r="G71" s="14"/>
      <c r="H71" s="10"/>
      <c r="I71" s="14"/>
    </row>
    <row r="72" spans="1:9">
      <c r="A72" s="20">
        <v>165.00591702903819</v>
      </c>
      <c r="B72" s="19">
        <v>40483</v>
      </c>
      <c r="C72" s="72">
        <v>235.24993069161815</v>
      </c>
      <c r="D72" s="17">
        <v>1884.3501630000001</v>
      </c>
      <c r="F72" s="10"/>
      <c r="G72" s="14"/>
      <c r="H72" s="10"/>
      <c r="I72" s="14"/>
    </row>
    <row r="73" spans="1:9">
      <c r="A73" s="20">
        <v>174.95924921753235</v>
      </c>
      <c r="B73" s="19">
        <v>40513</v>
      </c>
      <c r="C73" s="72">
        <v>244.12260630541567</v>
      </c>
      <c r="D73" s="17">
        <v>1884.3501630000001</v>
      </c>
      <c r="F73" s="10"/>
      <c r="G73" s="14"/>
      <c r="H73" s="10"/>
      <c r="I73" s="14"/>
    </row>
    <row r="74" spans="1:9">
      <c r="A74" s="20">
        <v>182.36763468470917</v>
      </c>
      <c r="B74" s="19">
        <v>40544</v>
      </c>
      <c r="C74" s="72">
        <v>243.83624353133268</v>
      </c>
      <c r="D74" s="17">
        <v>2240.2059749999999</v>
      </c>
      <c r="F74" s="10"/>
      <c r="G74" s="14"/>
      <c r="H74" s="10"/>
      <c r="I74" s="14"/>
    </row>
    <row r="75" spans="1:9">
      <c r="A75" s="20">
        <v>190.22256185495658</v>
      </c>
      <c r="B75" s="19">
        <v>40575</v>
      </c>
      <c r="C75" s="72">
        <v>249.43763827017068</v>
      </c>
      <c r="D75" s="17">
        <v>2240.2059749999999</v>
      </c>
      <c r="F75" s="10"/>
      <c r="G75" s="14"/>
      <c r="H75" s="10"/>
      <c r="I75" s="14"/>
    </row>
    <row r="76" spans="1:9">
      <c r="A76" s="20">
        <v>199.85242201452064</v>
      </c>
      <c r="B76" s="19">
        <v>40603</v>
      </c>
      <c r="C76" s="72">
        <v>254.11310097354038</v>
      </c>
      <c r="D76" s="17">
        <v>2240.2059749999999</v>
      </c>
      <c r="F76" s="10"/>
      <c r="G76" s="14"/>
      <c r="H76" s="10"/>
      <c r="I76" s="14"/>
    </row>
    <row r="77" spans="1:9">
      <c r="A77" s="20">
        <v>210.37529167806682</v>
      </c>
      <c r="B77" s="19">
        <v>40634</v>
      </c>
      <c r="C77" s="72">
        <v>261.03823879866513</v>
      </c>
      <c r="D77" s="17">
        <v>2240.2059749999999</v>
      </c>
      <c r="F77" s="10"/>
      <c r="G77" s="14"/>
      <c r="H77" s="10"/>
      <c r="I77" s="14"/>
    </row>
    <row r="78" spans="1:9">
      <c r="A78" s="20">
        <v>199.50949586087904</v>
      </c>
      <c r="B78" s="19">
        <v>40664</v>
      </c>
      <c r="C78" s="72">
        <v>259.24623396039379</v>
      </c>
      <c r="D78" s="17">
        <v>2240.2059749999999</v>
      </c>
      <c r="F78" s="11"/>
      <c r="G78" s="15"/>
      <c r="H78" s="11"/>
      <c r="I78" s="15"/>
    </row>
    <row r="79" spans="1:9">
      <c r="A79" s="20">
        <v>196.09428485615237</v>
      </c>
      <c r="B79" s="19">
        <v>40695</v>
      </c>
      <c r="C79" s="72">
        <v>256.22798263794414</v>
      </c>
      <c r="D79" s="17">
        <v>2240.2059749999999</v>
      </c>
      <c r="F79" s="11"/>
      <c r="G79" s="15"/>
      <c r="H79" s="11"/>
      <c r="I79" s="15"/>
    </row>
    <row r="80" spans="1:9">
      <c r="A80" s="20">
        <v>199.10956319711798</v>
      </c>
      <c r="B80" s="19">
        <v>40725</v>
      </c>
      <c r="C80" s="72">
        <v>262.91821371237319</v>
      </c>
      <c r="D80" s="17">
        <v>2240.2059749999999</v>
      </c>
      <c r="F80" s="11"/>
      <c r="G80" s="15"/>
      <c r="H80" s="11"/>
      <c r="I80" s="15"/>
    </row>
    <row r="81" spans="1:9">
      <c r="A81" s="20">
        <v>190.65771302847074</v>
      </c>
      <c r="B81" s="19">
        <v>40756</v>
      </c>
      <c r="C81" s="72">
        <v>269.51102860720408</v>
      </c>
      <c r="D81" s="17">
        <v>2240.2059749999999</v>
      </c>
      <c r="F81" s="11"/>
      <c r="G81" s="15"/>
      <c r="H81" s="11"/>
      <c r="I81" s="15"/>
    </row>
    <row r="82" spans="1:9">
      <c r="A82" s="20">
        <v>188.80380767979986</v>
      </c>
      <c r="B82" s="19">
        <v>40787</v>
      </c>
      <c r="C82" s="72">
        <v>261.54004661362893</v>
      </c>
      <c r="D82" s="17">
        <v>2240.2059749999999</v>
      </c>
      <c r="F82" s="11"/>
      <c r="G82" s="15"/>
      <c r="H82" s="11"/>
      <c r="I82" s="15"/>
    </row>
    <row r="83" spans="1:9">
      <c r="A83" s="20">
        <v>182.93623577013116</v>
      </c>
      <c r="B83" s="19">
        <v>40817</v>
      </c>
      <c r="C83" s="72">
        <v>257.8888723330324</v>
      </c>
      <c r="D83" s="17">
        <v>2240.2059749999999</v>
      </c>
      <c r="F83" s="11"/>
      <c r="G83" s="15"/>
      <c r="H83" s="11"/>
      <c r="I83" s="15"/>
    </row>
    <row r="84" spans="1:9">
      <c r="A84" s="20">
        <v>186.39990293519077</v>
      </c>
      <c r="B84" s="19">
        <v>40848</v>
      </c>
      <c r="C84" s="72">
        <v>259.5347673022535</v>
      </c>
      <c r="D84" s="17">
        <v>2240.2059749999999</v>
      </c>
      <c r="F84" s="11"/>
      <c r="G84" s="15"/>
      <c r="H84" s="11"/>
      <c r="I84" s="15"/>
    </row>
    <row r="85" spans="1:9">
      <c r="A85" s="20">
        <v>184.1482831963543</v>
      </c>
      <c r="B85" s="19">
        <v>40878</v>
      </c>
      <c r="C85" s="72">
        <v>250.99928601595346</v>
      </c>
      <c r="D85" s="17">
        <v>2240.2059749999999</v>
      </c>
      <c r="F85" s="11"/>
      <c r="G85" s="15"/>
      <c r="H85" s="11"/>
      <c r="I85" s="15"/>
    </row>
    <row r="86" spans="1:9">
      <c r="A86" s="20">
        <v>188.49025145510066</v>
      </c>
      <c r="B86" s="19">
        <v>40909</v>
      </c>
      <c r="C86" s="72">
        <v>259.27227153111721</v>
      </c>
      <c r="D86" s="17">
        <v>1129.8849279999999</v>
      </c>
      <c r="F86" s="11"/>
      <c r="G86" s="15"/>
      <c r="H86" s="11"/>
      <c r="I86" s="15"/>
    </row>
    <row r="87" spans="1:9">
      <c r="A87" s="20">
        <v>195.97802936001551</v>
      </c>
      <c r="B87" s="19">
        <v>40940</v>
      </c>
      <c r="C87" s="72">
        <v>266.76064164759862</v>
      </c>
      <c r="D87" s="17">
        <v>1129.8849279999999</v>
      </c>
      <c r="F87" s="11"/>
      <c r="G87" s="15"/>
      <c r="H87" s="11"/>
      <c r="I87" s="15"/>
    </row>
    <row r="88" spans="1:9">
      <c r="A88" s="20">
        <v>201.82986150703766</v>
      </c>
      <c r="B88" s="19">
        <v>40969</v>
      </c>
      <c r="C88" s="72">
        <v>266.65931996284382</v>
      </c>
      <c r="D88" s="17">
        <v>1129.8849279999999</v>
      </c>
      <c r="F88" s="11"/>
      <c r="G88" s="15"/>
      <c r="H88" s="11"/>
      <c r="I88" s="15"/>
    </row>
    <row r="89" spans="1:9">
      <c r="A89" s="20">
        <v>197.54684137955493</v>
      </c>
      <c r="B89" s="19">
        <v>41000</v>
      </c>
      <c r="C89" s="72">
        <v>263.15596738797643</v>
      </c>
      <c r="D89" s="17">
        <v>1129.8849279999999</v>
      </c>
      <c r="F89" s="11"/>
      <c r="G89" s="15"/>
      <c r="H89" s="11"/>
      <c r="I89" s="15"/>
    </row>
    <row r="90" spans="1:9">
      <c r="A90" s="20">
        <v>185.21812408142515</v>
      </c>
      <c r="B90" s="19">
        <v>41030</v>
      </c>
      <c r="C90" s="72">
        <v>253.04270613133767</v>
      </c>
      <c r="D90" s="17">
        <v>1129.8849279999999</v>
      </c>
      <c r="F90" s="11"/>
      <c r="G90" s="15"/>
      <c r="H90" s="11"/>
      <c r="I90" s="15"/>
    </row>
    <row r="91" spans="1:9">
      <c r="A91" s="20">
        <v>170.03699509813225</v>
      </c>
      <c r="B91" s="19">
        <v>41061</v>
      </c>
      <c r="C91" s="72">
        <v>244.62015024578182</v>
      </c>
      <c r="D91" s="17">
        <v>1129.8849279999999</v>
      </c>
      <c r="F91" s="11"/>
      <c r="G91" s="15"/>
      <c r="H91" s="11"/>
      <c r="I91" s="15"/>
    </row>
    <row r="92" spans="1:9">
      <c r="A92" s="20">
        <v>178.09834605753741</v>
      </c>
      <c r="B92" s="19">
        <v>41091</v>
      </c>
      <c r="C92" s="72">
        <v>243.79810583959397</v>
      </c>
      <c r="D92" s="17">
        <v>1129.8849279999999</v>
      </c>
      <c r="F92" s="11"/>
      <c r="G92" s="15"/>
      <c r="H92" s="11"/>
      <c r="I92" s="15"/>
    </row>
    <row r="93" spans="1:9">
      <c r="A93" s="20">
        <v>185.68543342068025</v>
      </c>
      <c r="B93" s="19">
        <v>41122</v>
      </c>
      <c r="C93" s="72">
        <v>246.80464044369501</v>
      </c>
      <c r="D93" s="17">
        <v>1129.8849279999999</v>
      </c>
      <c r="F93" s="11"/>
      <c r="G93" s="15"/>
      <c r="H93" s="11"/>
      <c r="I93" s="15"/>
    </row>
    <row r="94" spans="1:9">
      <c r="A94" s="20">
        <v>187.09500726264872</v>
      </c>
      <c r="B94" s="19">
        <v>41153</v>
      </c>
      <c r="C94" s="72">
        <v>255.11793566584197</v>
      </c>
      <c r="D94" s="17">
        <v>1129.8849279999999</v>
      </c>
      <c r="F94" s="11"/>
      <c r="G94" s="15"/>
      <c r="H94" s="11"/>
      <c r="I94" s="15"/>
    </row>
    <row r="95" spans="1:9">
      <c r="A95" s="20">
        <v>183.2769780211141</v>
      </c>
      <c r="B95" s="19">
        <v>41183</v>
      </c>
      <c r="C95" s="72">
        <v>255.27594118392466</v>
      </c>
      <c r="D95" s="17">
        <v>1129.8849279999999</v>
      </c>
      <c r="F95" s="11"/>
      <c r="G95" s="15"/>
      <c r="H95" s="11"/>
      <c r="I95" s="15"/>
    </row>
    <row r="96" spans="1:9">
      <c r="A96" s="20">
        <v>180.73990391365459</v>
      </c>
      <c r="B96" s="19">
        <v>41214</v>
      </c>
      <c r="C96" s="72">
        <v>253.90230754849955</v>
      </c>
      <c r="D96" s="17">
        <v>1129.8849279999999</v>
      </c>
      <c r="F96" s="11"/>
      <c r="G96" s="15"/>
      <c r="H96" s="11"/>
      <c r="I96" s="15"/>
    </row>
    <row r="97" spans="1:9">
      <c r="A97" s="20">
        <v>182.55927356110058</v>
      </c>
      <c r="B97" s="19">
        <v>41244</v>
      </c>
      <c r="C97" s="72">
        <v>251.95034200296067</v>
      </c>
      <c r="D97" s="17">
        <v>1129.8849279999999</v>
      </c>
      <c r="F97" s="11"/>
      <c r="G97" s="15"/>
      <c r="H97" s="11"/>
      <c r="I97" s="15"/>
    </row>
    <row r="98" spans="1:9">
      <c r="A98" s="20">
        <v>187.58019171884033</v>
      </c>
      <c r="B98" s="19">
        <v>41275</v>
      </c>
      <c r="C98" s="72">
        <v>252.85399965679997</v>
      </c>
      <c r="D98" s="17">
        <v>735.87437850000003</v>
      </c>
      <c r="F98" s="11"/>
      <c r="G98" s="15"/>
      <c r="H98" s="11"/>
      <c r="I98" s="15"/>
    </row>
    <row r="99" spans="1:9">
      <c r="A99" s="20">
        <v>190.74234645511947</v>
      </c>
      <c r="B99" s="19">
        <v>41306</v>
      </c>
      <c r="C99" s="72">
        <v>250.06242585109973</v>
      </c>
      <c r="D99" s="17">
        <v>735.87437850000003</v>
      </c>
      <c r="F99" s="11"/>
      <c r="G99" s="15"/>
      <c r="H99" s="11"/>
      <c r="I99" s="15"/>
    </row>
    <row r="100" spans="1:9">
      <c r="A100" s="20">
        <v>183.71764298101027</v>
      </c>
      <c r="B100" s="19">
        <v>41334</v>
      </c>
      <c r="C100" s="72">
        <v>245.32863850116686</v>
      </c>
      <c r="D100" s="17">
        <v>735.87437850000003</v>
      </c>
      <c r="F100" s="11"/>
      <c r="G100" s="15"/>
      <c r="H100" s="11"/>
      <c r="I100" s="15"/>
    </row>
    <row r="101" spans="1:9">
      <c r="A101" s="20">
        <v>179.01571466194369</v>
      </c>
      <c r="B101" s="19">
        <v>41365</v>
      </c>
      <c r="C101" s="72">
        <v>234.52830801976384</v>
      </c>
      <c r="D101" s="17">
        <v>735.87437850000003</v>
      </c>
      <c r="F101" s="11"/>
      <c r="G101" s="15"/>
      <c r="H101" s="11"/>
      <c r="I101" s="15"/>
    </row>
    <row r="102" spans="1:9">
      <c r="A102" s="20">
        <v>179.46984231548493</v>
      </c>
      <c r="B102" s="19">
        <v>41395</v>
      </c>
      <c r="C102" s="72">
        <v>226.0800622864889</v>
      </c>
      <c r="D102" s="17">
        <v>735.87437850000003</v>
      </c>
      <c r="F102" s="11"/>
      <c r="G102" s="15"/>
      <c r="H102" s="11"/>
      <c r="I102" s="15"/>
    </row>
    <row r="103" spans="1:9">
      <c r="A103" s="20">
        <v>179.15471269831431</v>
      </c>
      <c r="B103" s="19">
        <v>41426</v>
      </c>
      <c r="C103" s="72">
        <v>211.88835291292582</v>
      </c>
      <c r="D103" s="17">
        <v>735.87437850000003</v>
      </c>
      <c r="F103" s="11"/>
      <c r="G103" s="15"/>
      <c r="H103" s="11"/>
      <c r="I103" s="15"/>
    </row>
    <row r="104" spans="1:9">
      <c r="A104" s="20">
        <v>183.51647170366317</v>
      </c>
      <c r="B104" s="19">
        <v>41456</v>
      </c>
      <c r="C104" s="72">
        <v>210.86487017940917</v>
      </c>
      <c r="D104" s="17">
        <v>735.87437850000003</v>
      </c>
      <c r="F104" s="11"/>
      <c r="G104" s="15"/>
      <c r="H104" s="11"/>
      <c r="I104" s="15"/>
    </row>
    <row r="105" spans="1:9">
      <c r="A105" s="20">
        <v>185.64375066126718</v>
      </c>
      <c r="B105" s="19">
        <v>41487</v>
      </c>
      <c r="C105" s="72">
        <v>215.41417238371551</v>
      </c>
      <c r="D105" s="17">
        <v>735.87437850000003</v>
      </c>
      <c r="F105" s="11"/>
      <c r="G105" s="15"/>
      <c r="H105" s="11"/>
      <c r="I105" s="15"/>
    </row>
    <row r="106" spans="1:9">
      <c r="A106" s="20">
        <v>185.03442043796966</v>
      </c>
      <c r="B106" s="19">
        <v>41518</v>
      </c>
      <c r="C106" s="72">
        <v>214.54070868825687</v>
      </c>
      <c r="D106" s="17">
        <v>735.87437850000003</v>
      </c>
      <c r="F106" s="11"/>
      <c r="G106" s="15"/>
      <c r="H106" s="11"/>
      <c r="I106" s="15"/>
    </row>
    <row r="107" spans="1:9">
      <c r="A107" s="20">
        <v>182.29531166244493</v>
      </c>
      <c r="B107" s="19">
        <v>41548</v>
      </c>
      <c r="C107" s="72">
        <v>213.22106659376024</v>
      </c>
      <c r="D107" s="17">
        <v>735.87437850000003</v>
      </c>
      <c r="F107" s="11"/>
      <c r="G107" s="15"/>
      <c r="H107" s="11"/>
      <c r="I107" s="15"/>
    </row>
    <row r="108" spans="1:9">
      <c r="A108" s="20">
        <v>179.62431235963135</v>
      </c>
      <c r="B108" s="19">
        <v>41579</v>
      </c>
      <c r="C108" s="72">
        <v>208.65164556613774</v>
      </c>
      <c r="D108" s="17">
        <v>735.87437850000003</v>
      </c>
      <c r="F108" s="11"/>
      <c r="G108" s="15"/>
      <c r="H108" s="11"/>
      <c r="I108" s="15"/>
    </row>
    <row r="109" spans="1:9">
      <c r="A109" s="20">
        <v>184.21219049275922</v>
      </c>
      <c r="B109" s="19">
        <v>41609</v>
      </c>
      <c r="C109" s="72">
        <v>205.60993430955497</v>
      </c>
      <c r="D109" s="17">
        <v>735.87437850000003</v>
      </c>
      <c r="F109" s="11"/>
      <c r="G109" s="15"/>
      <c r="H109" s="11"/>
      <c r="I109" s="15"/>
    </row>
    <row r="110" spans="1:9">
      <c r="A110" s="20">
        <v>180.03435116154014</v>
      </c>
      <c r="B110" s="19">
        <v>41640</v>
      </c>
      <c r="C110" s="72">
        <v>208.26108126683076</v>
      </c>
      <c r="D110" s="17">
        <v>833.0979648</v>
      </c>
      <c r="F110" s="11"/>
      <c r="G110" s="15"/>
      <c r="H110" s="11"/>
      <c r="I110" s="15"/>
    </row>
    <row r="111" spans="1:9">
      <c r="A111" s="20">
        <v>183.18312280145645</v>
      </c>
      <c r="B111" s="19">
        <v>41671</v>
      </c>
      <c r="C111" s="72">
        <v>211.90657155283316</v>
      </c>
      <c r="D111" s="17">
        <v>833.0979648</v>
      </c>
      <c r="F111" s="11"/>
      <c r="G111" s="15"/>
      <c r="H111" s="11"/>
      <c r="I111" s="15"/>
    </row>
    <row r="112" spans="1:9">
      <c r="A112" s="20">
        <v>183.06109939313572</v>
      </c>
      <c r="B112" s="19">
        <v>41699</v>
      </c>
      <c r="C112" s="72">
        <v>211.27921605838696</v>
      </c>
      <c r="D112" s="17">
        <v>833.0979648</v>
      </c>
      <c r="F112" s="11"/>
      <c r="G112" s="15"/>
      <c r="H112" s="11"/>
      <c r="I112" s="15"/>
    </row>
    <row r="113" spans="1:9">
      <c r="A113" s="20">
        <v>184.610653009819</v>
      </c>
      <c r="B113" s="19">
        <v>41730</v>
      </c>
      <c r="C113" s="72">
        <v>210.25312032489103</v>
      </c>
      <c r="D113" s="17">
        <v>833.0979648</v>
      </c>
      <c r="F113" s="11"/>
      <c r="G113" s="15"/>
      <c r="H113" s="11"/>
      <c r="I113" s="15"/>
    </row>
    <row r="114" spans="1:9">
      <c r="A114" s="20">
        <v>184.26747404565677</v>
      </c>
      <c r="B114" s="19">
        <v>41760</v>
      </c>
      <c r="C114" s="72">
        <v>209.12099169312836</v>
      </c>
      <c r="D114" s="17">
        <v>833.0979648</v>
      </c>
      <c r="F114" s="11"/>
      <c r="G114" s="15"/>
      <c r="H114" s="11"/>
      <c r="I114" s="15"/>
    </row>
    <row r="115" spans="1:9">
      <c r="A115" s="20">
        <v>185.15978039164364</v>
      </c>
      <c r="B115" s="19">
        <v>41791</v>
      </c>
      <c r="C115" s="72">
        <v>209.87740550613699</v>
      </c>
      <c r="D115" s="17">
        <v>833.0979648</v>
      </c>
      <c r="F115" s="11"/>
      <c r="G115" s="15"/>
      <c r="H115" s="11"/>
      <c r="I115" s="15"/>
    </row>
    <row r="116" spans="1:9">
      <c r="A116" s="20">
        <v>181.27808568747389</v>
      </c>
      <c r="B116" s="19">
        <v>41821</v>
      </c>
      <c r="C116" s="72">
        <v>208.8258718455406</v>
      </c>
      <c r="D116" s="17">
        <v>833.0979648</v>
      </c>
      <c r="F116" s="11"/>
      <c r="G116" s="15"/>
      <c r="H116" s="11"/>
      <c r="I116" s="15"/>
    </row>
    <row r="117" spans="1:9">
      <c r="A117" s="20">
        <v>175.21309010023452</v>
      </c>
      <c r="B117" s="19">
        <v>41852</v>
      </c>
      <c r="C117" s="72">
        <v>204.67943821273792</v>
      </c>
      <c r="D117" s="17">
        <v>833.0979648</v>
      </c>
      <c r="F117" s="11"/>
      <c r="G117" s="15"/>
      <c r="H117" s="11"/>
      <c r="I117" s="15"/>
    </row>
    <row r="118" spans="1:9">
      <c r="A118" s="20">
        <v>168.43496629022474</v>
      </c>
      <c r="B118" s="19">
        <v>41883</v>
      </c>
      <c r="C118" s="72">
        <v>198.77494501883825</v>
      </c>
      <c r="D118" s="17">
        <v>833.0979648</v>
      </c>
      <c r="F118" s="11"/>
      <c r="G118" s="15"/>
      <c r="H118" s="11"/>
      <c r="I118" s="15"/>
    </row>
    <row r="119" spans="1:9">
      <c r="A119" s="20">
        <v>157.53043305212753</v>
      </c>
      <c r="B119" s="19">
        <v>41913</v>
      </c>
      <c r="C119" s="72">
        <v>190.64531774467878</v>
      </c>
      <c r="D119" s="17">
        <v>833.0979648</v>
      </c>
      <c r="F119" s="11"/>
      <c r="G119" s="15"/>
      <c r="H119" s="11"/>
      <c r="I119" s="15"/>
    </row>
    <row r="120" spans="1:9">
      <c r="A120" s="20">
        <v>148.4066876451032</v>
      </c>
      <c r="B120" s="19">
        <v>41944</v>
      </c>
      <c r="C120" s="72">
        <v>187.28193464540152</v>
      </c>
      <c r="D120" s="17">
        <v>833.0979648</v>
      </c>
      <c r="F120" s="11"/>
      <c r="G120" s="15"/>
      <c r="H120" s="11"/>
      <c r="I120" s="15"/>
    </row>
    <row r="121" spans="1:9">
      <c r="A121" s="20">
        <v>130.87080692082887</v>
      </c>
      <c r="B121" s="19">
        <v>41974</v>
      </c>
      <c r="C121" s="72">
        <v>182.79146259880861</v>
      </c>
      <c r="D121" s="17">
        <v>833.0979648</v>
      </c>
      <c r="F121" s="11"/>
      <c r="G121" s="15"/>
      <c r="H121" s="11"/>
      <c r="I121" s="15"/>
    </row>
    <row r="122" spans="1:9">
      <c r="A122" s="20">
        <v>114.80356166143754</v>
      </c>
      <c r="B122" s="19">
        <v>42005</v>
      </c>
      <c r="C122" s="72">
        <v>176.30310331711453</v>
      </c>
      <c r="D122" s="74">
        <v>195.4</v>
      </c>
      <c r="F122" s="11"/>
      <c r="G122" s="15"/>
      <c r="H122" s="11"/>
      <c r="I122" s="15"/>
    </row>
    <row r="123" spans="1:9">
      <c r="A123" s="20">
        <v>120.88072386111781</v>
      </c>
      <c r="B123" s="19">
        <v>42036</v>
      </c>
      <c r="C123" s="72">
        <v>172.46040709765492</v>
      </c>
      <c r="D123" s="74">
        <v>195.4</v>
      </c>
      <c r="F123" s="11"/>
      <c r="G123" s="15"/>
      <c r="H123" s="11"/>
      <c r="I123" s="15"/>
    </row>
    <row r="124" spans="1:9">
      <c r="A124" s="20">
        <v>117.06659329016711</v>
      </c>
      <c r="B124" s="19">
        <v>42064</v>
      </c>
      <c r="C124" s="72">
        <v>165.9867833508909</v>
      </c>
      <c r="D124" s="74">
        <v>195.4</v>
      </c>
      <c r="F124" s="11"/>
      <c r="G124" s="15"/>
      <c r="H124" s="11"/>
      <c r="I124" s="15"/>
    </row>
    <row r="125" spans="1:9">
      <c r="A125" s="20">
        <v>119.56786992203574</v>
      </c>
      <c r="B125" s="19">
        <v>42095</v>
      </c>
      <c r="C125" s="72">
        <v>159.33686692799384</v>
      </c>
      <c r="D125" s="74">
        <v>195.4</v>
      </c>
      <c r="F125" s="11"/>
      <c r="G125" s="15"/>
      <c r="H125" s="11"/>
      <c r="I125" s="15"/>
    </row>
    <row r="126" spans="1:9">
      <c r="A126" s="20">
        <v>124.84031242859253</v>
      </c>
      <c r="B126" s="19">
        <v>42125</v>
      </c>
      <c r="C126" s="72">
        <v>154.14461962329597</v>
      </c>
      <c r="D126" s="74">
        <v>195.4</v>
      </c>
      <c r="F126" s="11"/>
      <c r="G126" s="15"/>
      <c r="H126" s="11"/>
      <c r="I126" s="15"/>
    </row>
    <row r="127" spans="1:9">
      <c r="A127" s="20">
        <v>122.88257368610975</v>
      </c>
      <c r="B127" s="19">
        <v>42156</v>
      </c>
      <c r="C127" s="72">
        <v>148.99618396781767</v>
      </c>
      <c r="D127" s="74">
        <v>195.4</v>
      </c>
      <c r="F127" s="11"/>
      <c r="G127" s="15"/>
      <c r="H127" s="11"/>
      <c r="I127" s="15"/>
    </row>
    <row r="128" spans="1:9">
      <c r="A128" s="20">
        <v>114.78886857232595</v>
      </c>
      <c r="B128" s="19">
        <v>42186</v>
      </c>
      <c r="C128" s="72">
        <v>142.78714771283143</v>
      </c>
      <c r="D128" s="74">
        <v>195.4</v>
      </c>
      <c r="F128" s="11"/>
      <c r="G128" s="15"/>
      <c r="H128" s="11"/>
      <c r="I128" s="15"/>
    </row>
    <row r="129" spans="1:9">
      <c r="A129" s="20">
        <v>104.23548953317746</v>
      </c>
      <c r="B129" s="19">
        <v>42217</v>
      </c>
      <c r="C129" s="72">
        <v>139.43945595428988</v>
      </c>
      <c r="D129" s="74">
        <v>195.4</v>
      </c>
      <c r="F129" s="11"/>
      <c r="G129" s="15"/>
      <c r="H129" s="11"/>
      <c r="I129" s="15"/>
    </row>
    <row r="130" spans="1:9">
      <c r="A130" s="20">
        <v>103.47556266350679</v>
      </c>
      <c r="B130" s="19">
        <v>42248</v>
      </c>
      <c r="C130" s="72">
        <v>137.27872375868481</v>
      </c>
      <c r="D130" s="74">
        <v>195.4</v>
      </c>
      <c r="F130" s="11"/>
      <c r="G130" s="15"/>
      <c r="H130" s="11"/>
      <c r="I130" s="15"/>
    </row>
    <row r="131" spans="1:9">
      <c r="A131" s="20">
        <v>103.46691627727013</v>
      </c>
      <c r="B131" s="19">
        <v>42278</v>
      </c>
      <c r="C131" s="72">
        <v>137.94898437266431</v>
      </c>
      <c r="D131" s="74">
        <v>195.4</v>
      </c>
      <c r="F131" s="11"/>
      <c r="G131" s="15"/>
      <c r="H131" s="11"/>
      <c r="I131" s="15"/>
    </row>
    <row r="132" spans="1:9">
      <c r="A132" s="20">
        <v>97.467668462862932</v>
      </c>
      <c r="B132" s="19">
        <v>42309</v>
      </c>
      <c r="C132" s="72">
        <v>132.74909405455961</v>
      </c>
      <c r="D132" s="74">
        <v>195.4</v>
      </c>
      <c r="F132" s="11"/>
      <c r="G132" s="15"/>
      <c r="H132" s="11"/>
      <c r="I132" s="15"/>
    </row>
    <row r="133" spans="1:9">
      <c r="A133" s="20">
        <v>90.734791985452958</v>
      </c>
      <c r="B133" s="19">
        <v>42339</v>
      </c>
      <c r="C133" s="72">
        <v>129.75248139788278</v>
      </c>
      <c r="D133" s="74">
        <v>195.4</v>
      </c>
      <c r="F133" s="11"/>
      <c r="G133" s="15"/>
      <c r="H133" s="11"/>
      <c r="I133" s="15"/>
    </row>
    <row r="134" spans="1:9">
      <c r="A134" s="20">
        <v>83.046441995951355</v>
      </c>
      <c r="B134" s="19">
        <v>42370</v>
      </c>
      <c r="C134" s="72">
        <v>124.86131840545477</v>
      </c>
      <c r="D134" s="17">
        <v>166.69793619999999</v>
      </c>
      <c r="F134" s="11"/>
      <c r="G134" s="15"/>
      <c r="H134" s="11"/>
      <c r="I134" s="15"/>
    </row>
    <row r="135" spans="1:9">
      <c r="A135" s="20">
        <v>83.851225035833963</v>
      </c>
      <c r="B135" s="19">
        <v>42401</v>
      </c>
      <c r="C135" s="72">
        <v>125.06850109725167</v>
      </c>
      <c r="D135" s="17">
        <v>166.69793619999999</v>
      </c>
      <c r="F135" s="11"/>
      <c r="G135" s="15"/>
      <c r="H135" s="11"/>
      <c r="I135" s="15"/>
    </row>
    <row r="136" spans="1:9">
      <c r="A136" s="20">
        <v>92.203980804928307</v>
      </c>
      <c r="B136" s="19">
        <v>42430</v>
      </c>
      <c r="C136" s="72">
        <v>127.31268659934557</v>
      </c>
      <c r="D136" s="17">
        <v>166.69793619999999</v>
      </c>
      <c r="F136" s="11"/>
      <c r="G136" s="15"/>
      <c r="H136" s="11"/>
      <c r="I136" s="15"/>
    </row>
    <row r="137" spans="1:9">
      <c r="A137" s="20">
        <v>96.197692618155344</v>
      </c>
      <c r="B137" s="19">
        <v>42461</v>
      </c>
      <c r="C137" s="72">
        <v>127.61509002198193</v>
      </c>
      <c r="D137" s="17">
        <v>166.69793619999999</v>
      </c>
      <c r="F137" s="11"/>
      <c r="G137" s="15"/>
      <c r="H137" s="11"/>
      <c r="I137" s="15"/>
    </row>
    <row r="138" spans="1:9">
      <c r="A138" s="20">
        <v>102.23206417337697</v>
      </c>
      <c r="B138" s="19">
        <v>42491</v>
      </c>
      <c r="C138" s="72">
        <v>127.9362755736695</v>
      </c>
      <c r="D138" s="17">
        <v>166.69793619999999</v>
      </c>
      <c r="F138" s="11"/>
      <c r="G138" s="15"/>
      <c r="H138" s="11"/>
      <c r="I138" s="15"/>
    </row>
    <row r="139" spans="1:9">
      <c r="A139" s="20">
        <v>105.36317082359595</v>
      </c>
      <c r="B139" s="19">
        <v>42522</v>
      </c>
      <c r="C139" s="72">
        <v>130.90688867761088</v>
      </c>
      <c r="D139" s="17">
        <v>166.69793619999999</v>
      </c>
      <c r="F139" s="11"/>
      <c r="G139" s="15"/>
      <c r="H139" s="11"/>
      <c r="I139" s="15"/>
    </row>
    <row r="140" spans="1:9">
      <c r="F140" s="11"/>
      <c r="G140" s="15"/>
      <c r="H140" s="11"/>
      <c r="I140" s="15"/>
    </row>
    <row r="141" spans="1:9">
      <c r="F141" s="11"/>
      <c r="G141" s="15"/>
      <c r="H141" s="11"/>
      <c r="I141" s="15"/>
    </row>
    <row r="142" spans="1:9">
      <c r="F142" s="11"/>
      <c r="G142" s="15"/>
      <c r="H142" s="11"/>
      <c r="I142" s="15"/>
    </row>
    <row r="143" spans="1:9">
      <c r="F143" s="11"/>
      <c r="G143" s="15"/>
      <c r="H143" s="11"/>
      <c r="I143" s="15"/>
    </row>
    <row r="144" spans="1:9">
      <c r="F144" s="11"/>
      <c r="G144" s="15"/>
      <c r="H144" s="11"/>
      <c r="I144" s="15"/>
    </row>
    <row r="145" spans="6:10">
      <c r="F145" s="11"/>
      <c r="G145" s="15"/>
      <c r="H145" s="11"/>
      <c r="I145" s="15"/>
    </row>
    <row r="146" spans="6:10">
      <c r="F146" s="11"/>
      <c r="G146" s="15"/>
      <c r="H146" s="11"/>
      <c r="I146" s="15"/>
    </row>
    <row r="147" spans="6:10">
      <c r="F147" s="11"/>
      <c r="G147" s="15"/>
      <c r="H147" s="11"/>
      <c r="I147" s="15"/>
    </row>
    <row r="148" spans="6:10">
      <c r="F148" s="11"/>
      <c r="G148" s="15"/>
      <c r="H148" s="11"/>
      <c r="I148" s="15"/>
    </row>
    <row r="149" spans="6:10">
      <c r="F149" s="11"/>
      <c r="G149" s="15"/>
      <c r="H149" s="11"/>
      <c r="I149" s="15"/>
      <c r="J149" s="16"/>
    </row>
    <row r="150" spans="6:10">
      <c r="F150" s="11"/>
      <c r="G150" s="15"/>
      <c r="H150" s="11"/>
      <c r="I150" s="15"/>
    </row>
    <row r="151" spans="6:10">
      <c r="F151" s="11"/>
      <c r="G151" s="15"/>
      <c r="H151" s="11"/>
      <c r="I151" s="15"/>
    </row>
    <row r="152" spans="6:10">
      <c r="F152" s="11"/>
      <c r="G152" s="15"/>
      <c r="H152" s="11"/>
      <c r="I152" s="15"/>
    </row>
    <row r="153" spans="6:10">
      <c r="F153" s="11"/>
      <c r="G153" s="15"/>
      <c r="H153" s="11"/>
      <c r="I153" s="15"/>
    </row>
    <row r="154" spans="6:10">
      <c r="F154" s="11"/>
      <c r="G154" s="15"/>
      <c r="H154" s="11"/>
      <c r="I154" s="15"/>
    </row>
    <row r="155" spans="6:10">
      <c r="F155" s="11"/>
      <c r="G155" s="15"/>
      <c r="H155" s="11"/>
      <c r="I155" s="15"/>
    </row>
    <row r="156" spans="6:10">
      <c r="F156" s="11"/>
      <c r="G156" s="15"/>
      <c r="H156" s="11"/>
      <c r="I156" s="15"/>
    </row>
    <row r="157" spans="6:10">
      <c r="F157" s="11"/>
      <c r="G157" s="15"/>
      <c r="H157" s="11"/>
      <c r="I157" s="15"/>
    </row>
    <row r="158" spans="6:10">
      <c r="F158" s="11"/>
      <c r="G158" s="15"/>
      <c r="H158" s="11"/>
      <c r="I158" s="15"/>
    </row>
    <row r="159" spans="6:10">
      <c r="F159" s="11"/>
      <c r="G159" s="15"/>
      <c r="H159" s="11"/>
      <c r="I159" s="15"/>
    </row>
    <row r="160" spans="6:10">
      <c r="F160" s="11"/>
      <c r="G160" s="15"/>
      <c r="H160" s="11"/>
      <c r="I160" s="15"/>
    </row>
    <row r="161" spans="6:9">
      <c r="F161" s="11"/>
      <c r="G161" s="15"/>
      <c r="H161" s="11"/>
      <c r="I161" s="15"/>
    </row>
    <row r="162" spans="6:9">
      <c r="F162" s="11"/>
      <c r="G162" s="15"/>
      <c r="H162" s="11"/>
      <c r="I162" s="15"/>
    </row>
    <row r="163" spans="6:9">
      <c r="F163" s="11"/>
      <c r="G163" s="15"/>
      <c r="H163" s="11"/>
      <c r="I163" s="15"/>
    </row>
    <row r="164" spans="6:9">
      <c r="F164" s="11"/>
      <c r="G164" s="15"/>
      <c r="H164" s="11"/>
      <c r="I164" s="15"/>
    </row>
    <row r="165" spans="6:9">
      <c r="F165" s="11"/>
      <c r="G165" s="15"/>
      <c r="H165" s="11"/>
      <c r="I165" s="15"/>
    </row>
    <row r="166" spans="6:9">
      <c r="F166" s="11"/>
      <c r="G166" s="15"/>
      <c r="H166" s="11"/>
      <c r="I166" s="15"/>
    </row>
    <row r="167" spans="6:9">
      <c r="F167" s="11"/>
      <c r="G167" s="15"/>
      <c r="H167" s="11"/>
      <c r="I167" s="15"/>
    </row>
    <row r="168" spans="6:9">
      <c r="F168" s="11"/>
      <c r="G168" s="15"/>
      <c r="H168" s="11"/>
      <c r="I168" s="15"/>
    </row>
    <row r="169" spans="6:9">
      <c r="F169" s="11"/>
      <c r="G169" s="15"/>
      <c r="H169" s="11"/>
      <c r="I169" s="15"/>
    </row>
    <row r="170" spans="6:9">
      <c r="F170" s="11"/>
      <c r="G170" s="15"/>
      <c r="H170" s="11"/>
      <c r="I170" s="15"/>
    </row>
    <row r="171" spans="6:9">
      <c r="F171" s="11"/>
      <c r="G171" s="15"/>
      <c r="H171" s="11"/>
      <c r="I171" s="15"/>
    </row>
    <row r="172" spans="6:9">
      <c r="F172" s="11"/>
      <c r="G172" s="15"/>
      <c r="H172" s="11"/>
      <c r="I172" s="15"/>
    </row>
    <row r="173" spans="6:9">
      <c r="F173" s="11"/>
      <c r="G173" s="15"/>
      <c r="H173" s="11"/>
      <c r="I173" s="15"/>
    </row>
    <row r="174" spans="6:9">
      <c r="F174" s="11"/>
      <c r="G174" s="15"/>
      <c r="H174" s="11"/>
      <c r="I174" s="15"/>
    </row>
    <row r="175" spans="6:9">
      <c r="F175" s="11"/>
      <c r="G175" s="15"/>
      <c r="H175" s="11"/>
      <c r="I175" s="15"/>
    </row>
    <row r="176" spans="6:9">
      <c r="F176" s="11"/>
      <c r="G176" s="15"/>
      <c r="H176" s="11"/>
      <c r="I176" s="15"/>
    </row>
    <row r="177" spans="6:9">
      <c r="F177" s="11"/>
      <c r="G177" s="15"/>
      <c r="H177" s="11"/>
      <c r="I177" s="15"/>
    </row>
    <row r="178" spans="6:9">
      <c r="F178" s="11"/>
      <c r="G178" s="15"/>
      <c r="H178" s="11"/>
      <c r="I178" s="15"/>
    </row>
    <row r="179" spans="6:9">
      <c r="F179" s="11"/>
      <c r="G179" s="15"/>
      <c r="H179" s="11"/>
      <c r="I179" s="15"/>
    </row>
    <row r="180" spans="6:9">
      <c r="F180" s="11"/>
      <c r="G180" s="15"/>
      <c r="H180" s="11"/>
      <c r="I180" s="15"/>
    </row>
    <row r="181" spans="6:9">
      <c r="F181" s="11"/>
      <c r="G181" s="15"/>
      <c r="H181" s="11"/>
      <c r="I181" s="15"/>
    </row>
    <row r="182" spans="6:9">
      <c r="F182" s="11"/>
      <c r="G182" s="15"/>
      <c r="H182" s="11"/>
      <c r="I182" s="15"/>
    </row>
    <row r="183" spans="6:9">
      <c r="F183" s="11"/>
      <c r="G183" s="15"/>
      <c r="H183" s="11"/>
      <c r="I183" s="15"/>
    </row>
    <row r="184" spans="6:9">
      <c r="F184" s="11"/>
      <c r="G184" s="15"/>
      <c r="H184" s="11"/>
      <c r="I184" s="15"/>
    </row>
    <row r="185" spans="6:9">
      <c r="F185" s="11"/>
      <c r="G185" s="15"/>
      <c r="H185" s="11"/>
      <c r="I185" s="15"/>
    </row>
    <row r="186" spans="6:9">
      <c r="F186" s="11"/>
      <c r="G186" s="15"/>
      <c r="H186" s="11"/>
      <c r="I186" s="15"/>
    </row>
    <row r="187" spans="6:9">
      <c r="F187" s="11"/>
      <c r="G187" s="15"/>
      <c r="H187" s="11"/>
      <c r="I187" s="15"/>
    </row>
    <row r="188" spans="6:9">
      <c r="F188" s="11"/>
      <c r="G188" s="15"/>
      <c r="H188" s="11"/>
      <c r="I188" s="15"/>
    </row>
    <row r="189" spans="6:9">
      <c r="F189" s="11"/>
      <c r="G189" s="15"/>
      <c r="H189" s="11"/>
      <c r="I189" s="15"/>
    </row>
    <row r="190" spans="6:9">
      <c r="F190" s="11"/>
      <c r="G190" s="15"/>
      <c r="H190" s="11"/>
      <c r="I190" s="15"/>
    </row>
    <row r="191" spans="6:9">
      <c r="F191" s="11"/>
      <c r="G191" s="15"/>
      <c r="H191" s="11"/>
      <c r="I191" s="15"/>
    </row>
    <row r="192" spans="6:9">
      <c r="F192" s="11"/>
      <c r="G192" s="15"/>
      <c r="H192" s="11"/>
      <c r="I192" s="15"/>
    </row>
    <row r="193" spans="6:9">
      <c r="F193" s="11"/>
      <c r="G193" s="15"/>
      <c r="H193" s="11"/>
      <c r="I193" s="15"/>
    </row>
    <row r="194" spans="6:9">
      <c r="F194" s="11"/>
      <c r="G194" s="15"/>
      <c r="H194" s="11"/>
      <c r="I194" s="15"/>
    </row>
    <row r="195" spans="6:9">
      <c r="F195" s="11"/>
      <c r="G195" s="15"/>
      <c r="H195" s="11"/>
      <c r="I195" s="15"/>
    </row>
    <row r="196" spans="6:9">
      <c r="F196" s="11"/>
      <c r="G196" s="15"/>
      <c r="H196" s="11"/>
      <c r="I196" s="15"/>
    </row>
    <row r="197" spans="6:9">
      <c r="F197" s="11"/>
      <c r="G197" s="15"/>
      <c r="H197" s="11"/>
      <c r="I197" s="15"/>
    </row>
    <row r="198" spans="6:9">
      <c r="F198" s="11"/>
      <c r="G198" s="15"/>
      <c r="H198" s="11"/>
      <c r="I198" s="15"/>
    </row>
    <row r="199" spans="6:9">
      <c r="F199" s="11"/>
      <c r="G199" s="15"/>
      <c r="H199" s="11"/>
      <c r="I199" s="15"/>
    </row>
    <row r="200" spans="6:9">
      <c r="F200" s="11"/>
      <c r="G200" s="15"/>
      <c r="H200" s="11"/>
      <c r="I200" s="15"/>
    </row>
    <row r="201" spans="6:9">
      <c r="F201" s="11"/>
      <c r="G201" s="15"/>
      <c r="H201" s="11"/>
      <c r="I201" s="15"/>
    </row>
    <row r="202" spans="6:9">
      <c r="F202" s="11"/>
      <c r="G202" s="15"/>
      <c r="H202" s="11"/>
      <c r="I202" s="15"/>
    </row>
    <row r="203" spans="6:9">
      <c r="F203" s="11"/>
      <c r="G203" s="15"/>
      <c r="H203" s="11"/>
      <c r="I203" s="15"/>
    </row>
    <row r="204" spans="6:9">
      <c r="F204" s="11"/>
      <c r="G204" s="15"/>
      <c r="H204" s="11"/>
      <c r="I204" s="15"/>
    </row>
    <row r="205" spans="6:9">
      <c r="F205" s="11"/>
      <c r="G205" s="15"/>
      <c r="H205" s="11"/>
      <c r="I205" s="15"/>
    </row>
    <row r="206" spans="6:9">
      <c r="F206" s="11"/>
      <c r="G206" s="15"/>
      <c r="H206" s="11"/>
      <c r="I206" s="15"/>
    </row>
    <row r="207" spans="6:9">
      <c r="F207" s="11"/>
      <c r="G207" s="15"/>
      <c r="H207" s="11"/>
      <c r="I207" s="15"/>
    </row>
    <row r="208" spans="6:9">
      <c r="F208" s="11"/>
      <c r="G208" s="15"/>
      <c r="H208" s="11"/>
      <c r="I208" s="15"/>
    </row>
    <row r="209" spans="6:9">
      <c r="F209" s="11"/>
      <c r="G209" s="15"/>
      <c r="H209" s="11"/>
      <c r="I209" s="15"/>
    </row>
    <row r="210" spans="6:9">
      <c r="F210" s="11"/>
      <c r="G210" s="15"/>
      <c r="H210" s="11"/>
      <c r="I210" s="15"/>
    </row>
    <row r="211" spans="6:9">
      <c r="F211" s="11"/>
      <c r="G211" s="15"/>
      <c r="H211" s="11"/>
      <c r="I211" s="15"/>
    </row>
    <row r="212" spans="6:9">
      <c r="F212" s="11"/>
      <c r="G212" s="15"/>
      <c r="H212" s="11"/>
      <c r="I212" s="15"/>
    </row>
    <row r="213" spans="6:9">
      <c r="F213" s="11"/>
      <c r="G213" s="15"/>
      <c r="H213" s="11"/>
      <c r="I213" s="15"/>
    </row>
    <row r="214" spans="6:9">
      <c r="F214" s="11"/>
      <c r="G214" s="15"/>
      <c r="H214" s="11"/>
      <c r="I214" s="15"/>
    </row>
    <row r="215" spans="6:9">
      <c r="F215" s="11"/>
      <c r="G215" s="15"/>
      <c r="H215" s="11"/>
      <c r="I215" s="15"/>
    </row>
    <row r="216" spans="6:9">
      <c r="F216" s="11"/>
      <c r="G216" s="15"/>
      <c r="H216" s="11"/>
      <c r="I216" s="15"/>
    </row>
    <row r="217" spans="6:9">
      <c r="F217" s="11"/>
      <c r="G217" s="15"/>
      <c r="H217" s="11"/>
      <c r="I217" s="15"/>
    </row>
    <row r="218" spans="6:9">
      <c r="F218" s="11"/>
      <c r="G218" s="15"/>
      <c r="H218" s="11"/>
      <c r="I218" s="15"/>
    </row>
    <row r="219" spans="6:9">
      <c r="F219" s="11"/>
      <c r="G219" s="15"/>
      <c r="H219" s="11"/>
      <c r="I219" s="15"/>
    </row>
    <row r="220" spans="6:9">
      <c r="F220" s="11"/>
      <c r="G220" s="15"/>
      <c r="H220" s="11"/>
      <c r="I220" s="15"/>
    </row>
    <row r="221" spans="6:9">
      <c r="F221" s="11"/>
      <c r="G221" s="15"/>
      <c r="H221" s="11"/>
      <c r="I221" s="15"/>
    </row>
    <row r="222" spans="6:9">
      <c r="F222" s="11"/>
      <c r="G222" s="15"/>
      <c r="H222" s="11"/>
      <c r="I222" s="15"/>
    </row>
    <row r="223" spans="6:9">
      <c r="F223" s="11"/>
      <c r="G223" s="15"/>
      <c r="H223" s="11"/>
      <c r="I223" s="15"/>
    </row>
    <row r="224" spans="6:9">
      <c r="F224" s="11"/>
      <c r="G224" s="15"/>
      <c r="H224" s="11"/>
      <c r="I224" s="15"/>
    </row>
    <row r="225" spans="6:9">
      <c r="F225" s="11"/>
      <c r="G225" s="15"/>
      <c r="H225" s="11"/>
      <c r="I225" s="15"/>
    </row>
    <row r="226" spans="6:9">
      <c r="F226" s="11"/>
      <c r="G226" s="15"/>
      <c r="H226" s="11"/>
      <c r="I226" s="15"/>
    </row>
    <row r="227" spans="6:9">
      <c r="F227" s="11"/>
      <c r="G227" s="15"/>
      <c r="H227" s="11"/>
      <c r="I227" s="15"/>
    </row>
    <row r="228" spans="6:9">
      <c r="F228" s="11"/>
      <c r="G228" s="15"/>
      <c r="H228" s="11"/>
      <c r="I228" s="15"/>
    </row>
    <row r="229" spans="6:9">
      <c r="F229" s="11"/>
      <c r="G229" s="15"/>
      <c r="H229" s="11"/>
      <c r="I229" s="15"/>
    </row>
    <row r="230" spans="6:9">
      <c r="F230" s="11"/>
      <c r="G230" s="15"/>
      <c r="H230" s="11"/>
      <c r="I230" s="15"/>
    </row>
    <row r="231" spans="6:9">
      <c r="F231" s="11"/>
      <c r="G231" s="15"/>
      <c r="H231" s="11"/>
      <c r="I231" s="15"/>
    </row>
    <row r="232" spans="6:9">
      <c r="F232" s="11"/>
      <c r="G232" s="15"/>
      <c r="H232" s="11"/>
      <c r="I232" s="15"/>
    </row>
    <row r="233" spans="6:9">
      <c r="F233" s="11"/>
      <c r="G233" s="15"/>
      <c r="H233" s="11"/>
      <c r="I233" s="15"/>
    </row>
    <row r="234" spans="6:9">
      <c r="F234" s="11"/>
      <c r="G234" s="15"/>
      <c r="H234" s="11"/>
      <c r="I234" s="15"/>
    </row>
    <row r="235" spans="6:9">
      <c r="F235" s="11"/>
      <c r="G235" s="15"/>
      <c r="H235" s="11"/>
      <c r="I235" s="15"/>
    </row>
    <row r="236" spans="6:9">
      <c r="F236" s="11"/>
      <c r="G236" s="15"/>
      <c r="H236" s="11"/>
      <c r="I236" s="15"/>
    </row>
    <row r="237" spans="6:9">
      <c r="F237" s="11"/>
      <c r="G237" s="15"/>
      <c r="H237" s="11"/>
      <c r="I237" s="15"/>
    </row>
    <row r="238" spans="6:9">
      <c r="F238" s="11"/>
      <c r="G238" s="15"/>
      <c r="H238" s="11"/>
      <c r="I238" s="15"/>
    </row>
    <row r="239" spans="6:9">
      <c r="F239" s="11"/>
      <c r="G239" s="15"/>
      <c r="H239" s="11"/>
      <c r="I239" s="15"/>
    </row>
    <row r="240" spans="6:9">
      <c r="F240" s="11"/>
      <c r="G240" s="15"/>
      <c r="H240" s="11"/>
      <c r="I240" s="15"/>
    </row>
    <row r="241" spans="6:9">
      <c r="F241" s="11"/>
      <c r="G241" s="15"/>
      <c r="H241" s="11"/>
      <c r="I241" s="15"/>
    </row>
    <row r="242" spans="6:9">
      <c r="F242" s="11"/>
      <c r="G242" s="15"/>
      <c r="H242" s="11"/>
      <c r="I242" s="15"/>
    </row>
    <row r="243" spans="6:9">
      <c r="F243" s="11"/>
      <c r="G243" s="15"/>
      <c r="H243" s="11"/>
      <c r="I243" s="15"/>
    </row>
    <row r="244" spans="6:9">
      <c r="F244" s="11"/>
      <c r="G244" s="15"/>
      <c r="H244" s="11"/>
      <c r="I244" s="15"/>
    </row>
    <row r="245" spans="6:9">
      <c r="F245" s="11"/>
      <c r="G245" s="15"/>
      <c r="H245" s="11"/>
      <c r="I245" s="15"/>
    </row>
    <row r="246" spans="6:9">
      <c r="F246" s="11"/>
      <c r="G246" s="15"/>
      <c r="H246" s="11"/>
      <c r="I246" s="15"/>
    </row>
    <row r="247" spans="6:9">
      <c r="F247" s="11"/>
      <c r="G247" s="15"/>
      <c r="H247" s="11"/>
      <c r="I247" s="15"/>
    </row>
    <row r="248" spans="6:9">
      <c r="F248" s="11"/>
      <c r="G248" s="15"/>
      <c r="H248" s="11"/>
      <c r="I248" s="15"/>
    </row>
    <row r="249" spans="6:9">
      <c r="F249" s="11"/>
      <c r="G249" s="15"/>
      <c r="H249" s="11"/>
      <c r="I249" s="15"/>
    </row>
    <row r="250" spans="6:9">
      <c r="F250" s="11"/>
      <c r="G250" s="15"/>
      <c r="H250" s="11"/>
      <c r="I250" s="15"/>
    </row>
    <row r="251" spans="6:9">
      <c r="F251" s="11"/>
      <c r="G251" s="15"/>
      <c r="H251" s="11"/>
      <c r="I251" s="15"/>
    </row>
    <row r="252" spans="6:9">
      <c r="F252" s="11"/>
      <c r="G252" s="15"/>
      <c r="H252" s="11"/>
      <c r="I252" s="15"/>
    </row>
    <row r="253" spans="6:9">
      <c r="F253" s="11"/>
      <c r="G253" s="15"/>
      <c r="H253" s="11"/>
      <c r="I253" s="15"/>
    </row>
    <row r="254" spans="6:9">
      <c r="F254" s="11"/>
      <c r="G254" s="15"/>
      <c r="H254" s="11"/>
      <c r="I254" s="15"/>
    </row>
    <row r="255" spans="6:9">
      <c r="F255" s="11"/>
      <c r="G255" s="15"/>
      <c r="H255" s="11"/>
      <c r="I255" s="15"/>
    </row>
    <row r="256" spans="6:9">
      <c r="F256" s="11"/>
      <c r="G256" s="15"/>
      <c r="H256" s="11"/>
      <c r="I256" s="15"/>
    </row>
    <row r="257" spans="6:9">
      <c r="F257" s="11"/>
      <c r="G257" s="15"/>
      <c r="H257" s="11"/>
      <c r="I257" s="15"/>
    </row>
    <row r="258" spans="6:9">
      <c r="F258" s="11"/>
      <c r="G258" s="15"/>
      <c r="H258" s="11"/>
      <c r="I258" s="15"/>
    </row>
    <row r="259" spans="6:9">
      <c r="F259" s="11"/>
      <c r="G259" s="15"/>
      <c r="H259" s="11"/>
      <c r="I259" s="15"/>
    </row>
    <row r="260" spans="6:9">
      <c r="F260" s="11"/>
      <c r="G260" s="15"/>
      <c r="H260" s="11"/>
      <c r="I260" s="15"/>
    </row>
    <row r="261" spans="6:9">
      <c r="F261" s="11"/>
      <c r="G261" s="15"/>
      <c r="H261" s="11"/>
      <c r="I261" s="15"/>
    </row>
    <row r="262" spans="6:9">
      <c r="F262" s="11"/>
      <c r="G262" s="15"/>
      <c r="H262" s="11"/>
      <c r="I262" s="15"/>
    </row>
    <row r="263" spans="6:9">
      <c r="F263" s="11"/>
      <c r="G263" s="15"/>
      <c r="H263" s="11"/>
      <c r="I263" s="15"/>
    </row>
    <row r="264" spans="6:9">
      <c r="F264" s="11"/>
      <c r="G264" s="15"/>
      <c r="H264" s="11"/>
      <c r="I264" s="15"/>
    </row>
    <row r="265" spans="6:9">
      <c r="F265" s="11"/>
      <c r="G265" s="15"/>
      <c r="H265" s="11"/>
      <c r="I265" s="15"/>
    </row>
    <row r="266" spans="6:9">
      <c r="F266" s="11"/>
      <c r="G266" s="15"/>
      <c r="H266" s="11"/>
      <c r="I266" s="15"/>
    </row>
    <row r="267" spans="6:9">
      <c r="F267" s="11"/>
      <c r="G267" s="15"/>
      <c r="H267" s="11"/>
      <c r="I267" s="15"/>
    </row>
    <row r="268" spans="6:9">
      <c r="F268" s="11"/>
      <c r="G268" s="15"/>
      <c r="H268" s="11"/>
      <c r="I268" s="15"/>
    </row>
    <row r="269" spans="6:9">
      <c r="F269" s="11"/>
      <c r="G269" s="15"/>
      <c r="H269" s="11"/>
      <c r="I269" s="15"/>
    </row>
    <row r="270" spans="6:9">
      <c r="F270" s="11"/>
      <c r="G270" s="15"/>
      <c r="H270" s="11"/>
      <c r="I270" s="15"/>
    </row>
    <row r="271" spans="6:9">
      <c r="F271" s="11"/>
      <c r="G271" s="15"/>
      <c r="H271" s="11"/>
      <c r="I271" s="15"/>
    </row>
    <row r="272" spans="6:9">
      <c r="F272" s="11"/>
      <c r="G272" s="15"/>
      <c r="H272" s="11"/>
      <c r="I272" s="15"/>
    </row>
    <row r="273" spans="6:9">
      <c r="F273" s="11"/>
      <c r="G273" s="15"/>
      <c r="H273" s="11"/>
      <c r="I273" s="15"/>
    </row>
    <row r="274" spans="6:9">
      <c r="F274" s="11"/>
      <c r="G274" s="15"/>
      <c r="H274" s="11"/>
      <c r="I274" s="15"/>
    </row>
    <row r="275" spans="6:9">
      <c r="F275" s="11"/>
      <c r="G275" s="15"/>
      <c r="H275" s="11"/>
      <c r="I275" s="15"/>
    </row>
    <row r="276" spans="6:9">
      <c r="F276" s="11"/>
      <c r="G276" s="15"/>
      <c r="H276" s="11"/>
      <c r="I276" s="15"/>
    </row>
    <row r="277" spans="6:9">
      <c r="F277" s="11"/>
      <c r="G277" s="15"/>
      <c r="H277" s="11"/>
      <c r="I277" s="15"/>
    </row>
    <row r="278" spans="6:9">
      <c r="F278" s="11"/>
      <c r="G278" s="15"/>
      <c r="H278" s="11"/>
      <c r="I278" s="15"/>
    </row>
    <row r="279" spans="6:9">
      <c r="F279" s="11"/>
      <c r="G279" s="15"/>
      <c r="H279" s="11"/>
      <c r="I279" s="15"/>
    </row>
    <row r="280" spans="6:9">
      <c r="F280" s="11"/>
      <c r="G280" s="15"/>
      <c r="H280" s="11"/>
      <c r="I280" s="15"/>
    </row>
    <row r="281" spans="6:9">
      <c r="F281" s="11"/>
      <c r="G281" s="15"/>
      <c r="H281" s="11"/>
      <c r="I281" s="15"/>
    </row>
    <row r="282" spans="6:9">
      <c r="F282" s="11"/>
      <c r="G282" s="15"/>
      <c r="H282" s="11"/>
      <c r="I282" s="15"/>
    </row>
    <row r="283" spans="6:9">
      <c r="F283" s="11"/>
      <c r="G283" s="15"/>
      <c r="H283" s="11"/>
      <c r="I283" s="15"/>
    </row>
    <row r="284" spans="6:9">
      <c r="F284" s="11"/>
      <c r="G284" s="15"/>
      <c r="H284" s="11"/>
      <c r="I284" s="15"/>
    </row>
    <row r="285" spans="6:9">
      <c r="F285" s="11"/>
      <c r="G285" s="15"/>
      <c r="H285" s="11"/>
      <c r="I285" s="15"/>
    </row>
    <row r="286" spans="6:9">
      <c r="F286" s="11"/>
      <c r="G286" s="15"/>
      <c r="H286" s="11"/>
      <c r="I286" s="15"/>
    </row>
    <row r="287" spans="6:9">
      <c r="F287" s="11"/>
      <c r="G287" s="15"/>
      <c r="H287" s="11"/>
      <c r="I287" s="15"/>
    </row>
    <row r="288" spans="6:9">
      <c r="F288" s="11"/>
      <c r="G288" s="15"/>
      <c r="H288" s="11"/>
      <c r="I288" s="15"/>
    </row>
    <row r="289" spans="6:9">
      <c r="F289" s="11"/>
      <c r="G289" s="15"/>
      <c r="H289" s="11"/>
      <c r="I289" s="15"/>
    </row>
    <row r="290" spans="6:9">
      <c r="F290" s="11"/>
      <c r="G290" s="15"/>
      <c r="H290" s="11"/>
      <c r="I290" s="15"/>
    </row>
    <row r="291" spans="6:9">
      <c r="F291" s="11"/>
      <c r="G291" s="15"/>
      <c r="H291" s="11"/>
      <c r="I291" s="15"/>
    </row>
    <row r="292" spans="6:9">
      <c r="F292" s="11"/>
      <c r="G292" s="15"/>
      <c r="H292" s="11"/>
      <c r="I292" s="15"/>
    </row>
    <row r="293" spans="6:9">
      <c r="F293" s="11"/>
      <c r="G293" s="15"/>
      <c r="H293" s="11"/>
      <c r="I293" s="15"/>
    </row>
    <row r="294" spans="6:9">
      <c r="F294" s="11"/>
      <c r="G294" s="15"/>
      <c r="H294" s="11"/>
      <c r="I294" s="15"/>
    </row>
    <row r="295" spans="6:9">
      <c r="F295" s="11"/>
      <c r="G295" s="15"/>
      <c r="H295" s="11"/>
      <c r="I295" s="15"/>
    </row>
    <row r="296" spans="6:9">
      <c r="F296" s="11"/>
      <c r="G296" s="15"/>
      <c r="H296" s="11"/>
      <c r="I296" s="15"/>
    </row>
    <row r="297" spans="6:9">
      <c r="F297" s="11"/>
      <c r="G297" s="15"/>
      <c r="H297" s="11"/>
      <c r="I297" s="15"/>
    </row>
    <row r="298" spans="6:9">
      <c r="F298" s="11"/>
      <c r="G298" s="15"/>
      <c r="H298" s="11"/>
      <c r="I298" s="15"/>
    </row>
    <row r="299" spans="6:9">
      <c r="F299" s="11"/>
      <c r="G299" s="15"/>
      <c r="H299" s="11"/>
      <c r="I299" s="15"/>
    </row>
    <row r="300" spans="6:9">
      <c r="F300" s="11"/>
      <c r="G300" s="15"/>
      <c r="H300" s="11"/>
      <c r="I300" s="15"/>
    </row>
    <row r="301" spans="6:9">
      <c r="F301" s="11"/>
      <c r="G301" s="15"/>
      <c r="H301" s="11"/>
      <c r="I301" s="15"/>
    </row>
    <row r="302" spans="6:9">
      <c r="F302" s="11"/>
      <c r="G302" s="15"/>
      <c r="H302" s="11"/>
      <c r="I302" s="15"/>
    </row>
    <row r="303" spans="6:9">
      <c r="F303" s="11"/>
      <c r="G303" s="15"/>
      <c r="H303" s="11"/>
      <c r="I303" s="15"/>
    </row>
    <row r="304" spans="6:9">
      <c r="F304" s="11"/>
      <c r="G304" s="15"/>
      <c r="H304" s="11"/>
      <c r="I304" s="15"/>
    </row>
    <row r="305" spans="6:9">
      <c r="F305" s="11"/>
      <c r="G305" s="15"/>
      <c r="H305" s="11"/>
      <c r="I305" s="15"/>
    </row>
    <row r="306" spans="6:9">
      <c r="F306" s="11"/>
      <c r="G306" s="15"/>
      <c r="H306" s="11"/>
      <c r="I306" s="15"/>
    </row>
    <row r="307" spans="6:9">
      <c r="F307" s="11"/>
      <c r="G307" s="15"/>
      <c r="H307" s="11"/>
      <c r="I307" s="15"/>
    </row>
    <row r="308" spans="6:9">
      <c r="F308" s="11"/>
      <c r="G308" s="15"/>
      <c r="H308" s="11"/>
      <c r="I308" s="15"/>
    </row>
    <row r="309" spans="6:9">
      <c r="F309" s="11"/>
      <c r="G309" s="15"/>
      <c r="H309" s="11"/>
      <c r="I309" s="15"/>
    </row>
    <row r="310" spans="6:9">
      <c r="F310" s="11"/>
      <c r="G310" s="15"/>
      <c r="H310" s="11"/>
      <c r="I310" s="15"/>
    </row>
    <row r="311" spans="6:9">
      <c r="F311" s="11"/>
      <c r="G311" s="15"/>
      <c r="H311" s="11"/>
      <c r="I311" s="15"/>
    </row>
    <row r="312" spans="6:9">
      <c r="F312" s="11"/>
      <c r="G312" s="15"/>
      <c r="H312" s="11"/>
      <c r="I312" s="15"/>
    </row>
    <row r="313" spans="6:9">
      <c r="F313" s="11"/>
      <c r="G313" s="15"/>
      <c r="H313" s="11"/>
      <c r="I313" s="15"/>
    </row>
    <row r="314" spans="6:9">
      <c r="F314" s="11"/>
      <c r="G314" s="15"/>
      <c r="H314" s="11"/>
      <c r="I314" s="15"/>
    </row>
    <row r="315" spans="6:9">
      <c r="F315" s="11"/>
      <c r="G315" s="15"/>
      <c r="H315" s="11"/>
      <c r="I315" s="15"/>
    </row>
    <row r="316" spans="6:9">
      <c r="F316" s="11"/>
      <c r="G316" s="15"/>
      <c r="H316" s="11"/>
      <c r="I316" s="15"/>
    </row>
    <row r="317" spans="6:9">
      <c r="F317" s="11"/>
      <c r="G317" s="15"/>
      <c r="H317" s="11"/>
      <c r="I317" s="15"/>
    </row>
    <row r="318" spans="6:9">
      <c r="F318" s="11"/>
      <c r="G318" s="15"/>
      <c r="H318" s="11"/>
      <c r="I318" s="15"/>
    </row>
    <row r="319" spans="6:9">
      <c r="F319" s="11"/>
      <c r="G319" s="15"/>
      <c r="H319" s="11"/>
      <c r="I319" s="15"/>
    </row>
    <row r="320" spans="6:9">
      <c r="F320" s="11"/>
      <c r="G320" s="15"/>
      <c r="H320" s="11"/>
      <c r="I320" s="15"/>
    </row>
    <row r="321" spans="6:9">
      <c r="F321" s="11"/>
      <c r="G321" s="15"/>
      <c r="H321" s="11"/>
      <c r="I321" s="15"/>
    </row>
    <row r="322" spans="6:9">
      <c r="F322" s="11"/>
      <c r="G322" s="15"/>
      <c r="H322" s="11"/>
      <c r="I322" s="15"/>
    </row>
    <row r="323" spans="6:9">
      <c r="F323" s="11"/>
      <c r="G323" s="15"/>
      <c r="H323" s="11"/>
      <c r="I323" s="15"/>
    </row>
    <row r="324" spans="6:9">
      <c r="F324" s="11"/>
      <c r="G324" s="15"/>
      <c r="H324" s="11"/>
      <c r="I324" s="15"/>
    </row>
    <row r="325" spans="6:9">
      <c r="F325" s="11"/>
      <c r="G325" s="15"/>
      <c r="H325" s="11"/>
      <c r="I325" s="15"/>
    </row>
    <row r="326" spans="6:9">
      <c r="F326" s="11"/>
      <c r="G326" s="15"/>
      <c r="H326" s="11"/>
      <c r="I326" s="15"/>
    </row>
    <row r="327" spans="6:9">
      <c r="F327" s="11"/>
      <c r="G327" s="15"/>
      <c r="H327" s="11"/>
      <c r="I327" s="15"/>
    </row>
    <row r="328" spans="6:9">
      <c r="F328" s="11"/>
      <c r="G328" s="15"/>
      <c r="H328" s="11"/>
      <c r="I328" s="15"/>
    </row>
    <row r="329" spans="6:9">
      <c r="F329" s="11"/>
      <c r="G329" s="15"/>
      <c r="H329" s="11"/>
      <c r="I329" s="15"/>
    </row>
    <row r="330" spans="6:9">
      <c r="F330" s="11"/>
      <c r="G330" s="15"/>
      <c r="H330" s="11"/>
      <c r="I330" s="15"/>
    </row>
    <row r="331" spans="6:9">
      <c r="F331" s="11"/>
      <c r="G331" s="15"/>
      <c r="H331" s="11"/>
      <c r="I331" s="15"/>
    </row>
    <row r="332" spans="6:9">
      <c r="F332" s="11"/>
      <c r="G332" s="15"/>
      <c r="H332" s="11"/>
      <c r="I332" s="15"/>
    </row>
    <row r="333" spans="6:9">
      <c r="F333" s="11"/>
      <c r="G333" s="15"/>
      <c r="H333" s="11"/>
      <c r="I333" s="15"/>
    </row>
    <row r="334" spans="6:9">
      <c r="F334" s="11"/>
      <c r="G334" s="15"/>
      <c r="H334" s="11"/>
      <c r="I334" s="15"/>
    </row>
    <row r="335" spans="6:9">
      <c r="F335" s="11"/>
      <c r="G335" s="15"/>
      <c r="H335" s="11"/>
      <c r="I335" s="15"/>
    </row>
    <row r="336" spans="6:9">
      <c r="F336" s="11"/>
      <c r="G336" s="15"/>
      <c r="H336" s="11"/>
      <c r="I336" s="15"/>
    </row>
    <row r="337" spans="6:9">
      <c r="F337" s="11"/>
      <c r="G337" s="15"/>
      <c r="H337" s="11"/>
      <c r="I337" s="15"/>
    </row>
    <row r="338" spans="6:9">
      <c r="F338" s="11"/>
      <c r="G338" s="15"/>
      <c r="H338" s="11"/>
      <c r="I338" s="15"/>
    </row>
    <row r="339" spans="6:9">
      <c r="F339" s="11"/>
      <c r="G339" s="15"/>
      <c r="H339" s="11"/>
      <c r="I339" s="15"/>
    </row>
    <row r="340" spans="6:9">
      <c r="F340" s="11"/>
      <c r="G340" s="15"/>
      <c r="H340" s="11"/>
      <c r="I340" s="15"/>
    </row>
    <row r="341" spans="6:9">
      <c r="F341" s="11"/>
      <c r="G341" s="15"/>
      <c r="H341" s="11"/>
      <c r="I341" s="15"/>
    </row>
    <row r="342" spans="6:9">
      <c r="F342" s="11"/>
      <c r="G342" s="15"/>
      <c r="H342" s="11"/>
      <c r="I342" s="15"/>
    </row>
    <row r="343" spans="6:9">
      <c r="F343" s="11"/>
      <c r="G343" s="15"/>
      <c r="H343" s="11"/>
      <c r="I343" s="15"/>
    </row>
    <row r="344" spans="6:9">
      <c r="F344" s="11"/>
      <c r="G344" s="15"/>
      <c r="H344" s="11"/>
      <c r="I344" s="15"/>
    </row>
    <row r="345" spans="6:9">
      <c r="F345" s="11"/>
      <c r="G345" s="15"/>
      <c r="H345" s="11"/>
      <c r="I345" s="15"/>
    </row>
    <row r="346" spans="6:9">
      <c r="F346" s="11"/>
      <c r="G346" s="15"/>
      <c r="H346" s="11"/>
      <c r="I346" s="15"/>
    </row>
    <row r="347" spans="6:9">
      <c r="F347" s="11"/>
      <c r="G347" s="15"/>
      <c r="H347" s="11"/>
      <c r="I347" s="15"/>
    </row>
    <row r="348" spans="6:9">
      <c r="F348" s="11"/>
      <c r="G348" s="15"/>
      <c r="H348" s="11"/>
      <c r="I348" s="15"/>
    </row>
    <row r="349" spans="6:9">
      <c r="F349" s="11"/>
      <c r="G349" s="15"/>
      <c r="H349" s="11"/>
      <c r="I349" s="15"/>
    </row>
    <row r="350" spans="6:9">
      <c r="F350" s="11"/>
      <c r="G350" s="15"/>
      <c r="H350" s="11"/>
      <c r="I350" s="15"/>
    </row>
    <row r="351" spans="6:9">
      <c r="F351" s="11"/>
      <c r="G351" s="15"/>
      <c r="H351" s="11"/>
      <c r="I351" s="15"/>
    </row>
    <row r="352" spans="6:9">
      <c r="F352" s="11"/>
      <c r="G352" s="15"/>
      <c r="H352" s="11"/>
      <c r="I352" s="15"/>
    </row>
    <row r="353" spans="6:9">
      <c r="F353" s="11"/>
      <c r="G353" s="15"/>
      <c r="H353" s="11"/>
      <c r="I353" s="15"/>
    </row>
    <row r="354" spans="6:9">
      <c r="F354" s="11"/>
      <c r="G354" s="15"/>
      <c r="H354" s="11"/>
      <c r="I354" s="15"/>
    </row>
    <row r="355" spans="6:9">
      <c r="F355" s="11"/>
      <c r="G355" s="15"/>
      <c r="H355" s="11"/>
      <c r="I355" s="15"/>
    </row>
    <row r="356" spans="6:9">
      <c r="F356" s="11"/>
      <c r="G356" s="15"/>
      <c r="H356" s="11"/>
      <c r="I356" s="15"/>
    </row>
    <row r="357" spans="6:9">
      <c r="F357" s="11"/>
      <c r="G357" s="15"/>
      <c r="H357" s="11"/>
      <c r="I357" s="15"/>
    </row>
    <row r="358" spans="6:9">
      <c r="F358" s="11"/>
      <c r="G358" s="15"/>
      <c r="H358" s="11"/>
      <c r="I358" s="15"/>
    </row>
    <row r="359" spans="6:9">
      <c r="F359" s="11"/>
      <c r="G359" s="15"/>
      <c r="H359" s="11"/>
      <c r="I359" s="15"/>
    </row>
    <row r="360" spans="6:9">
      <c r="F360" s="11"/>
      <c r="G360" s="15"/>
      <c r="H360" s="11"/>
      <c r="I360" s="15"/>
    </row>
    <row r="361" spans="6:9">
      <c r="F361" s="11"/>
      <c r="G361" s="15"/>
      <c r="H361" s="11"/>
      <c r="I361" s="15"/>
    </row>
    <row r="362" spans="6:9">
      <c r="F362" s="11"/>
      <c r="G362" s="15"/>
      <c r="H362" s="11"/>
      <c r="I362" s="15"/>
    </row>
    <row r="363" spans="6:9">
      <c r="F363" s="11"/>
      <c r="G363" s="15"/>
      <c r="H363" s="11"/>
      <c r="I363" s="15"/>
    </row>
    <row r="364" spans="6:9">
      <c r="F364" s="11"/>
      <c r="G364" s="15"/>
      <c r="H364" s="11"/>
      <c r="I364" s="15"/>
    </row>
    <row r="365" spans="6:9">
      <c r="F365" s="11"/>
      <c r="G365" s="15"/>
      <c r="H365" s="11"/>
      <c r="I365" s="15"/>
    </row>
    <row r="366" spans="6:9">
      <c r="F366" s="11"/>
      <c r="G366" s="15"/>
      <c r="H366" s="11"/>
      <c r="I366" s="15"/>
    </row>
    <row r="367" spans="6:9">
      <c r="F367" s="11"/>
      <c r="G367" s="15"/>
      <c r="H367" s="11"/>
      <c r="I367" s="15"/>
    </row>
    <row r="368" spans="6:9">
      <c r="F368" s="11"/>
      <c r="G368" s="15"/>
      <c r="H368" s="11"/>
      <c r="I368" s="15"/>
    </row>
    <row r="369" spans="6:9">
      <c r="F369" s="11"/>
      <c r="G369" s="15"/>
      <c r="H369" s="11"/>
      <c r="I369" s="15"/>
    </row>
    <row r="370" spans="6:9">
      <c r="F370" s="11"/>
      <c r="G370" s="15"/>
      <c r="H370" s="11"/>
      <c r="I370" s="15"/>
    </row>
    <row r="371" spans="6:9">
      <c r="F371" s="11"/>
      <c r="G371" s="15"/>
      <c r="H371" s="11"/>
      <c r="I371" s="15"/>
    </row>
    <row r="372" spans="6:9">
      <c r="F372" s="11"/>
      <c r="G372" s="15"/>
      <c r="H372" s="11"/>
      <c r="I372" s="15"/>
    </row>
    <row r="373" spans="6:9">
      <c r="F373" s="11"/>
      <c r="G373" s="15"/>
      <c r="H373" s="11"/>
      <c r="I373" s="15"/>
    </row>
    <row r="374" spans="6:9">
      <c r="F374" s="11"/>
      <c r="G374" s="15"/>
      <c r="H374" s="11"/>
      <c r="I374" s="15"/>
    </row>
    <row r="375" spans="6:9">
      <c r="F375" s="11"/>
      <c r="G375" s="15"/>
      <c r="H375" s="11"/>
      <c r="I375" s="15"/>
    </row>
    <row r="376" spans="6:9">
      <c r="F376" s="11"/>
      <c r="G376" s="15"/>
      <c r="H376" s="11"/>
      <c r="I376" s="15"/>
    </row>
    <row r="377" spans="6:9">
      <c r="F377" s="11"/>
      <c r="G377" s="15"/>
      <c r="H377" s="11"/>
      <c r="I377" s="15"/>
    </row>
    <row r="378" spans="6:9">
      <c r="F378" s="11"/>
      <c r="G378" s="15"/>
      <c r="H378" s="11"/>
      <c r="I378" s="15"/>
    </row>
    <row r="379" spans="6:9">
      <c r="F379" s="11"/>
      <c r="G379" s="15"/>
      <c r="H379" s="11"/>
      <c r="I379" s="15"/>
    </row>
    <row r="380" spans="6:9">
      <c r="F380" s="11"/>
      <c r="G380" s="15"/>
      <c r="H380" s="11"/>
      <c r="I380" s="15"/>
    </row>
    <row r="381" spans="6:9">
      <c r="F381" s="11"/>
      <c r="G381" s="15"/>
      <c r="H381" s="11"/>
      <c r="I381" s="15"/>
    </row>
    <row r="382" spans="6:9">
      <c r="F382" s="11"/>
      <c r="G382" s="15"/>
      <c r="H382" s="11"/>
      <c r="I382" s="15"/>
    </row>
    <row r="383" spans="6:9">
      <c r="F383" s="11"/>
      <c r="G383" s="15"/>
      <c r="H383" s="11"/>
      <c r="I383" s="15"/>
    </row>
    <row r="384" spans="6:9">
      <c r="F384" s="11"/>
      <c r="G384" s="15"/>
      <c r="H384" s="11"/>
      <c r="I384" s="15"/>
    </row>
    <row r="385" spans="6:9">
      <c r="F385" s="11"/>
      <c r="G385" s="15"/>
      <c r="H385" s="11"/>
      <c r="I385" s="15"/>
    </row>
    <row r="386" spans="6:9">
      <c r="F386" s="11"/>
      <c r="G386" s="15"/>
      <c r="H386" s="11"/>
      <c r="I386" s="15"/>
    </row>
    <row r="387" spans="6:9">
      <c r="F387" s="11"/>
      <c r="G387" s="15"/>
      <c r="H387" s="11"/>
      <c r="I387" s="15"/>
    </row>
    <row r="388" spans="6:9">
      <c r="F388" s="11"/>
      <c r="G388" s="15"/>
      <c r="H388" s="11"/>
      <c r="I388" s="15"/>
    </row>
    <row r="389" spans="6:9">
      <c r="F389" s="11"/>
      <c r="G389" s="15"/>
      <c r="H389" s="11"/>
      <c r="I389" s="15"/>
    </row>
    <row r="390" spans="6:9">
      <c r="F390" s="11"/>
      <c r="G390" s="15"/>
      <c r="H390" s="11"/>
      <c r="I390" s="15"/>
    </row>
    <row r="391" spans="6:9">
      <c r="F391" s="11"/>
      <c r="G391" s="15"/>
      <c r="H391" s="11"/>
      <c r="I391" s="15"/>
    </row>
    <row r="392" spans="6:9">
      <c r="F392" s="11"/>
      <c r="G392" s="15"/>
      <c r="H392" s="11"/>
      <c r="I392" s="15"/>
    </row>
    <row r="393" spans="6:9">
      <c r="F393" s="11"/>
      <c r="G393" s="15"/>
      <c r="H393" s="11"/>
      <c r="I393" s="15"/>
    </row>
    <row r="394" spans="6:9">
      <c r="F394" s="11"/>
      <c r="G394" s="15"/>
      <c r="H394" s="11"/>
      <c r="I394" s="15"/>
    </row>
    <row r="395" spans="6:9">
      <c r="F395" s="11"/>
      <c r="G395" s="15"/>
      <c r="H395" s="11"/>
      <c r="I395" s="15"/>
    </row>
    <row r="396" spans="6:9">
      <c r="F396" s="11"/>
      <c r="G396" s="15"/>
      <c r="H396" s="11"/>
      <c r="I396" s="15"/>
    </row>
    <row r="397" spans="6:9">
      <c r="F397" s="11"/>
      <c r="G397" s="15"/>
      <c r="H397" s="11"/>
      <c r="I397" s="15"/>
    </row>
    <row r="398" spans="6:9">
      <c r="F398" s="11"/>
      <c r="G398" s="15"/>
      <c r="H398" s="11"/>
      <c r="I398" s="15"/>
    </row>
    <row r="399" spans="6:9">
      <c r="F399" s="11"/>
      <c r="G399" s="15"/>
      <c r="H399" s="11"/>
      <c r="I399" s="15"/>
    </row>
    <row r="400" spans="6:9">
      <c r="F400" s="11"/>
      <c r="G400" s="15"/>
      <c r="H400" s="11"/>
      <c r="I400" s="15"/>
    </row>
    <row r="401" spans="6:9">
      <c r="F401" s="11"/>
      <c r="G401" s="15"/>
      <c r="H401" s="11"/>
      <c r="I401" s="15"/>
    </row>
    <row r="402" spans="6:9">
      <c r="F402" s="11"/>
      <c r="G402" s="15"/>
      <c r="H402" s="11"/>
      <c r="I402" s="15"/>
    </row>
    <row r="403" spans="6:9">
      <c r="F403" s="11"/>
      <c r="G403" s="15"/>
      <c r="H403" s="11"/>
      <c r="I403" s="15"/>
    </row>
    <row r="404" spans="6:9">
      <c r="F404" s="11"/>
      <c r="G404" s="15"/>
      <c r="H404" s="11"/>
      <c r="I404" s="15"/>
    </row>
    <row r="405" spans="6:9">
      <c r="F405" s="11"/>
      <c r="G405" s="15"/>
      <c r="H405" s="11"/>
      <c r="I405" s="15"/>
    </row>
    <row r="406" spans="6:9">
      <c r="F406" s="11"/>
      <c r="G406" s="15"/>
      <c r="H406" s="11"/>
      <c r="I406" s="15"/>
    </row>
    <row r="407" spans="6:9">
      <c r="F407" s="11"/>
      <c r="G407" s="15"/>
      <c r="H407" s="11"/>
      <c r="I407" s="15"/>
    </row>
    <row r="408" spans="6:9">
      <c r="F408" s="11"/>
      <c r="G408" s="15"/>
      <c r="H408" s="11"/>
      <c r="I408" s="15"/>
    </row>
    <row r="409" spans="6:9">
      <c r="F409" s="11"/>
      <c r="G409" s="15"/>
      <c r="H409" s="11"/>
      <c r="I409" s="15"/>
    </row>
    <row r="410" spans="6:9">
      <c r="F410" s="11"/>
      <c r="G410" s="15"/>
      <c r="H410" s="11"/>
      <c r="I410" s="15"/>
    </row>
    <row r="411" spans="6:9">
      <c r="F411" s="11"/>
      <c r="G411" s="15"/>
      <c r="H411" s="11"/>
      <c r="I411" s="15"/>
    </row>
    <row r="412" spans="6:9">
      <c r="F412" s="11"/>
      <c r="G412" s="15"/>
      <c r="H412" s="11"/>
      <c r="I412" s="15"/>
    </row>
    <row r="413" spans="6:9">
      <c r="F413" s="11"/>
      <c r="G413" s="15"/>
      <c r="H413" s="11"/>
      <c r="I413" s="15"/>
    </row>
    <row r="414" spans="6:9">
      <c r="F414" s="11"/>
      <c r="G414" s="15"/>
      <c r="H414" s="11"/>
      <c r="I414" s="15"/>
    </row>
    <row r="415" spans="6:9">
      <c r="F415" s="11"/>
      <c r="G415" s="15"/>
      <c r="H415" s="11"/>
      <c r="I415" s="15"/>
    </row>
    <row r="416" spans="6:9">
      <c r="F416" s="11"/>
      <c r="G416" s="15"/>
      <c r="H416" s="11"/>
      <c r="I416" s="15"/>
    </row>
    <row r="417" spans="6:9">
      <c r="F417" s="11"/>
      <c r="G417" s="15"/>
      <c r="H417" s="11"/>
      <c r="I417" s="15"/>
    </row>
    <row r="418" spans="6:9">
      <c r="F418" s="11"/>
      <c r="G418" s="15"/>
      <c r="H418" s="11"/>
      <c r="I418" s="15"/>
    </row>
    <row r="419" spans="6:9">
      <c r="F419" s="11"/>
      <c r="G419" s="15"/>
      <c r="H419" s="11"/>
      <c r="I419" s="15"/>
    </row>
    <row r="420" spans="6:9">
      <c r="F420" s="11"/>
      <c r="G420" s="15"/>
      <c r="H420" s="11"/>
      <c r="I420" s="15"/>
    </row>
    <row r="421" spans="6:9">
      <c r="F421" s="11"/>
      <c r="G421" s="15"/>
      <c r="H421" s="11"/>
      <c r="I421" s="15"/>
    </row>
    <row r="422" spans="6:9">
      <c r="F422" s="11"/>
      <c r="G422" s="15"/>
      <c r="H422" s="11"/>
      <c r="I422" s="15"/>
    </row>
    <row r="423" spans="6:9">
      <c r="F423" s="11"/>
      <c r="G423" s="15"/>
      <c r="H423" s="11"/>
      <c r="I423" s="15"/>
    </row>
    <row r="424" spans="6:9">
      <c r="F424" s="11"/>
      <c r="G424" s="15"/>
      <c r="H424" s="11"/>
      <c r="I424" s="15"/>
    </row>
    <row r="425" spans="6:9">
      <c r="F425" s="11"/>
      <c r="G425" s="15"/>
      <c r="H425" s="11"/>
      <c r="I425" s="15"/>
    </row>
    <row r="426" spans="6:9">
      <c r="F426" s="11"/>
      <c r="G426" s="15"/>
      <c r="H426" s="11"/>
      <c r="I426" s="15"/>
    </row>
    <row r="427" spans="6:9">
      <c r="F427" s="11"/>
      <c r="G427" s="15"/>
      <c r="H427" s="11"/>
      <c r="I427" s="15"/>
    </row>
    <row r="428" spans="6:9">
      <c r="F428" s="11"/>
      <c r="G428" s="15"/>
      <c r="H428" s="11"/>
      <c r="I428" s="15"/>
    </row>
    <row r="429" spans="6:9">
      <c r="F429" s="11"/>
      <c r="G429" s="15"/>
      <c r="H429" s="11"/>
      <c r="I429" s="15"/>
    </row>
    <row r="430" spans="6:9">
      <c r="F430" s="11"/>
      <c r="G430" s="15"/>
      <c r="H430" s="11"/>
      <c r="I430" s="15"/>
    </row>
    <row r="431" spans="6:9">
      <c r="F431" s="11"/>
      <c r="G431" s="15"/>
      <c r="H431" s="11"/>
      <c r="I431" s="15"/>
    </row>
    <row r="432" spans="6:9">
      <c r="F432" s="11"/>
      <c r="G432" s="15"/>
      <c r="H432" s="11"/>
      <c r="I432" s="15"/>
    </row>
    <row r="433" spans="6:9">
      <c r="F433" s="11"/>
      <c r="G433" s="15"/>
      <c r="H433" s="11"/>
      <c r="I433" s="15"/>
    </row>
    <row r="434" spans="6:9">
      <c r="F434" s="11"/>
      <c r="G434" s="15"/>
      <c r="H434" s="11"/>
      <c r="I434" s="15"/>
    </row>
    <row r="435" spans="6:9">
      <c r="F435" s="11"/>
      <c r="G435" s="15"/>
      <c r="H435" s="11"/>
      <c r="I435" s="15"/>
    </row>
    <row r="436" spans="6:9">
      <c r="F436" s="11"/>
      <c r="G436" s="15"/>
      <c r="H436" s="11"/>
      <c r="I436" s="15"/>
    </row>
    <row r="437" spans="6:9">
      <c r="F437" s="11"/>
      <c r="G437" s="15"/>
      <c r="H437" s="11"/>
      <c r="I437" s="15"/>
    </row>
    <row r="438" spans="6:9">
      <c r="F438" s="11"/>
      <c r="G438" s="15"/>
      <c r="H438" s="11"/>
      <c r="I438" s="15"/>
    </row>
    <row r="439" spans="6:9">
      <c r="F439" s="11"/>
      <c r="G439" s="15"/>
      <c r="H439" s="11"/>
      <c r="I439" s="15"/>
    </row>
    <row r="440" spans="6:9">
      <c r="F440" s="11"/>
      <c r="G440" s="15"/>
      <c r="H440" s="11"/>
      <c r="I440" s="15"/>
    </row>
    <row r="441" spans="6:9">
      <c r="F441" s="11"/>
      <c r="G441" s="15"/>
      <c r="H441" s="11"/>
      <c r="I441" s="15"/>
    </row>
    <row r="442" spans="6:9">
      <c r="F442" s="11"/>
      <c r="G442" s="15"/>
      <c r="H442" s="11"/>
      <c r="I442" s="15"/>
    </row>
    <row r="443" spans="6:9">
      <c r="F443" s="11"/>
      <c r="G443" s="15"/>
      <c r="H443" s="11"/>
      <c r="I443" s="15"/>
    </row>
    <row r="444" spans="6:9">
      <c r="F444" s="11"/>
      <c r="G444" s="15"/>
      <c r="H444" s="11"/>
      <c r="I444" s="15"/>
    </row>
    <row r="445" spans="6:9">
      <c r="F445" s="11"/>
      <c r="G445" s="15"/>
      <c r="H445" s="11"/>
      <c r="I445" s="15"/>
    </row>
    <row r="446" spans="6:9">
      <c r="F446" s="11"/>
      <c r="G446" s="15"/>
      <c r="H446" s="11"/>
      <c r="I446" s="15"/>
    </row>
    <row r="447" spans="6:9">
      <c r="F447" s="11"/>
      <c r="G447" s="15"/>
      <c r="H447" s="11"/>
      <c r="I447" s="15"/>
    </row>
    <row r="448" spans="6:9">
      <c r="F448" s="11"/>
      <c r="G448" s="15"/>
      <c r="H448" s="11"/>
      <c r="I448" s="15"/>
    </row>
    <row r="449" spans="6:9">
      <c r="F449" s="11"/>
      <c r="G449" s="15"/>
      <c r="H449" s="11"/>
      <c r="I449" s="15"/>
    </row>
    <row r="450" spans="6:9">
      <c r="F450" s="11"/>
      <c r="G450" s="15"/>
      <c r="H450" s="11"/>
      <c r="I450" s="15"/>
    </row>
    <row r="451" spans="6:9">
      <c r="F451" s="11"/>
      <c r="G451" s="15"/>
      <c r="H451" s="11"/>
      <c r="I451" s="15"/>
    </row>
    <row r="452" spans="6:9">
      <c r="F452" s="11"/>
      <c r="G452" s="15"/>
      <c r="H452" s="11"/>
      <c r="I452" s="15"/>
    </row>
    <row r="453" spans="6:9">
      <c r="F453" s="11"/>
      <c r="G453" s="15"/>
      <c r="H453" s="11"/>
      <c r="I453" s="15"/>
    </row>
    <row r="454" spans="6:9">
      <c r="F454" s="11"/>
      <c r="G454" s="15"/>
      <c r="H454" s="11"/>
      <c r="I454" s="15"/>
    </row>
    <row r="455" spans="6:9">
      <c r="F455" s="11"/>
      <c r="G455" s="15"/>
      <c r="H455" s="11"/>
      <c r="I455" s="15"/>
    </row>
    <row r="456" spans="6:9">
      <c r="F456" s="11"/>
      <c r="G456" s="15"/>
      <c r="H456" s="11"/>
      <c r="I456" s="15"/>
    </row>
    <row r="457" spans="6:9">
      <c r="F457" s="11"/>
      <c r="G457" s="15"/>
      <c r="H457" s="11"/>
      <c r="I457" s="15"/>
    </row>
    <row r="458" spans="6:9">
      <c r="F458" s="11"/>
      <c r="G458" s="15"/>
      <c r="H458" s="11"/>
      <c r="I458" s="15"/>
    </row>
    <row r="459" spans="6:9">
      <c r="F459" s="11"/>
      <c r="G459" s="15"/>
      <c r="H459" s="11"/>
      <c r="I459" s="15"/>
    </row>
    <row r="460" spans="6:9">
      <c r="F460" s="11"/>
      <c r="G460" s="15"/>
      <c r="H460" s="11"/>
      <c r="I460" s="15"/>
    </row>
    <row r="461" spans="6:9">
      <c r="F461" s="11"/>
      <c r="G461" s="15"/>
      <c r="H461" s="11"/>
      <c r="I461" s="15"/>
    </row>
    <row r="462" spans="6:9">
      <c r="F462" s="11"/>
      <c r="G462" s="15"/>
      <c r="H462" s="11"/>
      <c r="I462" s="15"/>
    </row>
    <row r="463" spans="6:9">
      <c r="F463" s="11"/>
      <c r="G463" s="15"/>
      <c r="H463" s="11"/>
      <c r="I463" s="15"/>
    </row>
    <row r="464" spans="6:9">
      <c r="F464" s="11"/>
      <c r="G464" s="15"/>
      <c r="H464" s="11"/>
      <c r="I464" s="15"/>
    </row>
    <row r="465" spans="6:9">
      <c r="F465" s="11"/>
      <c r="G465" s="15"/>
      <c r="H465" s="11"/>
      <c r="I465" s="15"/>
    </row>
    <row r="466" spans="6:9">
      <c r="F466" s="11"/>
      <c r="G466" s="15"/>
      <c r="H466" s="11"/>
      <c r="I466" s="15"/>
    </row>
    <row r="467" spans="6:9">
      <c r="F467" s="11"/>
      <c r="G467" s="15"/>
      <c r="H467" s="11"/>
      <c r="I467" s="15"/>
    </row>
    <row r="468" spans="6:9">
      <c r="F468" s="11"/>
      <c r="G468" s="15"/>
      <c r="H468" s="11"/>
      <c r="I468" s="15"/>
    </row>
    <row r="469" spans="6:9">
      <c r="F469" s="11"/>
      <c r="G469" s="15"/>
      <c r="H469" s="11"/>
      <c r="I469" s="15"/>
    </row>
    <row r="470" spans="6:9">
      <c r="F470" s="11"/>
      <c r="G470" s="15"/>
      <c r="H470" s="11"/>
      <c r="I470" s="15"/>
    </row>
    <row r="471" spans="6:9">
      <c r="F471" s="11"/>
      <c r="G471" s="15"/>
      <c r="H471" s="11"/>
      <c r="I471" s="15"/>
    </row>
    <row r="472" spans="6:9">
      <c r="F472" s="11"/>
      <c r="G472" s="15"/>
      <c r="H472" s="11"/>
      <c r="I472" s="15"/>
    </row>
    <row r="473" spans="6:9">
      <c r="F473" s="11"/>
      <c r="G473" s="15"/>
      <c r="H473" s="11"/>
      <c r="I473" s="15"/>
    </row>
    <row r="474" spans="6:9">
      <c r="F474" s="11"/>
      <c r="G474" s="15"/>
      <c r="H474" s="11"/>
      <c r="I474" s="15"/>
    </row>
    <row r="475" spans="6:9">
      <c r="F475" s="11"/>
      <c r="G475" s="15"/>
      <c r="H475" s="11"/>
      <c r="I475" s="15"/>
    </row>
    <row r="476" spans="6:9">
      <c r="F476" s="11"/>
      <c r="G476" s="15"/>
      <c r="H476" s="11"/>
      <c r="I476" s="15"/>
    </row>
    <row r="477" spans="6:9">
      <c r="F477" s="11"/>
      <c r="G477" s="15"/>
      <c r="H477" s="11"/>
      <c r="I477" s="15"/>
    </row>
    <row r="478" spans="6:9">
      <c r="F478" s="11"/>
      <c r="G478" s="15"/>
      <c r="H478" s="11"/>
      <c r="I478" s="15"/>
    </row>
    <row r="479" spans="6:9">
      <c r="F479" s="11"/>
      <c r="G479" s="15"/>
      <c r="H479" s="11"/>
      <c r="I479" s="15"/>
    </row>
    <row r="480" spans="6:9">
      <c r="F480" s="11"/>
      <c r="G480" s="15"/>
      <c r="H480" s="11"/>
      <c r="I480" s="15"/>
    </row>
    <row r="481" spans="6:9">
      <c r="F481" s="11"/>
      <c r="G481" s="15"/>
      <c r="H481" s="11"/>
      <c r="I481" s="15"/>
    </row>
    <row r="482" spans="6:9">
      <c r="F482" s="11"/>
      <c r="G482" s="15"/>
      <c r="H482" s="11"/>
      <c r="I482" s="15"/>
    </row>
    <row r="483" spans="6:9">
      <c r="F483" s="11"/>
      <c r="G483" s="15"/>
      <c r="H483" s="11"/>
      <c r="I483" s="15"/>
    </row>
    <row r="484" spans="6:9">
      <c r="F484" s="11"/>
      <c r="G484" s="15"/>
      <c r="H484" s="11"/>
      <c r="I484" s="15"/>
    </row>
    <row r="485" spans="6:9">
      <c r="F485" s="11"/>
      <c r="G485" s="15"/>
      <c r="H485" s="11"/>
      <c r="I485" s="15"/>
    </row>
    <row r="486" spans="6:9">
      <c r="F486" s="11"/>
      <c r="G486" s="15"/>
      <c r="H486" s="11"/>
      <c r="I486" s="15"/>
    </row>
    <row r="487" spans="6:9">
      <c r="F487" s="11"/>
      <c r="G487" s="15"/>
      <c r="H487" s="11"/>
      <c r="I487" s="15"/>
    </row>
    <row r="488" spans="6:9">
      <c r="F488" s="11"/>
      <c r="G488" s="15"/>
      <c r="H488" s="11"/>
      <c r="I488" s="15"/>
    </row>
    <row r="489" spans="6:9">
      <c r="F489" s="11"/>
      <c r="G489" s="15"/>
      <c r="H489" s="11"/>
      <c r="I489" s="15"/>
    </row>
    <row r="490" spans="6:9">
      <c r="F490" s="11"/>
      <c r="G490" s="15"/>
      <c r="H490" s="11"/>
      <c r="I490" s="15"/>
    </row>
    <row r="491" spans="6:9">
      <c r="F491" s="11"/>
      <c r="G491" s="15"/>
      <c r="H491" s="11"/>
      <c r="I491" s="15"/>
    </row>
    <row r="492" spans="6:9">
      <c r="F492" s="11"/>
      <c r="G492" s="15"/>
      <c r="H492" s="11"/>
      <c r="I492" s="15"/>
    </row>
    <row r="493" spans="6:9">
      <c r="F493" s="11"/>
      <c r="G493" s="15"/>
      <c r="H493" s="11"/>
      <c r="I493" s="15"/>
    </row>
    <row r="494" spans="6:9">
      <c r="F494" s="11"/>
      <c r="G494" s="15"/>
      <c r="H494" s="11"/>
      <c r="I494" s="15"/>
    </row>
    <row r="495" spans="6:9">
      <c r="F495" s="11"/>
      <c r="G495" s="15"/>
      <c r="H495" s="11"/>
      <c r="I495" s="15"/>
    </row>
    <row r="496" spans="6:9">
      <c r="F496" s="11"/>
      <c r="G496" s="15"/>
      <c r="H496" s="11"/>
      <c r="I496" s="15"/>
    </row>
    <row r="497" spans="6:9">
      <c r="F497" s="11"/>
      <c r="G497" s="15"/>
      <c r="H497" s="11"/>
      <c r="I497" s="15"/>
    </row>
    <row r="498" spans="6:9">
      <c r="F498" s="11"/>
      <c r="G498" s="15"/>
      <c r="H498" s="11"/>
      <c r="I498" s="15"/>
    </row>
    <row r="499" spans="6:9">
      <c r="F499" s="11"/>
      <c r="G499" s="15"/>
      <c r="H499" s="11"/>
      <c r="I499" s="15"/>
    </row>
    <row r="500" spans="6:9">
      <c r="F500" s="11"/>
      <c r="G500" s="15"/>
      <c r="H500" s="11"/>
      <c r="I500" s="15"/>
    </row>
    <row r="501" spans="6:9">
      <c r="F501" s="11"/>
      <c r="G501" s="15"/>
      <c r="H501" s="11"/>
      <c r="I501" s="15"/>
    </row>
    <row r="502" spans="6:9">
      <c r="F502" s="11"/>
      <c r="G502" s="15"/>
      <c r="H502" s="11"/>
      <c r="I502" s="15"/>
    </row>
    <row r="503" spans="6:9">
      <c r="F503" s="11"/>
      <c r="G503" s="15"/>
      <c r="H503" s="11"/>
      <c r="I503" s="15"/>
    </row>
    <row r="504" spans="6:9">
      <c r="F504" s="11"/>
      <c r="G504" s="15"/>
      <c r="H504" s="11"/>
      <c r="I504" s="15"/>
    </row>
    <row r="505" spans="6:9">
      <c r="F505" s="11"/>
      <c r="G505" s="15"/>
      <c r="H505" s="11"/>
      <c r="I505" s="15"/>
    </row>
    <row r="506" spans="6:9">
      <c r="F506" s="11"/>
      <c r="G506" s="15"/>
      <c r="H506" s="11"/>
      <c r="I506" s="15"/>
    </row>
    <row r="507" spans="6:9">
      <c r="F507" s="11"/>
      <c r="G507" s="15"/>
      <c r="H507" s="11"/>
      <c r="I507" s="15"/>
    </row>
    <row r="508" spans="6:9">
      <c r="F508" s="11"/>
      <c r="G508" s="15"/>
      <c r="H508" s="11"/>
      <c r="I508" s="15"/>
    </row>
    <row r="509" spans="6:9">
      <c r="F509" s="11"/>
      <c r="G509" s="15"/>
      <c r="H509" s="11"/>
      <c r="I509" s="15"/>
    </row>
    <row r="510" spans="6:9">
      <c r="F510" s="11"/>
      <c r="G510" s="15"/>
      <c r="H510" s="11"/>
      <c r="I510" s="15"/>
    </row>
    <row r="511" spans="6:9">
      <c r="F511" s="11"/>
      <c r="G511" s="15"/>
      <c r="H511" s="11"/>
      <c r="I511" s="15"/>
    </row>
    <row r="512" spans="6:9">
      <c r="F512" s="11"/>
      <c r="G512" s="15"/>
      <c r="H512" s="11"/>
      <c r="I512" s="15"/>
    </row>
    <row r="513" spans="6:9">
      <c r="F513" s="11"/>
      <c r="G513" s="15"/>
      <c r="H513" s="11"/>
      <c r="I513" s="15"/>
    </row>
    <row r="514" spans="6:9">
      <c r="F514" s="11"/>
      <c r="G514" s="15"/>
      <c r="H514" s="11"/>
      <c r="I514" s="15"/>
    </row>
    <row r="515" spans="6:9">
      <c r="F515" s="11"/>
      <c r="G515" s="15"/>
      <c r="H515" s="11"/>
      <c r="I515" s="15"/>
    </row>
    <row r="516" spans="6:9">
      <c r="F516" s="11"/>
      <c r="G516" s="15"/>
      <c r="H516" s="11"/>
      <c r="I516" s="15"/>
    </row>
    <row r="517" spans="6:9">
      <c r="F517" s="11"/>
      <c r="G517" s="15"/>
      <c r="H517" s="11"/>
      <c r="I517" s="15"/>
    </row>
    <row r="518" spans="6:9">
      <c r="F518" s="11"/>
      <c r="G518" s="15"/>
      <c r="H518" s="11"/>
      <c r="I518" s="15"/>
    </row>
    <row r="519" spans="6:9">
      <c r="F519" s="11"/>
      <c r="G519" s="15"/>
      <c r="H519" s="11"/>
      <c r="I519" s="15"/>
    </row>
    <row r="520" spans="6:9">
      <c r="F520" s="11"/>
      <c r="G520" s="15"/>
      <c r="H520" s="11"/>
      <c r="I520" s="15"/>
    </row>
    <row r="521" spans="6:9">
      <c r="F521" s="11"/>
      <c r="G521" s="15"/>
      <c r="H521" s="11"/>
      <c r="I521" s="15"/>
    </row>
    <row r="522" spans="6:9">
      <c r="F522" s="11"/>
      <c r="G522" s="15"/>
      <c r="H522" s="11"/>
      <c r="I522" s="15"/>
    </row>
    <row r="523" spans="6:9">
      <c r="F523" s="11"/>
      <c r="G523" s="15"/>
      <c r="H523" s="11"/>
      <c r="I523" s="15"/>
    </row>
    <row r="524" spans="6:9">
      <c r="F524" s="11"/>
      <c r="G524" s="15"/>
      <c r="H524" s="11"/>
      <c r="I524" s="15"/>
    </row>
    <row r="525" spans="6:9">
      <c r="F525" s="11"/>
      <c r="G525" s="15"/>
      <c r="H525" s="11"/>
      <c r="I525" s="15"/>
    </row>
    <row r="526" spans="6:9">
      <c r="F526" s="11"/>
      <c r="G526" s="15"/>
      <c r="H526" s="11"/>
      <c r="I526" s="15"/>
    </row>
    <row r="527" spans="6:9">
      <c r="F527" s="11"/>
      <c r="G527" s="15"/>
      <c r="H527" s="11"/>
      <c r="I527" s="15"/>
    </row>
    <row r="528" spans="6:9">
      <c r="F528" s="11"/>
      <c r="G528" s="15"/>
      <c r="H528" s="11"/>
      <c r="I528" s="15"/>
    </row>
    <row r="529" spans="6:9">
      <c r="F529" s="11"/>
      <c r="G529" s="15"/>
      <c r="H529" s="11"/>
      <c r="I529" s="15"/>
    </row>
    <row r="530" spans="6:9">
      <c r="F530" s="11"/>
      <c r="G530" s="15"/>
      <c r="H530" s="11"/>
      <c r="I530" s="15"/>
    </row>
    <row r="531" spans="6:9">
      <c r="F531" s="11"/>
      <c r="G531" s="15"/>
      <c r="H531" s="11"/>
      <c r="I531" s="15"/>
    </row>
    <row r="532" spans="6:9">
      <c r="F532" s="11"/>
      <c r="G532" s="15"/>
      <c r="H532" s="11"/>
      <c r="I532" s="15"/>
    </row>
    <row r="533" spans="6:9">
      <c r="F533" s="11"/>
      <c r="G533" s="15"/>
      <c r="H533" s="11"/>
      <c r="I533" s="15"/>
    </row>
    <row r="534" spans="6:9">
      <c r="F534" s="11"/>
      <c r="G534" s="15"/>
      <c r="H534" s="11"/>
      <c r="I534" s="15"/>
    </row>
    <row r="535" spans="6:9">
      <c r="F535" s="11"/>
      <c r="G535" s="15"/>
      <c r="H535" s="11"/>
      <c r="I535" s="15"/>
    </row>
    <row r="536" spans="6:9">
      <c r="F536" s="11"/>
      <c r="G536" s="15"/>
      <c r="H536" s="11"/>
      <c r="I536" s="15"/>
    </row>
    <row r="537" spans="6:9">
      <c r="F537" s="11"/>
      <c r="G537" s="15"/>
      <c r="H537" s="11"/>
      <c r="I537" s="15"/>
    </row>
    <row r="538" spans="6:9">
      <c r="F538" s="11"/>
      <c r="G538" s="15"/>
      <c r="H538" s="11"/>
      <c r="I538" s="15"/>
    </row>
    <row r="539" spans="6:9">
      <c r="F539" s="11"/>
      <c r="G539" s="15"/>
      <c r="H539" s="11"/>
      <c r="I539" s="15"/>
    </row>
    <row r="540" spans="6:9">
      <c r="F540" s="11"/>
      <c r="G540" s="15"/>
      <c r="H540" s="11"/>
      <c r="I540" s="15"/>
    </row>
    <row r="541" spans="6:9">
      <c r="F541" s="11"/>
      <c r="G541" s="15"/>
      <c r="H541" s="11"/>
      <c r="I541" s="15"/>
    </row>
    <row r="542" spans="6:9">
      <c r="F542" s="11"/>
      <c r="G542" s="15"/>
      <c r="H542" s="11"/>
      <c r="I542" s="15"/>
    </row>
    <row r="543" spans="6:9">
      <c r="F543" s="11"/>
      <c r="G543" s="15"/>
      <c r="H543" s="11"/>
      <c r="I543" s="15"/>
    </row>
    <row r="544" spans="6:9">
      <c r="F544" s="11"/>
      <c r="G544" s="15"/>
      <c r="H544" s="11"/>
      <c r="I544" s="15"/>
    </row>
    <row r="545" spans="6:9">
      <c r="F545" s="11"/>
      <c r="G545" s="15"/>
      <c r="H545" s="11"/>
      <c r="I545" s="15"/>
    </row>
    <row r="546" spans="6:9">
      <c r="F546" s="11"/>
      <c r="G546" s="15"/>
      <c r="H546" s="11"/>
      <c r="I546" s="15"/>
    </row>
    <row r="547" spans="6:9">
      <c r="F547" s="11"/>
      <c r="G547" s="15"/>
      <c r="H547" s="11"/>
      <c r="I547" s="15"/>
    </row>
    <row r="548" spans="6:9">
      <c r="F548" s="11"/>
      <c r="G548" s="15"/>
      <c r="H548" s="11"/>
      <c r="I548" s="15"/>
    </row>
    <row r="549" spans="6:9">
      <c r="F549" s="11"/>
      <c r="G549" s="15"/>
      <c r="H549" s="11"/>
      <c r="I549" s="15"/>
    </row>
    <row r="550" spans="6:9">
      <c r="F550" s="11"/>
      <c r="G550" s="15"/>
      <c r="H550" s="11"/>
      <c r="I550" s="15"/>
    </row>
    <row r="551" spans="6:9">
      <c r="F551" s="11"/>
      <c r="G551" s="15"/>
      <c r="H551" s="11"/>
      <c r="I551" s="15"/>
    </row>
    <row r="552" spans="6:9">
      <c r="F552" s="11"/>
      <c r="G552" s="15"/>
      <c r="H552" s="11"/>
      <c r="I552" s="15"/>
    </row>
    <row r="553" spans="6:9">
      <c r="F553" s="11"/>
      <c r="G553" s="15"/>
      <c r="H553" s="11"/>
      <c r="I553" s="15"/>
    </row>
    <row r="554" spans="6:9">
      <c r="F554" s="11"/>
      <c r="G554" s="15"/>
      <c r="H554" s="11"/>
      <c r="I554" s="15"/>
    </row>
    <row r="555" spans="6:9">
      <c r="F555" s="11"/>
      <c r="G555" s="15"/>
      <c r="H555" s="11"/>
      <c r="I555" s="15"/>
    </row>
    <row r="556" spans="6:9">
      <c r="F556" s="11"/>
      <c r="G556" s="15"/>
      <c r="H556" s="11"/>
      <c r="I556" s="15"/>
    </row>
    <row r="557" spans="6:9">
      <c r="F557" s="11"/>
      <c r="G557" s="15"/>
      <c r="H557" s="11"/>
      <c r="I557" s="15"/>
    </row>
    <row r="558" spans="6:9">
      <c r="F558" s="11"/>
      <c r="G558" s="15"/>
      <c r="H558" s="11"/>
      <c r="I558" s="15"/>
    </row>
    <row r="559" spans="6:9">
      <c r="F559" s="11"/>
      <c r="G559" s="15"/>
      <c r="H559" s="11"/>
      <c r="I559" s="15"/>
    </row>
    <row r="560" spans="6:9">
      <c r="F560" s="11"/>
      <c r="G560" s="15"/>
      <c r="H560" s="11"/>
      <c r="I560" s="15"/>
    </row>
    <row r="561" spans="6:9">
      <c r="F561" s="11"/>
      <c r="G561" s="15"/>
      <c r="H561" s="11"/>
      <c r="I561" s="15"/>
    </row>
    <row r="562" spans="6:9">
      <c r="F562" s="11"/>
      <c r="G562" s="15"/>
      <c r="H562" s="11"/>
      <c r="I562" s="15"/>
    </row>
    <row r="563" spans="6:9">
      <c r="F563" s="11"/>
      <c r="G563" s="15"/>
      <c r="H563" s="11"/>
      <c r="I563" s="15"/>
    </row>
    <row r="564" spans="6:9">
      <c r="F564" s="11"/>
      <c r="G564" s="15"/>
      <c r="H564" s="11"/>
      <c r="I564" s="15"/>
    </row>
    <row r="565" spans="6:9">
      <c r="F565" s="11"/>
      <c r="G565" s="15"/>
      <c r="H565" s="11"/>
      <c r="I565" s="15"/>
    </row>
    <row r="566" spans="6:9">
      <c r="F566" s="11"/>
      <c r="G566" s="15"/>
      <c r="H566" s="11"/>
      <c r="I566" s="15"/>
    </row>
    <row r="567" spans="6:9">
      <c r="F567" s="11"/>
      <c r="G567" s="15"/>
      <c r="H567" s="11"/>
      <c r="I567" s="15"/>
    </row>
    <row r="568" spans="6:9">
      <c r="F568" s="11"/>
      <c r="G568" s="15"/>
      <c r="H568" s="11"/>
      <c r="I568" s="15"/>
    </row>
    <row r="569" spans="6:9">
      <c r="F569" s="11"/>
      <c r="G569" s="15"/>
      <c r="H569" s="11"/>
      <c r="I569" s="15"/>
    </row>
    <row r="570" spans="6:9">
      <c r="F570" s="11"/>
      <c r="G570" s="15"/>
      <c r="H570" s="11"/>
      <c r="I570" s="15"/>
    </row>
    <row r="571" spans="6:9">
      <c r="F571" s="11"/>
      <c r="G571" s="15"/>
      <c r="H571" s="11"/>
      <c r="I571" s="15"/>
    </row>
    <row r="572" spans="6:9">
      <c r="F572" s="11"/>
      <c r="G572" s="15"/>
      <c r="H572" s="11"/>
      <c r="I572" s="15"/>
    </row>
    <row r="573" spans="6:9">
      <c r="F573" s="11"/>
      <c r="G573" s="15"/>
      <c r="H573" s="11"/>
      <c r="I573" s="15"/>
    </row>
    <row r="574" spans="6:9">
      <c r="F574" s="11"/>
      <c r="G574" s="15"/>
      <c r="H574" s="11"/>
      <c r="I574" s="15"/>
    </row>
    <row r="575" spans="6:9">
      <c r="F575" s="11"/>
      <c r="G575" s="15"/>
      <c r="H575" s="11"/>
      <c r="I575" s="15"/>
    </row>
    <row r="576" spans="6:9">
      <c r="F576" s="11"/>
      <c r="G576" s="15"/>
      <c r="H576" s="11"/>
      <c r="I576" s="15"/>
    </row>
    <row r="577" spans="6:9">
      <c r="F577" s="11"/>
      <c r="G577" s="15"/>
      <c r="H577" s="11"/>
      <c r="I577" s="15"/>
    </row>
    <row r="578" spans="6:9">
      <c r="F578" s="11"/>
      <c r="G578" s="15"/>
      <c r="H578" s="11"/>
      <c r="I578" s="15"/>
    </row>
    <row r="579" spans="6:9">
      <c r="F579" s="11"/>
      <c r="G579" s="15"/>
      <c r="H579" s="11"/>
      <c r="I579" s="15"/>
    </row>
    <row r="580" spans="6:9">
      <c r="F580" s="11"/>
      <c r="G580" s="15"/>
      <c r="H580" s="11"/>
      <c r="I580" s="15"/>
    </row>
    <row r="581" spans="6:9">
      <c r="F581" s="11"/>
      <c r="G581" s="15"/>
      <c r="H581" s="11"/>
      <c r="I581" s="15"/>
    </row>
    <row r="582" spans="6:9">
      <c r="F582" s="11"/>
      <c r="G582" s="15"/>
      <c r="H582" s="11"/>
      <c r="I582" s="15"/>
    </row>
    <row r="583" spans="6:9">
      <c r="F583" s="11"/>
      <c r="G583" s="15"/>
      <c r="H583" s="11"/>
      <c r="I583" s="15"/>
    </row>
    <row r="584" spans="6:9">
      <c r="F584" s="11"/>
      <c r="G584" s="15"/>
      <c r="H584" s="11"/>
      <c r="I584" s="15"/>
    </row>
    <row r="585" spans="6:9">
      <c r="F585" s="11"/>
      <c r="G585" s="15"/>
      <c r="H585" s="11"/>
      <c r="I585" s="15"/>
    </row>
    <row r="586" spans="6:9">
      <c r="F586" s="11"/>
      <c r="G586" s="15"/>
      <c r="H586" s="11"/>
      <c r="I586" s="15"/>
    </row>
    <row r="587" spans="6:9">
      <c r="F587" s="11"/>
      <c r="G587" s="15"/>
      <c r="H587" s="11"/>
      <c r="I587" s="15"/>
    </row>
    <row r="588" spans="6:9">
      <c r="F588" s="11"/>
      <c r="G588" s="15"/>
      <c r="H588" s="11"/>
      <c r="I588" s="15"/>
    </row>
    <row r="589" spans="6:9">
      <c r="F589" s="11"/>
      <c r="G589" s="15"/>
      <c r="H589" s="11"/>
      <c r="I589" s="15"/>
    </row>
    <row r="590" spans="6:9">
      <c r="F590" s="11"/>
      <c r="G590" s="15"/>
      <c r="H590" s="11"/>
      <c r="I590" s="15"/>
    </row>
    <row r="591" spans="6:9">
      <c r="F591" s="11"/>
      <c r="G591" s="15"/>
      <c r="H591" s="11"/>
      <c r="I591" s="15"/>
    </row>
    <row r="592" spans="6:9">
      <c r="F592" s="11"/>
      <c r="G592" s="15"/>
      <c r="H592" s="11"/>
      <c r="I592" s="15"/>
    </row>
    <row r="593" spans="6:9">
      <c r="F593" s="11"/>
      <c r="G593" s="15"/>
      <c r="H593" s="11"/>
      <c r="I593" s="15"/>
    </row>
    <row r="594" spans="6:9">
      <c r="F594" s="11"/>
      <c r="G594" s="15"/>
      <c r="H594" s="11"/>
      <c r="I594" s="15"/>
    </row>
    <row r="595" spans="6:9">
      <c r="F595" s="11"/>
      <c r="G595" s="15"/>
      <c r="H595" s="11"/>
      <c r="I595" s="15"/>
    </row>
    <row r="596" spans="6:9">
      <c r="F596" s="11"/>
      <c r="G596" s="15"/>
      <c r="H596" s="11"/>
      <c r="I596" s="15"/>
    </row>
    <row r="597" spans="6:9">
      <c r="F597" s="11"/>
      <c r="G597" s="15"/>
      <c r="H597" s="11"/>
      <c r="I597" s="15"/>
    </row>
    <row r="598" spans="6:9">
      <c r="F598" s="11"/>
      <c r="G598" s="15"/>
      <c r="H598" s="11"/>
      <c r="I598" s="15"/>
    </row>
    <row r="599" spans="6:9">
      <c r="F599" s="11"/>
      <c r="G599" s="15"/>
      <c r="H599" s="11"/>
      <c r="I599" s="15"/>
    </row>
    <row r="600" spans="6:9">
      <c r="F600" s="11"/>
      <c r="G600" s="15"/>
      <c r="H600" s="11"/>
      <c r="I600" s="15"/>
    </row>
    <row r="601" spans="6:9">
      <c r="F601" s="11"/>
      <c r="G601" s="15"/>
      <c r="H601" s="11"/>
      <c r="I601" s="15"/>
    </row>
    <row r="602" spans="6:9">
      <c r="F602" s="11"/>
      <c r="G602" s="15"/>
      <c r="H602" s="11"/>
      <c r="I602" s="15"/>
    </row>
    <row r="603" spans="6:9">
      <c r="F603" s="11"/>
      <c r="G603" s="15"/>
      <c r="H603" s="11"/>
      <c r="I603" s="15"/>
    </row>
    <row r="604" spans="6:9">
      <c r="F604" s="11"/>
      <c r="G604" s="15"/>
      <c r="H604" s="11"/>
      <c r="I604" s="15"/>
    </row>
    <row r="605" spans="6:9">
      <c r="F605" s="11"/>
      <c r="G605" s="15"/>
      <c r="H605" s="11"/>
      <c r="I605" s="15"/>
    </row>
    <row r="606" spans="6:9">
      <c r="F606" s="11"/>
      <c r="G606" s="15"/>
      <c r="H606" s="11"/>
      <c r="I606" s="15"/>
    </row>
    <row r="607" spans="6:9">
      <c r="F607" s="11"/>
      <c r="G607" s="15"/>
      <c r="H607" s="11"/>
      <c r="I607" s="15"/>
    </row>
    <row r="608" spans="6:9">
      <c r="F608" s="11"/>
      <c r="G608" s="15"/>
      <c r="H608" s="11"/>
      <c r="I608" s="15"/>
    </row>
    <row r="609" spans="6:9">
      <c r="F609" s="11"/>
      <c r="G609" s="15"/>
      <c r="H609" s="11"/>
      <c r="I609" s="15"/>
    </row>
    <row r="610" spans="6:9">
      <c r="F610" s="11"/>
      <c r="G610" s="15"/>
      <c r="H610" s="11"/>
      <c r="I610" s="15"/>
    </row>
    <row r="611" spans="6:9">
      <c r="F611" s="11"/>
      <c r="G611" s="15"/>
      <c r="H611" s="11"/>
      <c r="I611" s="15"/>
    </row>
    <row r="612" spans="6:9">
      <c r="F612" s="11"/>
      <c r="G612" s="15"/>
      <c r="H612" s="11"/>
      <c r="I612" s="15"/>
    </row>
    <row r="613" spans="6:9">
      <c r="F613" s="11"/>
      <c r="G613" s="15"/>
      <c r="H613" s="11"/>
      <c r="I613" s="15"/>
    </row>
    <row r="614" spans="6:9">
      <c r="F614" s="11"/>
      <c r="G614" s="15"/>
      <c r="H614" s="11"/>
      <c r="I614" s="15"/>
    </row>
    <row r="615" spans="6:9">
      <c r="F615" s="11"/>
      <c r="G615" s="15"/>
      <c r="H615" s="11"/>
      <c r="I615" s="15"/>
    </row>
    <row r="616" spans="6:9">
      <c r="F616" s="11"/>
      <c r="G616" s="15"/>
      <c r="H616" s="11"/>
      <c r="I616" s="15"/>
    </row>
    <row r="617" spans="6:9">
      <c r="F617" s="11"/>
      <c r="G617" s="15"/>
      <c r="H617" s="11"/>
      <c r="I617" s="15"/>
    </row>
    <row r="618" spans="6:9">
      <c r="F618" s="11"/>
      <c r="G618" s="15"/>
      <c r="H618" s="11"/>
      <c r="I618" s="15"/>
    </row>
    <row r="619" spans="6:9">
      <c r="F619" s="11"/>
      <c r="G619" s="15"/>
      <c r="H619" s="11"/>
      <c r="I619" s="15"/>
    </row>
    <row r="620" spans="6:9">
      <c r="F620" s="11"/>
      <c r="G620" s="15"/>
      <c r="H620" s="11"/>
      <c r="I620" s="15"/>
    </row>
    <row r="621" spans="6:9">
      <c r="F621" s="11"/>
      <c r="G621" s="15"/>
      <c r="H621" s="11"/>
      <c r="I621" s="15"/>
    </row>
    <row r="622" spans="6:9">
      <c r="F622" s="11"/>
      <c r="G622" s="15"/>
      <c r="H622" s="11"/>
      <c r="I622" s="15"/>
    </row>
    <row r="623" spans="6:9">
      <c r="F623" s="11"/>
      <c r="G623" s="15"/>
      <c r="H623" s="11"/>
      <c r="I623" s="15"/>
    </row>
    <row r="624" spans="6:9">
      <c r="F624" s="11"/>
      <c r="G624" s="15"/>
      <c r="H624" s="11"/>
      <c r="I624" s="15"/>
    </row>
    <row r="625" spans="6:9">
      <c r="F625" s="11"/>
      <c r="G625" s="15"/>
      <c r="H625" s="11"/>
      <c r="I625" s="15"/>
    </row>
    <row r="626" spans="6:9">
      <c r="F626" s="11"/>
      <c r="G626" s="15"/>
      <c r="H626" s="11"/>
      <c r="I626" s="15"/>
    </row>
    <row r="627" spans="6:9">
      <c r="F627" s="11"/>
      <c r="G627" s="15"/>
      <c r="H627" s="11"/>
      <c r="I627" s="15"/>
    </row>
    <row r="628" spans="6:9">
      <c r="F628" s="11"/>
      <c r="G628" s="15"/>
      <c r="H628" s="11"/>
      <c r="I628" s="15"/>
    </row>
    <row r="629" spans="6:9">
      <c r="F629" s="11"/>
      <c r="G629" s="15"/>
      <c r="H629" s="11"/>
      <c r="I629" s="15"/>
    </row>
    <row r="630" spans="6:9">
      <c r="F630" s="11"/>
      <c r="G630" s="15"/>
      <c r="H630" s="11"/>
      <c r="I630" s="15"/>
    </row>
    <row r="631" spans="6:9">
      <c r="F631" s="11"/>
      <c r="G631" s="15"/>
      <c r="H631" s="11"/>
      <c r="I631" s="15"/>
    </row>
    <row r="632" spans="6:9">
      <c r="F632" s="11"/>
      <c r="G632" s="15"/>
      <c r="H632" s="11"/>
      <c r="I632" s="15"/>
    </row>
    <row r="633" spans="6:9">
      <c r="F633" s="11"/>
      <c r="G633" s="15"/>
      <c r="H633" s="11"/>
      <c r="I633" s="15"/>
    </row>
    <row r="634" spans="6:9">
      <c r="F634" s="11"/>
      <c r="G634" s="15"/>
      <c r="H634" s="11"/>
      <c r="I634" s="15"/>
    </row>
    <row r="635" spans="6:9">
      <c r="F635" s="11"/>
      <c r="G635" s="15"/>
      <c r="H635" s="11"/>
      <c r="I635" s="15"/>
    </row>
    <row r="636" spans="6:9">
      <c r="F636" s="11"/>
      <c r="G636" s="15"/>
      <c r="H636" s="11"/>
      <c r="I636" s="15"/>
    </row>
    <row r="637" spans="6:9">
      <c r="F637" s="11"/>
      <c r="G637" s="15"/>
      <c r="H637" s="11"/>
      <c r="I637" s="15"/>
    </row>
    <row r="638" spans="6:9">
      <c r="F638" s="11"/>
      <c r="G638" s="15"/>
      <c r="H638" s="11"/>
      <c r="I638" s="15"/>
    </row>
    <row r="639" spans="6:9">
      <c r="F639" s="11"/>
      <c r="G639" s="15"/>
      <c r="H639" s="11"/>
      <c r="I639" s="15"/>
    </row>
    <row r="640" spans="6:9">
      <c r="F640" s="11"/>
      <c r="G640" s="15"/>
      <c r="H640" s="11"/>
      <c r="I640" s="15"/>
    </row>
    <row r="641" spans="6:9">
      <c r="F641" s="11"/>
      <c r="G641" s="15"/>
      <c r="H641" s="11"/>
      <c r="I641" s="15"/>
    </row>
    <row r="642" spans="6:9">
      <c r="F642" s="11"/>
      <c r="G642" s="15"/>
      <c r="H642" s="11"/>
      <c r="I642" s="15"/>
    </row>
    <row r="643" spans="6:9">
      <c r="F643" s="11"/>
      <c r="G643" s="15"/>
      <c r="H643" s="11"/>
      <c r="I643" s="15"/>
    </row>
    <row r="644" spans="6:9">
      <c r="F644" s="11"/>
      <c r="G644" s="15"/>
      <c r="H644" s="11"/>
      <c r="I644" s="15"/>
    </row>
    <row r="645" spans="6:9">
      <c r="F645" s="11"/>
      <c r="G645" s="15"/>
      <c r="H645" s="11"/>
      <c r="I645" s="15"/>
    </row>
    <row r="646" spans="6:9">
      <c r="F646" s="11"/>
      <c r="G646" s="15"/>
      <c r="H646" s="11"/>
      <c r="I646" s="15"/>
    </row>
    <row r="647" spans="6:9">
      <c r="F647" s="11"/>
      <c r="G647" s="15"/>
      <c r="H647" s="11"/>
      <c r="I647" s="15"/>
    </row>
    <row r="648" spans="6:9">
      <c r="F648" s="11"/>
      <c r="G648" s="15"/>
      <c r="H648" s="11"/>
      <c r="I648" s="15"/>
    </row>
    <row r="649" spans="6:9">
      <c r="F649" s="11"/>
      <c r="G649" s="15"/>
      <c r="H649" s="11"/>
      <c r="I649" s="15"/>
    </row>
    <row r="650" spans="6:9">
      <c r="F650" s="11"/>
      <c r="G650" s="15"/>
      <c r="H650" s="11"/>
      <c r="I650" s="15"/>
    </row>
    <row r="651" spans="6:9">
      <c r="F651" s="11"/>
      <c r="G651" s="15"/>
      <c r="H651" s="11"/>
      <c r="I651" s="15"/>
    </row>
    <row r="652" spans="6:9">
      <c r="F652" s="11"/>
      <c r="G652" s="15"/>
      <c r="H652" s="11"/>
      <c r="I652" s="15"/>
    </row>
    <row r="653" spans="6:9">
      <c r="F653" s="11"/>
      <c r="G653" s="15"/>
      <c r="H653" s="11"/>
      <c r="I653" s="15"/>
    </row>
    <row r="654" spans="6:9">
      <c r="F654" s="11"/>
      <c r="G654" s="15"/>
      <c r="H654" s="11"/>
      <c r="I654" s="15"/>
    </row>
    <row r="655" spans="6:9">
      <c r="F655" s="11"/>
      <c r="G655" s="15"/>
      <c r="H655" s="11"/>
      <c r="I655" s="15"/>
    </row>
    <row r="656" spans="6:9">
      <c r="F656" s="11"/>
      <c r="G656" s="15"/>
      <c r="H656" s="11"/>
      <c r="I656" s="15"/>
    </row>
    <row r="657" spans="6:9">
      <c r="F657" s="11"/>
      <c r="G657" s="15"/>
      <c r="H657" s="11"/>
      <c r="I657" s="15"/>
    </row>
    <row r="658" spans="6:9">
      <c r="F658" s="11"/>
      <c r="G658" s="15"/>
      <c r="H658" s="11"/>
      <c r="I658" s="15"/>
    </row>
    <row r="659" spans="6:9">
      <c r="F659" s="11"/>
      <c r="G659" s="15"/>
      <c r="H659" s="11"/>
      <c r="I659" s="15"/>
    </row>
    <row r="660" spans="6:9">
      <c r="F660" s="11"/>
      <c r="G660" s="15"/>
      <c r="H660" s="11"/>
      <c r="I660" s="15"/>
    </row>
    <row r="661" spans="6:9">
      <c r="F661" s="11"/>
      <c r="G661" s="15"/>
      <c r="H661" s="11"/>
      <c r="I661" s="15"/>
    </row>
    <row r="662" spans="6:9">
      <c r="F662" s="11"/>
      <c r="G662" s="15"/>
      <c r="H662" s="11"/>
      <c r="I662" s="15"/>
    </row>
    <row r="663" spans="6:9">
      <c r="F663" s="11"/>
      <c r="G663" s="15"/>
      <c r="H663" s="11"/>
      <c r="I663" s="15"/>
    </row>
    <row r="664" spans="6:9">
      <c r="F664" s="11"/>
      <c r="G664" s="15"/>
      <c r="H664" s="11"/>
      <c r="I664" s="15"/>
    </row>
    <row r="665" spans="6:9">
      <c r="F665" s="11"/>
      <c r="G665" s="15"/>
      <c r="H665" s="11"/>
      <c r="I665" s="15"/>
    </row>
    <row r="666" spans="6:9">
      <c r="F666" s="11"/>
      <c r="G666" s="15"/>
      <c r="H666" s="11"/>
      <c r="I666" s="15"/>
    </row>
    <row r="667" spans="6:9">
      <c r="F667" s="11"/>
      <c r="G667" s="15"/>
      <c r="H667" s="11"/>
      <c r="I667" s="15"/>
    </row>
    <row r="668" spans="6:9">
      <c r="F668" s="11"/>
      <c r="G668" s="15"/>
      <c r="H668" s="11"/>
      <c r="I668" s="15"/>
    </row>
    <row r="669" spans="6:9">
      <c r="F669" s="11"/>
      <c r="G669" s="15"/>
      <c r="H669" s="11"/>
      <c r="I669" s="15"/>
    </row>
    <row r="670" spans="6:9">
      <c r="F670" s="11"/>
      <c r="G670" s="15"/>
      <c r="H670" s="11"/>
      <c r="I670" s="15"/>
    </row>
    <row r="671" spans="6:9">
      <c r="F671" s="11"/>
      <c r="G671" s="15"/>
      <c r="H671" s="11"/>
      <c r="I671" s="15"/>
    </row>
    <row r="672" spans="6:9">
      <c r="F672" s="11"/>
      <c r="G672" s="15"/>
      <c r="H672" s="11"/>
      <c r="I672" s="15"/>
    </row>
    <row r="673" spans="6:9">
      <c r="F673" s="11"/>
      <c r="G673" s="15"/>
      <c r="H673" s="11"/>
      <c r="I673" s="15"/>
    </row>
    <row r="674" spans="6:9">
      <c r="F674" s="11"/>
      <c r="G674" s="15"/>
      <c r="H674" s="11"/>
      <c r="I674" s="15"/>
    </row>
    <row r="675" spans="6:9">
      <c r="F675" s="11"/>
      <c r="G675" s="15"/>
      <c r="H675" s="11"/>
      <c r="I675" s="15"/>
    </row>
    <row r="676" spans="6:9">
      <c r="F676" s="11"/>
      <c r="G676" s="15"/>
      <c r="H676" s="11"/>
      <c r="I676" s="15"/>
    </row>
    <row r="677" spans="6:9">
      <c r="F677" s="11"/>
      <c r="G677" s="15"/>
      <c r="H677" s="11"/>
      <c r="I677" s="15"/>
    </row>
    <row r="678" spans="6:9">
      <c r="F678" s="11"/>
      <c r="G678" s="15"/>
      <c r="H678" s="11"/>
      <c r="I678" s="15"/>
    </row>
    <row r="679" spans="6:9">
      <c r="F679" s="11"/>
      <c r="G679" s="15"/>
      <c r="H679" s="11"/>
      <c r="I679" s="15"/>
    </row>
    <row r="680" spans="6:9">
      <c r="F680" s="11"/>
      <c r="G680" s="15"/>
      <c r="H680" s="11"/>
      <c r="I680" s="15"/>
    </row>
    <row r="681" spans="6:9">
      <c r="F681" s="11"/>
      <c r="G681" s="15"/>
      <c r="H681" s="11"/>
      <c r="I681" s="15"/>
    </row>
    <row r="682" spans="6:9">
      <c r="F682" s="11"/>
      <c r="G682" s="15"/>
      <c r="H682" s="11"/>
      <c r="I682" s="15"/>
    </row>
    <row r="683" spans="6:9">
      <c r="F683" s="11"/>
      <c r="G683" s="15"/>
      <c r="H683" s="11"/>
      <c r="I683" s="15"/>
    </row>
    <row r="684" spans="6:9">
      <c r="F684" s="11"/>
      <c r="G684" s="15"/>
      <c r="H684" s="11"/>
      <c r="I684" s="15"/>
    </row>
    <row r="685" spans="6:9">
      <c r="F685" s="11"/>
      <c r="G685" s="15"/>
      <c r="H685" s="11"/>
      <c r="I685" s="15"/>
    </row>
    <row r="686" spans="6:9">
      <c r="F686" s="11"/>
      <c r="G686" s="15"/>
      <c r="H686" s="11"/>
      <c r="I686" s="15"/>
    </row>
    <row r="687" spans="6:9">
      <c r="F687" s="11"/>
      <c r="G687" s="15"/>
      <c r="H687" s="11"/>
      <c r="I687" s="15"/>
    </row>
    <row r="688" spans="6:9">
      <c r="F688" s="11"/>
      <c r="G688" s="15"/>
      <c r="H688" s="11"/>
      <c r="I688" s="15"/>
    </row>
    <row r="689" spans="6:9">
      <c r="F689" s="11"/>
      <c r="G689" s="15"/>
      <c r="H689" s="11"/>
      <c r="I689" s="15"/>
    </row>
    <row r="690" spans="6:9">
      <c r="F690" s="11"/>
      <c r="G690" s="15"/>
      <c r="H690" s="11"/>
      <c r="I690" s="15"/>
    </row>
    <row r="691" spans="6:9">
      <c r="F691" s="11"/>
      <c r="G691" s="15"/>
      <c r="H691" s="11"/>
      <c r="I691" s="15"/>
    </row>
    <row r="692" spans="6:9">
      <c r="F692" s="11"/>
      <c r="G692" s="15"/>
      <c r="H692" s="11"/>
      <c r="I692" s="15"/>
    </row>
    <row r="693" spans="6:9">
      <c r="F693" s="11"/>
      <c r="G693" s="15"/>
      <c r="H693" s="11"/>
      <c r="I693" s="15"/>
    </row>
    <row r="694" spans="6:9">
      <c r="F694" s="11"/>
      <c r="G694" s="15"/>
      <c r="H694" s="11"/>
      <c r="I694" s="15"/>
    </row>
    <row r="695" spans="6:9">
      <c r="F695" s="11"/>
      <c r="G695" s="15"/>
      <c r="H695" s="11"/>
      <c r="I695" s="15"/>
    </row>
    <row r="696" spans="6:9">
      <c r="F696" s="11"/>
      <c r="G696" s="15"/>
      <c r="H696" s="11"/>
      <c r="I696" s="15"/>
    </row>
    <row r="697" spans="6:9">
      <c r="F697" s="11"/>
      <c r="G697" s="15"/>
      <c r="H697" s="11"/>
      <c r="I697" s="15"/>
    </row>
    <row r="698" spans="6:9">
      <c r="F698" s="11"/>
      <c r="G698" s="15"/>
      <c r="H698" s="11"/>
      <c r="I698" s="15"/>
    </row>
    <row r="699" spans="6:9">
      <c r="F699" s="11"/>
      <c r="G699" s="15"/>
      <c r="H699" s="11"/>
      <c r="I699" s="15"/>
    </row>
    <row r="700" spans="6:9">
      <c r="F700" s="11"/>
      <c r="G700" s="15"/>
      <c r="H700" s="11"/>
      <c r="I700" s="15"/>
    </row>
    <row r="701" spans="6:9">
      <c r="F701" s="11"/>
      <c r="G701" s="15"/>
      <c r="H701" s="11"/>
      <c r="I701" s="15"/>
    </row>
    <row r="702" spans="6:9">
      <c r="F702" s="11"/>
      <c r="G702" s="15"/>
      <c r="H702" s="11"/>
      <c r="I702" s="15"/>
    </row>
    <row r="703" spans="6:9">
      <c r="F703" s="11"/>
      <c r="G703" s="15"/>
      <c r="H703" s="11"/>
      <c r="I703" s="15"/>
    </row>
    <row r="704" spans="6:9">
      <c r="F704" s="11"/>
      <c r="G704" s="15"/>
      <c r="H704" s="11"/>
      <c r="I704" s="15"/>
    </row>
    <row r="705" spans="6:9">
      <c r="F705" s="11"/>
      <c r="G705" s="15"/>
      <c r="H705" s="11"/>
      <c r="I705" s="15"/>
    </row>
    <row r="706" spans="6:9">
      <c r="F706" s="11"/>
      <c r="G706" s="15"/>
      <c r="H706" s="11"/>
      <c r="I706" s="15"/>
    </row>
    <row r="707" spans="6:9">
      <c r="F707" s="11"/>
      <c r="G707" s="15"/>
      <c r="H707" s="11"/>
      <c r="I707" s="15"/>
    </row>
    <row r="708" spans="6:9">
      <c r="F708" s="11"/>
      <c r="G708" s="15"/>
      <c r="H708" s="11"/>
      <c r="I708" s="15"/>
    </row>
    <row r="709" spans="6:9">
      <c r="F709" s="11"/>
      <c r="G709" s="15"/>
      <c r="H709" s="11"/>
      <c r="I709" s="15"/>
    </row>
    <row r="710" spans="6:9">
      <c r="F710" s="11"/>
      <c r="G710" s="15"/>
      <c r="H710" s="11"/>
      <c r="I710" s="15"/>
    </row>
    <row r="711" spans="6:9">
      <c r="F711" s="11"/>
      <c r="G711" s="15"/>
      <c r="H711" s="11"/>
      <c r="I711" s="15"/>
    </row>
    <row r="712" spans="6:9">
      <c r="F712" s="11"/>
      <c r="G712" s="15"/>
      <c r="H712" s="11"/>
      <c r="I712" s="15"/>
    </row>
    <row r="713" spans="6:9">
      <c r="F713" s="11"/>
      <c r="G713" s="15"/>
      <c r="H713" s="11"/>
      <c r="I713" s="15"/>
    </row>
    <row r="714" spans="6:9">
      <c r="F714" s="11"/>
      <c r="G714" s="15"/>
      <c r="H714" s="11"/>
      <c r="I714" s="15"/>
    </row>
    <row r="715" spans="6:9">
      <c r="F715" s="11"/>
      <c r="G715" s="15"/>
      <c r="H715" s="11"/>
      <c r="I715" s="15"/>
    </row>
    <row r="716" spans="6:9">
      <c r="F716" s="11"/>
      <c r="G716" s="15"/>
      <c r="H716" s="11"/>
      <c r="I716" s="15"/>
    </row>
    <row r="717" spans="6:9">
      <c r="F717" s="11"/>
      <c r="G717" s="15"/>
      <c r="H717" s="11"/>
      <c r="I717" s="15"/>
    </row>
    <row r="718" spans="6:9">
      <c r="F718" s="11"/>
      <c r="G718" s="15"/>
      <c r="H718" s="11"/>
      <c r="I718" s="15"/>
    </row>
    <row r="719" spans="6:9">
      <c r="F719" s="11"/>
      <c r="G719" s="15"/>
      <c r="H719" s="11"/>
      <c r="I719" s="15"/>
    </row>
    <row r="720" spans="6:9">
      <c r="F720" s="11"/>
      <c r="G720" s="15"/>
      <c r="H720" s="11"/>
      <c r="I720" s="15"/>
    </row>
    <row r="721" spans="6:9">
      <c r="F721" s="11"/>
      <c r="G721" s="15"/>
      <c r="H721" s="11"/>
      <c r="I721" s="15"/>
    </row>
    <row r="722" spans="6:9">
      <c r="F722" s="11"/>
      <c r="G722" s="15"/>
      <c r="H722" s="11"/>
      <c r="I722" s="15"/>
    </row>
    <row r="723" spans="6:9">
      <c r="F723" s="11"/>
      <c r="G723" s="15"/>
      <c r="H723" s="11"/>
      <c r="I723" s="15"/>
    </row>
    <row r="724" spans="6:9">
      <c r="F724" s="11"/>
      <c r="G724" s="15"/>
      <c r="H724" s="11"/>
      <c r="I724" s="15"/>
    </row>
    <row r="725" spans="6:9">
      <c r="F725" s="11"/>
      <c r="G725" s="15"/>
      <c r="H725" s="11"/>
      <c r="I725" s="15"/>
    </row>
    <row r="726" spans="6:9">
      <c r="F726" s="11"/>
      <c r="G726" s="15"/>
      <c r="H726" s="11"/>
      <c r="I726" s="15"/>
    </row>
    <row r="727" spans="6:9">
      <c r="F727" s="11"/>
      <c r="G727" s="15"/>
      <c r="H727" s="11"/>
      <c r="I727" s="15"/>
    </row>
    <row r="728" spans="6:9">
      <c r="F728" s="11"/>
      <c r="G728" s="15"/>
      <c r="H728" s="11"/>
      <c r="I728" s="15"/>
    </row>
    <row r="729" spans="6:9">
      <c r="F729" s="11"/>
      <c r="G729" s="15"/>
      <c r="H729" s="11"/>
      <c r="I729" s="15"/>
    </row>
    <row r="730" spans="6:9">
      <c r="F730" s="11"/>
      <c r="G730" s="15"/>
      <c r="H730" s="11"/>
      <c r="I730" s="15"/>
    </row>
    <row r="731" spans="6:9">
      <c r="F731" s="11"/>
      <c r="G731" s="15"/>
      <c r="H731" s="11"/>
      <c r="I731" s="15"/>
    </row>
    <row r="732" spans="6:9">
      <c r="F732" s="11"/>
      <c r="G732" s="15"/>
      <c r="H732" s="11"/>
      <c r="I732" s="15"/>
    </row>
    <row r="733" spans="6:9">
      <c r="F733" s="11"/>
      <c r="G733" s="15"/>
      <c r="H733" s="11"/>
      <c r="I733" s="15"/>
    </row>
    <row r="734" spans="6:9">
      <c r="F734" s="11"/>
      <c r="G734" s="15"/>
      <c r="H734" s="11"/>
      <c r="I734" s="15"/>
    </row>
    <row r="735" spans="6:9">
      <c r="F735" s="11"/>
      <c r="G735" s="15"/>
      <c r="H735" s="11"/>
      <c r="I735" s="15"/>
    </row>
    <row r="736" spans="6:9">
      <c r="F736" s="11"/>
      <c r="G736" s="15"/>
      <c r="H736" s="11"/>
      <c r="I736" s="15"/>
    </row>
    <row r="737" spans="6:9">
      <c r="F737" s="11"/>
      <c r="G737" s="15"/>
      <c r="H737" s="11"/>
      <c r="I737" s="15"/>
    </row>
    <row r="738" spans="6:9">
      <c r="F738" s="11"/>
      <c r="G738" s="15"/>
      <c r="H738" s="11"/>
      <c r="I738" s="15"/>
    </row>
    <row r="739" spans="6:9">
      <c r="F739" s="11"/>
      <c r="G739" s="15"/>
      <c r="H739" s="11"/>
      <c r="I739" s="15"/>
    </row>
    <row r="740" spans="6:9">
      <c r="F740" s="11"/>
      <c r="G740" s="15"/>
      <c r="H740" s="11"/>
      <c r="I740" s="15"/>
    </row>
    <row r="741" spans="6:9">
      <c r="F741" s="11"/>
      <c r="G741" s="15"/>
      <c r="H741" s="11"/>
      <c r="I741" s="15"/>
    </row>
    <row r="742" spans="6:9">
      <c r="F742" s="11"/>
      <c r="G742" s="15"/>
      <c r="H742" s="11"/>
      <c r="I742" s="15"/>
    </row>
    <row r="743" spans="6:9">
      <c r="F743" s="11"/>
      <c r="G743" s="15"/>
      <c r="H743" s="11"/>
      <c r="I743" s="15"/>
    </row>
    <row r="744" spans="6:9">
      <c r="F744" s="11"/>
      <c r="G744" s="15"/>
      <c r="H744" s="11"/>
      <c r="I744" s="15"/>
    </row>
    <row r="745" spans="6:9">
      <c r="F745" s="11"/>
      <c r="G745" s="15"/>
      <c r="H745" s="11"/>
      <c r="I745" s="15"/>
    </row>
    <row r="746" spans="6:9">
      <c r="F746" s="11"/>
      <c r="G746" s="15"/>
      <c r="H746" s="11"/>
      <c r="I746" s="15"/>
    </row>
    <row r="747" spans="6:9">
      <c r="F747" s="11"/>
      <c r="G747" s="15"/>
      <c r="H747" s="11"/>
      <c r="I747" s="15"/>
    </row>
    <row r="748" spans="6:9">
      <c r="F748" s="11"/>
      <c r="G748" s="15"/>
      <c r="H748" s="11"/>
      <c r="I748" s="15"/>
    </row>
    <row r="749" spans="6:9">
      <c r="F749" s="11"/>
      <c r="G749" s="15"/>
      <c r="H749" s="11"/>
      <c r="I749" s="15"/>
    </row>
    <row r="750" spans="6:9">
      <c r="F750" s="11"/>
      <c r="G750" s="15"/>
      <c r="H750" s="11"/>
      <c r="I750" s="15"/>
    </row>
    <row r="751" spans="6:9">
      <c r="F751" s="11"/>
      <c r="G751" s="15"/>
      <c r="H751" s="11"/>
      <c r="I751" s="15"/>
    </row>
    <row r="752" spans="6:9">
      <c r="F752" s="11"/>
      <c r="G752" s="15"/>
      <c r="H752" s="11"/>
      <c r="I752" s="15"/>
    </row>
    <row r="753" spans="6:9">
      <c r="F753" s="11"/>
      <c r="G753" s="15"/>
      <c r="H753" s="11"/>
      <c r="I753" s="15"/>
    </row>
    <row r="754" spans="6:9">
      <c r="F754" s="11"/>
      <c r="G754" s="15"/>
      <c r="H754" s="11"/>
      <c r="I754" s="15"/>
    </row>
    <row r="755" spans="6:9">
      <c r="F755" s="11"/>
      <c r="G755" s="15"/>
      <c r="H755" s="11"/>
      <c r="I755" s="15"/>
    </row>
    <row r="756" spans="6:9">
      <c r="F756" s="11"/>
      <c r="G756" s="15"/>
      <c r="H756" s="11"/>
      <c r="I756" s="15"/>
    </row>
    <row r="757" spans="6:9">
      <c r="F757" s="11"/>
      <c r="G757" s="15"/>
      <c r="H757" s="11"/>
      <c r="I757" s="15"/>
    </row>
    <row r="758" spans="6:9">
      <c r="F758" s="11"/>
      <c r="G758" s="15"/>
      <c r="H758" s="11"/>
      <c r="I758" s="15"/>
    </row>
    <row r="759" spans="6:9">
      <c r="F759" s="11"/>
      <c r="G759" s="15"/>
      <c r="H759" s="11"/>
      <c r="I759" s="15"/>
    </row>
    <row r="760" spans="6:9">
      <c r="F760" s="11"/>
      <c r="G760" s="15"/>
      <c r="H760" s="11"/>
      <c r="I760" s="15"/>
    </row>
    <row r="761" spans="6:9">
      <c r="F761" s="11"/>
      <c r="G761" s="15"/>
      <c r="H761" s="11"/>
      <c r="I761" s="15"/>
    </row>
    <row r="762" spans="6:9">
      <c r="F762" s="11"/>
      <c r="G762" s="15"/>
      <c r="H762" s="11"/>
      <c r="I762" s="15"/>
    </row>
    <row r="763" spans="6:9">
      <c r="F763" s="11"/>
      <c r="G763" s="15"/>
      <c r="H763" s="11"/>
      <c r="I763" s="15"/>
    </row>
    <row r="764" spans="6:9">
      <c r="F764" s="11"/>
      <c r="G764" s="15"/>
      <c r="H764" s="11"/>
      <c r="I764" s="15"/>
    </row>
    <row r="765" spans="6:9">
      <c r="F765" s="11"/>
      <c r="G765" s="15"/>
      <c r="H765" s="11"/>
      <c r="I765" s="15"/>
    </row>
    <row r="766" spans="6:9">
      <c r="F766" s="11"/>
      <c r="G766" s="15"/>
      <c r="H766" s="11"/>
      <c r="I766" s="15"/>
    </row>
    <row r="767" spans="6:9">
      <c r="F767" s="11"/>
      <c r="G767" s="15"/>
      <c r="H767" s="11"/>
      <c r="I767" s="15"/>
    </row>
    <row r="768" spans="6:9">
      <c r="F768" s="11"/>
      <c r="G768" s="15"/>
      <c r="H768" s="11"/>
      <c r="I768" s="15"/>
    </row>
    <row r="769" spans="6:9">
      <c r="F769" s="11"/>
      <c r="G769" s="15"/>
      <c r="H769" s="11"/>
      <c r="I769" s="15"/>
    </row>
    <row r="770" spans="6:9">
      <c r="F770" s="11"/>
      <c r="G770" s="15"/>
      <c r="H770" s="11"/>
      <c r="I770" s="15"/>
    </row>
    <row r="771" spans="6:9">
      <c r="F771" s="11"/>
      <c r="G771" s="15"/>
      <c r="H771" s="11"/>
      <c r="I771" s="15"/>
    </row>
    <row r="772" spans="6:9">
      <c r="F772" s="11"/>
      <c r="G772" s="15"/>
      <c r="H772" s="11"/>
      <c r="I772" s="15"/>
    </row>
    <row r="773" spans="6:9">
      <c r="F773" s="11"/>
      <c r="G773" s="15"/>
      <c r="H773" s="11"/>
      <c r="I773" s="15"/>
    </row>
    <row r="774" spans="6:9">
      <c r="F774" s="11"/>
      <c r="G774" s="15"/>
      <c r="H774" s="11"/>
      <c r="I774" s="15"/>
    </row>
    <row r="775" spans="6:9">
      <c r="F775" s="11"/>
      <c r="G775" s="15"/>
      <c r="H775" s="11"/>
      <c r="I775" s="15"/>
    </row>
    <row r="776" spans="6:9">
      <c r="F776" s="11"/>
      <c r="G776" s="15"/>
      <c r="H776" s="11"/>
      <c r="I776" s="15"/>
    </row>
    <row r="777" spans="6:9">
      <c r="F777" s="11"/>
      <c r="G777" s="15"/>
      <c r="H777" s="11"/>
      <c r="I777" s="15"/>
    </row>
    <row r="778" spans="6:9">
      <c r="F778" s="11"/>
      <c r="G778" s="15"/>
      <c r="H778" s="11"/>
      <c r="I778" s="15"/>
    </row>
    <row r="779" spans="6:9">
      <c r="F779" s="11"/>
      <c r="G779" s="15"/>
      <c r="H779" s="11"/>
      <c r="I779" s="15"/>
    </row>
    <row r="780" spans="6:9">
      <c r="F780" s="11"/>
      <c r="G780" s="15"/>
      <c r="H780" s="11"/>
      <c r="I780" s="15"/>
    </row>
    <row r="781" spans="6:9">
      <c r="F781" s="11"/>
      <c r="G781" s="15"/>
      <c r="H781" s="11"/>
      <c r="I781" s="15"/>
    </row>
    <row r="782" spans="6:9">
      <c r="F782" s="11"/>
      <c r="G782" s="15"/>
      <c r="H782" s="11"/>
      <c r="I782" s="15"/>
    </row>
    <row r="783" spans="6:9">
      <c r="F783" s="11"/>
      <c r="G783" s="15"/>
      <c r="H783" s="11"/>
      <c r="I783" s="15"/>
    </row>
    <row r="784" spans="6:9">
      <c r="F784" s="11"/>
      <c r="G784" s="15"/>
      <c r="H784" s="11"/>
      <c r="I784" s="15"/>
    </row>
    <row r="785" spans="6:9">
      <c r="F785" s="11"/>
      <c r="G785" s="15"/>
      <c r="H785" s="11"/>
      <c r="I785" s="15"/>
    </row>
    <row r="786" spans="6:9">
      <c r="F786" s="11"/>
      <c r="G786" s="15"/>
      <c r="H786" s="11"/>
      <c r="I786" s="15"/>
    </row>
    <row r="787" spans="6:9">
      <c r="F787" s="11"/>
      <c r="G787" s="15"/>
      <c r="H787" s="11"/>
      <c r="I787" s="15"/>
    </row>
    <row r="788" spans="6:9">
      <c r="F788" s="11"/>
      <c r="G788" s="15"/>
      <c r="H788" s="11"/>
      <c r="I788" s="15"/>
    </row>
    <row r="789" spans="6:9">
      <c r="F789" s="11"/>
      <c r="G789" s="15"/>
      <c r="H789" s="11"/>
      <c r="I789" s="15"/>
    </row>
    <row r="790" spans="6:9">
      <c r="F790" s="11"/>
      <c r="G790" s="15"/>
      <c r="H790" s="11"/>
      <c r="I790" s="15"/>
    </row>
    <row r="791" spans="6:9">
      <c r="F791" s="11"/>
      <c r="G791" s="15"/>
      <c r="H791" s="11"/>
      <c r="I791" s="15"/>
    </row>
    <row r="792" spans="6:9">
      <c r="F792" s="11"/>
      <c r="G792" s="15"/>
      <c r="H792" s="11"/>
      <c r="I792" s="15"/>
    </row>
    <row r="793" spans="6:9">
      <c r="F793" s="11"/>
      <c r="G793" s="15"/>
      <c r="H793" s="11"/>
      <c r="I793" s="15"/>
    </row>
    <row r="794" spans="6:9">
      <c r="F794" s="11"/>
      <c r="G794" s="15"/>
      <c r="H794" s="11"/>
      <c r="I794" s="15"/>
    </row>
    <row r="795" spans="6:9">
      <c r="F795" s="11"/>
      <c r="G795" s="15"/>
      <c r="H795" s="11"/>
      <c r="I795" s="15"/>
    </row>
    <row r="796" spans="6:9">
      <c r="F796" s="11"/>
      <c r="G796" s="15"/>
      <c r="H796" s="11"/>
      <c r="I796" s="15"/>
    </row>
    <row r="797" spans="6:9">
      <c r="F797" s="11"/>
      <c r="G797" s="15"/>
      <c r="H797" s="11"/>
      <c r="I797" s="15"/>
    </row>
    <row r="798" spans="6:9">
      <c r="F798" s="11"/>
      <c r="G798" s="15"/>
      <c r="H798" s="11"/>
      <c r="I798" s="15"/>
    </row>
    <row r="799" spans="6:9">
      <c r="F799" s="11"/>
      <c r="G799" s="15"/>
      <c r="H799" s="11"/>
      <c r="I799" s="15"/>
    </row>
    <row r="800" spans="6:9">
      <c r="F800" s="11"/>
      <c r="G800" s="15"/>
      <c r="H800" s="11"/>
      <c r="I800" s="15"/>
    </row>
    <row r="801" spans="6:9">
      <c r="F801" s="11"/>
      <c r="G801" s="15"/>
      <c r="H801" s="11"/>
      <c r="I801" s="15"/>
    </row>
    <row r="802" spans="6:9">
      <c r="F802" s="11"/>
      <c r="G802" s="15"/>
      <c r="H802" s="11"/>
      <c r="I802" s="15"/>
    </row>
    <row r="803" spans="6:9">
      <c r="F803" s="11"/>
      <c r="G803" s="15"/>
      <c r="H803" s="11"/>
      <c r="I803" s="15"/>
    </row>
    <row r="804" spans="6:9">
      <c r="F804" s="11"/>
      <c r="G804" s="15"/>
      <c r="H804" s="11"/>
      <c r="I804" s="15"/>
    </row>
    <row r="805" spans="6:9">
      <c r="F805" s="11"/>
      <c r="G805" s="15"/>
      <c r="H805" s="11"/>
      <c r="I805" s="15"/>
    </row>
    <row r="806" spans="6:9">
      <c r="F806" s="11"/>
      <c r="G806" s="15"/>
      <c r="H806" s="11"/>
      <c r="I806" s="15"/>
    </row>
    <row r="807" spans="6:9">
      <c r="F807" s="11"/>
      <c r="G807" s="15"/>
      <c r="H807" s="11"/>
      <c r="I807" s="15"/>
    </row>
    <row r="808" spans="6:9">
      <c r="F808" s="11"/>
      <c r="G808" s="15"/>
      <c r="H808" s="11"/>
      <c r="I808" s="15"/>
    </row>
    <row r="809" spans="6:9">
      <c r="F809" s="11"/>
      <c r="G809" s="15"/>
      <c r="H809" s="11"/>
      <c r="I809" s="15"/>
    </row>
    <row r="810" spans="6:9">
      <c r="F810" s="11"/>
      <c r="G810" s="15"/>
      <c r="H810" s="11"/>
      <c r="I810" s="15"/>
    </row>
    <row r="811" spans="6:9">
      <c r="F811" s="11"/>
      <c r="G811" s="15"/>
      <c r="H811" s="11"/>
      <c r="I811" s="15"/>
    </row>
    <row r="812" spans="6:9">
      <c r="F812" s="11"/>
      <c r="G812" s="15"/>
      <c r="H812" s="11"/>
      <c r="I812" s="15"/>
    </row>
    <row r="813" spans="6:9">
      <c r="F813" s="11"/>
      <c r="G813" s="15"/>
      <c r="H813" s="11"/>
      <c r="I813" s="15"/>
    </row>
    <row r="814" spans="6:9">
      <c r="F814" s="11"/>
      <c r="G814" s="15"/>
      <c r="H814" s="11"/>
      <c r="I814" s="15"/>
    </row>
    <row r="815" spans="6:9">
      <c r="F815" s="11"/>
      <c r="G815" s="15"/>
      <c r="H815" s="11"/>
      <c r="I815" s="15"/>
    </row>
    <row r="816" spans="6:9">
      <c r="F816" s="11"/>
      <c r="G816" s="15"/>
      <c r="H816" s="11"/>
      <c r="I816" s="15"/>
    </row>
    <row r="817" spans="6:9">
      <c r="F817" s="11"/>
      <c r="G817" s="15"/>
      <c r="H817" s="11"/>
      <c r="I817" s="15"/>
    </row>
    <row r="818" spans="6:9">
      <c r="F818" s="11"/>
      <c r="G818" s="15"/>
      <c r="H818" s="11"/>
      <c r="I818" s="15"/>
    </row>
    <row r="819" spans="6:9">
      <c r="F819" s="11"/>
      <c r="G819" s="15"/>
      <c r="H819" s="11"/>
      <c r="I819" s="15"/>
    </row>
    <row r="820" spans="6:9">
      <c r="F820" s="11"/>
      <c r="G820" s="15"/>
      <c r="H820" s="11"/>
      <c r="I820" s="15"/>
    </row>
    <row r="821" spans="6:9">
      <c r="F821" s="11"/>
      <c r="G821" s="15"/>
      <c r="H821" s="11"/>
      <c r="I821" s="15"/>
    </row>
    <row r="822" spans="6:9">
      <c r="F822" s="11"/>
      <c r="G822" s="15"/>
      <c r="H822" s="11"/>
      <c r="I822" s="15"/>
    </row>
    <row r="823" spans="6:9">
      <c r="F823" s="11"/>
      <c r="G823" s="15"/>
      <c r="H823" s="11"/>
      <c r="I823" s="15"/>
    </row>
    <row r="824" spans="6:9">
      <c r="F824" s="11"/>
      <c r="G824" s="15"/>
      <c r="H824" s="11"/>
      <c r="I824" s="15"/>
    </row>
    <row r="825" spans="6:9">
      <c r="F825" s="11"/>
      <c r="G825" s="15"/>
      <c r="H825" s="11"/>
      <c r="I825" s="15"/>
    </row>
    <row r="826" spans="6:9">
      <c r="F826" s="11"/>
      <c r="G826" s="15"/>
      <c r="H826" s="11"/>
      <c r="I826" s="15"/>
    </row>
    <row r="827" spans="6:9">
      <c r="F827" s="11"/>
      <c r="G827" s="15"/>
      <c r="H827" s="11"/>
      <c r="I827" s="15"/>
    </row>
    <row r="828" spans="6:9">
      <c r="F828" s="11"/>
      <c r="G828" s="15"/>
      <c r="H828" s="11"/>
      <c r="I828" s="15"/>
    </row>
    <row r="829" spans="6:9">
      <c r="F829" s="11"/>
      <c r="G829" s="15"/>
      <c r="H829" s="11"/>
      <c r="I829" s="15"/>
    </row>
    <row r="830" spans="6:9">
      <c r="F830" s="11"/>
      <c r="G830" s="15"/>
      <c r="H830" s="11"/>
      <c r="I830" s="15"/>
    </row>
    <row r="831" spans="6:9">
      <c r="F831" s="11"/>
      <c r="G831" s="15"/>
      <c r="H831" s="11"/>
      <c r="I831" s="15"/>
    </row>
    <row r="832" spans="6:9">
      <c r="F832" s="11"/>
      <c r="G832" s="15"/>
      <c r="H832" s="11"/>
      <c r="I832" s="15"/>
    </row>
    <row r="833" spans="6:9">
      <c r="F833" s="11"/>
      <c r="G833" s="15"/>
      <c r="H833" s="11"/>
      <c r="I833" s="15"/>
    </row>
    <row r="834" spans="6:9">
      <c r="F834" s="11"/>
      <c r="G834" s="15"/>
      <c r="H834" s="11"/>
      <c r="I834" s="15"/>
    </row>
    <row r="835" spans="6:9">
      <c r="F835" s="11"/>
      <c r="G835" s="15"/>
      <c r="H835" s="11"/>
      <c r="I835" s="15"/>
    </row>
    <row r="836" spans="6:9">
      <c r="F836" s="11"/>
      <c r="G836" s="15"/>
      <c r="H836" s="11"/>
      <c r="I836" s="15"/>
    </row>
    <row r="837" spans="6:9">
      <c r="F837" s="11"/>
      <c r="G837" s="15"/>
      <c r="H837" s="11"/>
      <c r="I837" s="15"/>
    </row>
    <row r="838" spans="6:9">
      <c r="F838" s="11"/>
      <c r="G838" s="15"/>
      <c r="H838" s="11"/>
      <c r="I838" s="15"/>
    </row>
    <row r="839" spans="6:9">
      <c r="F839" s="11"/>
      <c r="G839" s="15"/>
      <c r="H839" s="11"/>
      <c r="I839" s="15"/>
    </row>
    <row r="840" spans="6:9">
      <c r="F840" s="11"/>
      <c r="G840" s="15"/>
      <c r="H840" s="11"/>
      <c r="I840" s="15"/>
    </row>
    <row r="841" spans="6:9">
      <c r="F841" s="11"/>
      <c r="G841" s="15"/>
      <c r="H841" s="11"/>
      <c r="I841" s="15"/>
    </row>
    <row r="842" spans="6:9">
      <c r="F842" s="11"/>
      <c r="G842" s="15"/>
      <c r="H842" s="11"/>
      <c r="I842" s="15"/>
    </row>
    <row r="843" spans="6:9">
      <c r="F843" s="11"/>
      <c r="G843" s="15"/>
      <c r="H843" s="11"/>
      <c r="I843" s="15"/>
    </row>
    <row r="844" spans="6:9">
      <c r="F844" s="11"/>
      <c r="G844" s="15"/>
      <c r="H844" s="11"/>
      <c r="I844" s="15"/>
    </row>
    <row r="845" spans="6:9">
      <c r="F845" s="11"/>
      <c r="G845" s="15"/>
      <c r="H845" s="11"/>
      <c r="I845" s="15"/>
    </row>
    <row r="846" spans="6:9">
      <c r="F846" s="11"/>
      <c r="G846" s="15"/>
      <c r="H846" s="11"/>
      <c r="I846" s="15"/>
    </row>
    <row r="847" spans="6:9">
      <c r="F847" s="11"/>
      <c r="G847" s="15"/>
      <c r="H847" s="11"/>
      <c r="I847" s="15"/>
    </row>
    <row r="848" spans="6:9">
      <c r="F848" s="11"/>
      <c r="G848" s="15"/>
      <c r="H848" s="11"/>
      <c r="I848" s="15"/>
    </row>
    <row r="849" spans="6:9">
      <c r="F849" s="11"/>
      <c r="G849" s="15"/>
      <c r="H849" s="11"/>
      <c r="I849" s="15"/>
    </row>
    <row r="850" spans="6:9">
      <c r="F850" s="11"/>
      <c r="G850" s="15"/>
      <c r="H850" s="11"/>
      <c r="I850" s="15"/>
    </row>
    <row r="851" spans="6:9">
      <c r="F851" s="11"/>
      <c r="G851" s="15"/>
      <c r="H851" s="11"/>
      <c r="I851" s="15"/>
    </row>
    <row r="852" spans="6:9">
      <c r="F852" s="11"/>
      <c r="G852" s="15"/>
      <c r="H852" s="11"/>
      <c r="I852" s="15"/>
    </row>
    <row r="853" spans="6:9">
      <c r="F853" s="11"/>
      <c r="G853" s="15"/>
      <c r="H853" s="11"/>
      <c r="I853" s="15"/>
    </row>
    <row r="854" spans="6:9">
      <c r="F854" s="11"/>
      <c r="G854" s="15"/>
      <c r="H854" s="11"/>
      <c r="I854" s="15"/>
    </row>
    <row r="855" spans="6:9">
      <c r="F855" s="11"/>
      <c r="G855" s="15"/>
      <c r="H855" s="11"/>
      <c r="I855" s="15"/>
    </row>
    <row r="856" spans="6:9">
      <c r="F856" s="11"/>
      <c r="G856" s="15"/>
      <c r="H856" s="11"/>
      <c r="I856" s="15"/>
    </row>
    <row r="857" spans="6:9">
      <c r="F857" s="11"/>
      <c r="G857" s="15"/>
      <c r="H857" s="11"/>
      <c r="I857" s="15"/>
    </row>
    <row r="858" spans="6:9">
      <c r="F858" s="11"/>
      <c r="G858" s="15"/>
      <c r="H858" s="11"/>
      <c r="I858" s="15"/>
    </row>
    <row r="859" spans="6:9">
      <c r="F859" s="11"/>
      <c r="G859" s="15"/>
      <c r="H859" s="11"/>
      <c r="I859" s="15"/>
    </row>
    <row r="860" spans="6:9">
      <c r="F860" s="11"/>
      <c r="G860" s="15"/>
      <c r="H860" s="11"/>
      <c r="I860" s="15"/>
    </row>
    <row r="861" spans="6:9">
      <c r="F861" s="11"/>
      <c r="G861" s="15"/>
      <c r="H861" s="11"/>
      <c r="I861" s="15"/>
    </row>
    <row r="862" spans="6:9">
      <c r="F862" s="11"/>
      <c r="G862" s="15"/>
      <c r="H862" s="11"/>
      <c r="I862" s="15"/>
    </row>
    <row r="863" spans="6:9">
      <c r="F863" s="11"/>
      <c r="G863" s="15"/>
      <c r="H863" s="11"/>
      <c r="I863" s="15"/>
    </row>
    <row r="864" spans="6:9">
      <c r="F864" s="11"/>
      <c r="G864" s="15"/>
      <c r="H864" s="11"/>
      <c r="I864" s="15"/>
    </row>
    <row r="865" spans="6:9">
      <c r="F865" s="11"/>
      <c r="G865" s="15"/>
      <c r="H865" s="11"/>
      <c r="I865" s="15"/>
    </row>
    <row r="866" spans="6:9">
      <c r="F866" s="11"/>
      <c r="G866" s="15"/>
      <c r="H866" s="11"/>
      <c r="I866" s="15"/>
    </row>
    <row r="867" spans="6:9">
      <c r="F867" s="11"/>
      <c r="G867" s="15"/>
      <c r="H867" s="11"/>
      <c r="I867" s="15"/>
    </row>
    <row r="868" spans="6:9">
      <c r="F868" s="11"/>
      <c r="G868" s="15"/>
      <c r="H868" s="11"/>
      <c r="I868" s="15"/>
    </row>
    <row r="869" spans="6:9">
      <c r="F869" s="11"/>
      <c r="G869" s="15"/>
      <c r="H869" s="11"/>
      <c r="I869" s="15"/>
    </row>
    <row r="870" spans="6:9">
      <c r="F870" s="11"/>
      <c r="G870" s="15"/>
      <c r="H870" s="11"/>
      <c r="I870" s="15"/>
    </row>
    <row r="871" spans="6:9">
      <c r="F871" s="11"/>
      <c r="G871" s="15"/>
      <c r="H871" s="11"/>
      <c r="I871" s="15"/>
    </row>
    <row r="872" spans="6:9">
      <c r="F872" s="11"/>
      <c r="G872" s="15"/>
      <c r="H872" s="11"/>
      <c r="I872" s="15"/>
    </row>
    <row r="873" spans="6:9">
      <c r="F873" s="11"/>
      <c r="G873" s="15"/>
      <c r="H873" s="11"/>
      <c r="I873" s="15"/>
    </row>
    <row r="874" spans="6:9">
      <c r="F874" s="11"/>
      <c r="G874" s="15"/>
      <c r="H874" s="11"/>
      <c r="I874" s="15"/>
    </row>
    <row r="875" spans="6:9">
      <c r="F875" s="11"/>
      <c r="G875" s="15"/>
      <c r="H875" s="11"/>
      <c r="I875" s="15"/>
    </row>
    <row r="876" spans="6:9">
      <c r="F876" s="11"/>
      <c r="G876" s="15"/>
      <c r="H876" s="11"/>
      <c r="I876" s="15"/>
    </row>
    <row r="877" spans="6:9">
      <c r="F877" s="11"/>
      <c r="G877" s="15"/>
      <c r="H877" s="11"/>
      <c r="I877" s="15"/>
    </row>
    <row r="878" spans="6:9">
      <c r="F878" s="11"/>
      <c r="G878" s="15"/>
      <c r="H878" s="11"/>
      <c r="I878" s="15"/>
    </row>
    <row r="879" spans="6:9">
      <c r="F879" s="11"/>
      <c r="G879" s="15"/>
      <c r="H879" s="11"/>
      <c r="I879" s="15"/>
    </row>
    <row r="880" spans="6:9">
      <c r="F880" s="11"/>
      <c r="G880" s="15"/>
      <c r="H880" s="11"/>
      <c r="I880" s="15"/>
    </row>
    <row r="881" spans="6:9">
      <c r="F881" s="11"/>
      <c r="G881" s="15"/>
      <c r="H881" s="11"/>
      <c r="I881" s="15"/>
    </row>
    <row r="882" spans="6:9">
      <c r="F882" s="11"/>
      <c r="G882" s="15"/>
      <c r="H882" s="11"/>
      <c r="I882" s="15"/>
    </row>
    <row r="883" spans="6:9">
      <c r="F883" s="11"/>
      <c r="G883" s="15"/>
      <c r="H883" s="11"/>
      <c r="I883" s="15"/>
    </row>
    <row r="884" spans="6:9">
      <c r="F884" s="11"/>
      <c r="G884" s="15"/>
      <c r="H884" s="11"/>
      <c r="I884" s="15"/>
    </row>
    <row r="885" spans="6:9">
      <c r="F885" s="11"/>
      <c r="G885" s="15"/>
      <c r="H885" s="11"/>
      <c r="I885" s="15"/>
    </row>
    <row r="886" spans="6:9">
      <c r="F886" s="11"/>
      <c r="G886" s="15"/>
      <c r="H886" s="11"/>
      <c r="I886" s="15"/>
    </row>
    <row r="887" spans="6:9">
      <c r="F887" s="11"/>
      <c r="G887" s="15"/>
      <c r="H887" s="11"/>
      <c r="I887" s="15"/>
    </row>
    <row r="888" spans="6:9">
      <c r="F888" s="11"/>
      <c r="G888" s="15"/>
      <c r="H888" s="11"/>
      <c r="I888" s="15"/>
    </row>
    <row r="889" spans="6:9">
      <c r="F889" s="11"/>
      <c r="G889" s="15"/>
      <c r="H889" s="11"/>
      <c r="I889" s="15"/>
    </row>
    <row r="890" spans="6:9">
      <c r="F890" s="11"/>
      <c r="G890" s="15"/>
      <c r="H890" s="11"/>
      <c r="I890" s="15"/>
    </row>
    <row r="891" spans="6:9">
      <c r="F891" s="11"/>
      <c r="G891" s="15"/>
      <c r="H891" s="11"/>
      <c r="I891" s="15"/>
    </row>
    <row r="892" spans="6:9">
      <c r="F892" s="11"/>
      <c r="G892" s="15"/>
      <c r="H892" s="11"/>
      <c r="I892" s="15"/>
    </row>
    <row r="893" spans="6:9">
      <c r="F893" s="11"/>
      <c r="G893" s="15"/>
      <c r="H893" s="11"/>
      <c r="I893" s="15"/>
    </row>
    <row r="894" spans="6:9">
      <c r="F894" s="11"/>
      <c r="G894" s="15"/>
      <c r="H894" s="11"/>
      <c r="I894" s="15"/>
    </row>
    <row r="895" spans="6:9">
      <c r="F895" s="11"/>
      <c r="G895" s="15"/>
      <c r="H895" s="11"/>
      <c r="I895" s="15"/>
    </row>
    <row r="896" spans="6:9">
      <c r="F896" s="11"/>
      <c r="G896" s="15"/>
      <c r="H896" s="11"/>
      <c r="I896" s="15"/>
    </row>
    <row r="897" spans="6:9">
      <c r="F897" s="11"/>
      <c r="G897" s="15"/>
      <c r="H897" s="11"/>
      <c r="I897" s="15"/>
    </row>
    <row r="898" spans="6:9">
      <c r="F898" s="11"/>
      <c r="G898" s="15"/>
      <c r="H898" s="11"/>
      <c r="I898" s="15"/>
    </row>
    <row r="899" spans="6:9">
      <c r="F899" s="11"/>
      <c r="G899" s="15"/>
      <c r="H899" s="11"/>
      <c r="I899" s="15"/>
    </row>
    <row r="900" spans="6:9">
      <c r="F900" s="11"/>
      <c r="G900" s="15"/>
      <c r="H900" s="11"/>
      <c r="I900" s="15"/>
    </row>
    <row r="901" spans="6:9">
      <c r="F901" s="11"/>
      <c r="G901" s="15"/>
      <c r="H901" s="11"/>
      <c r="I901" s="15"/>
    </row>
    <row r="902" spans="6:9">
      <c r="F902" s="11"/>
      <c r="G902" s="15"/>
      <c r="H902" s="11"/>
      <c r="I902" s="15"/>
    </row>
    <row r="903" spans="6:9">
      <c r="F903" s="11"/>
      <c r="G903" s="15"/>
      <c r="H903" s="11"/>
      <c r="I903" s="15"/>
    </row>
    <row r="904" spans="6:9">
      <c r="F904" s="11"/>
      <c r="G904" s="15"/>
      <c r="H904" s="11"/>
      <c r="I904" s="15"/>
    </row>
    <row r="905" spans="6:9">
      <c r="F905" s="11"/>
      <c r="G905" s="15"/>
      <c r="H905" s="11"/>
      <c r="I905" s="15"/>
    </row>
    <row r="906" spans="6:9">
      <c r="F906" s="11"/>
      <c r="G906" s="15"/>
      <c r="H906" s="11"/>
      <c r="I906" s="15"/>
    </row>
    <row r="907" spans="6:9">
      <c r="F907" s="11"/>
      <c r="G907" s="15"/>
      <c r="H907" s="11"/>
      <c r="I907" s="15"/>
    </row>
    <row r="908" spans="6:9">
      <c r="F908" s="11"/>
      <c r="G908" s="15"/>
      <c r="H908" s="11"/>
      <c r="I908" s="15"/>
    </row>
    <row r="909" spans="6:9">
      <c r="F909" s="11"/>
      <c r="G909" s="15"/>
      <c r="H909" s="11"/>
      <c r="I909" s="15"/>
    </row>
    <row r="910" spans="6:9">
      <c r="F910" s="11"/>
      <c r="G910" s="15"/>
      <c r="H910" s="11"/>
      <c r="I910" s="15"/>
    </row>
    <row r="911" spans="6:9">
      <c r="F911" s="11"/>
      <c r="G911" s="15"/>
      <c r="H911" s="11"/>
      <c r="I911" s="15"/>
    </row>
    <row r="912" spans="6:9">
      <c r="F912" s="11"/>
      <c r="G912" s="15"/>
      <c r="H912" s="11"/>
      <c r="I912" s="15"/>
    </row>
    <row r="913" spans="6:9">
      <c r="F913" s="11"/>
      <c r="G913" s="15"/>
      <c r="H913" s="11"/>
      <c r="I913" s="15"/>
    </row>
    <row r="914" spans="6:9">
      <c r="F914" s="11"/>
      <c r="G914" s="15"/>
      <c r="H914" s="11"/>
      <c r="I914" s="15"/>
    </row>
    <row r="915" spans="6:9">
      <c r="F915" s="11"/>
      <c r="G915" s="15"/>
      <c r="H915" s="11"/>
      <c r="I915" s="15"/>
    </row>
    <row r="916" spans="6:9">
      <c r="F916" s="11"/>
      <c r="G916" s="15"/>
      <c r="H916" s="11"/>
      <c r="I916" s="15"/>
    </row>
    <row r="917" spans="6:9">
      <c r="F917" s="11"/>
      <c r="G917" s="15"/>
      <c r="H917" s="11"/>
      <c r="I917" s="15"/>
    </row>
    <row r="918" spans="6:9">
      <c r="F918" s="11"/>
      <c r="G918" s="15"/>
      <c r="H918" s="11"/>
      <c r="I918" s="15"/>
    </row>
    <row r="919" spans="6:9">
      <c r="F919" s="11"/>
      <c r="G919" s="15"/>
      <c r="H919" s="11"/>
      <c r="I919" s="15"/>
    </row>
    <row r="920" spans="6:9">
      <c r="F920" s="11"/>
      <c r="G920" s="15"/>
      <c r="H920" s="11"/>
      <c r="I920" s="15"/>
    </row>
    <row r="921" spans="6:9">
      <c r="F921" s="11"/>
      <c r="G921" s="15"/>
      <c r="H921" s="11"/>
      <c r="I921" s="15"/>
    </row>
    <row r="922" spans="6:9">
      <c r="F922" s="11"/>
      <c r="G922" s="15"/>
      <c r="H922" s="11"/>
      <c r="I922" s="15"/>
    </row>
    <row r="923" spans="6:9">
      <c r="F923" s="11"/>
      <c r="G923" s="15"/>
      <c r="H923" s="11"/>
      <c r="I923" s="15"/>
    </row>
    <row r="924" spans="6:9">
      <c r="F924" s="11"/>
      <c r="G924" s="15"/>
      <c r="H924" s="11"/>
      <c r="I924" s="15"/>
    </row>
    <row r="925" spans="6:9">
      <c r="F925" s="11"/>
      <c r="G925" s="15"/>
      <c r="H925" s="11"/>
      <c r="I925" s="15"/>
    </row>
    <row r="926" spans="6:9">
      <c r="F926" s="11"/>
      <c r="G926" s="15"/>
      <c r="H926" s="11"/>
      <c r="I926" s="15"/>
    </row>
    <row r="927" spans="6:9">
      <c r="F927" s="11"/>
      <c r="G927" s="15"/>
      <c r="H927" s="11"/>
      <c r="I927" s="15"/>
    </row>
    <row r="928" spans="6:9">
      <c r="F928" s="11"/>
      <c r="G928" s="15"/>
      <c r="H928" s="11"/>
      <c r="I928" s="15"/>
    </row>
    <row r="929" spans="6:9">
      <c r="F929" s="11"/>
      <c r="G929" s="15"/>
      <c r="H929" s="11"/>
      <c r="I929" s="15"/>
    </row>
    <row r="930" spans="6:9">
      <c r="F930" s="11"/>
      <c r="G930" s="15"/>
      <c r="H930" s="11"/>
      <c r="I930" s="15"/>
    </row>
    <row r="931" spans="6:9">
      <c r="F931" s="11"/>
      <c r="G931" s="15"/>
      <c r="H931" s="11"/>
      <c r="I931" s="15"/>
    </row>
    <row r="932" spans="6:9">
      <c r="F932" s="11"/>
      <c r="G932" s="15"/>
      <c r="H932" s="11"/>
      <c r="I932" s="15"/>
    </row>
    <row r="933" spans="6:9">
      <c r="F933" s="11"/>
      <c r="G933" s="15"/>
      <c r="H933" s="11"/>
      <c r="I933" s="15"/>
    </row>
    <row r="934" spans="6:9">
      <c r="F934" s="11"/>
      <c r="G934" s="15"/>
      <c r="H934" s="11"/>
      <c r="I934" s="15"/>
    </row>
    <row r="935" spans="6:9">
      <c r="F935" s="11"/>
      <c r="G935" s="15"/>
      <c r="H935" s="11"/>
      <c r="I935" s="15"/>
    </row>
    <row r="936" spans="6:9">
      <c r="F936" s="11"/>
      <c r="G936" s="15"/>
      <c r="H936" s="11"/>
      <c r="I936" s="15"/>
    </row>
    <row r="937" spans="6:9">
      <c r="F937" s="11"/>
      <c r="G937" s="15"/>
      <c r="H937" s="11"/>
      <c r="I937" s="15"/>
    </row>
    <row r="938" spans="6:9">
      <c r="F938" s="11"/>
      <c r="G938" s="15"/>
      <c r="H938" s="11"/>
      <c r="I938" s="15"/>
    </row>
    <row r="939" spans="6:9">
      <c r="F939" s="11"/>
      <c r="G939" s="15"/>
      <c r="H939" s="11"/>
      <c r="I939" s="15"/>
    </row>
    <row r="940" spans="6:9">
      <c r="F940" s="11"/>
      <c r="G940" s="15"/>
      <c r="H940" s="11"/>
      <c r="I940" s="15"/>
    </row>
    <row r="941" spans="6:9">
      <c r="F941" s="11"/>
      <c r="G941" s="15"/>
      <c r="H941" s="11"/>
      <c r="I941" s="15"/>
    </row>
    <row r="942" spans="6:9">
      <c r="F942" s="11"/>
      <c r="G942" s="15"/>
      <c r="H942" s="11"/>
      <c r="I942" s="15"/>
    </row>
    <row r="943" spans="6:9">
      <c r="F943" s="11"/>
      <c r="G943" s="15"/>
      <c r="H943" s="11"/>
      <c r="I943" s="15"/>
    </row>
    <row r="944" spans="6:9">
      <c r="F944" s="11"/>
      <c r="G944" s="15"/>
      <c r="H944" s="11"/>
      <c r="I944" s="15"/>
    </row>
    <row r="945" spans="6:9">
      <c r="F945" s="11"/>
      <c r="G945" s="15"/>
      <c r="H945" s="11"/>
      <c r="I945" s="15"/>
    </row>
    <row r="946" spans="6:9">
      <c r="F946" s="11"/>
      <c r="G946" s="15"/>
      <c r="H946" s="11"/>
      <c r="I946" s="15"/>
    </row>
    <row r="947" spans="6:9">
      <c r="F947" s="11"/>
      <c r="G947" s="15"/>
      <c r="H947" s="11"/>
      <c r="I947" s="15"/>
    </row>
    <row r="948" spans="6:9">
      <c r="F948" s="11"/>
      <c r="G948" s="15"/>
      <c r="H948" s="11"/>
      <c r="I948" s="15"/>
    </row>
    <row r="949" spans="6:9">
      <c r="F949" s="11"/>
      <c r="G949" s="15"/>
      <c r="H949" s="11"/>
      <c r="I949" s="15"/>
    </row>
    <row r="950" spans="6:9">
      <c r="F950" s="11"/>
      <c r="G950" s="15"/>
      <c r="H950" s="11"/>
      <c r="I950" s="15"/>
    </row>
    <row r="951" spans="6:9">
      <c r="F951" s="11"/>
      <c r="G951" s="15"/>
      <c r="H951" s="11"/>
      <c r="I951" s="15"/>
    </row>
    <row r="952" spans="6:9">
      <c r="F952" s="11"/>
      <c r="G952" s="15"/>
      <c r="H952" s="11"/>
      <c r="I952" s="15"/>
    </row>
    <row r="953" spans="6:9">
      <c r="F953" s="11"/>
      <c r="G953" s="15"/>
      <c r="H953" s="11"/>
      <c r="I953" s="15"/>
    </row>
    <row r="954" spans="6:9">
      <c r="F954" s="11"/>
      <c r="G954" s="15"/>
      <c r="H954" s="11"/>
      <c r="I954" s="15"/>
    </row>
    <row r="955" spans="6:9">
      <c r="F955" s="11"/>
      <c r="G955" s="15"/>
      <c r="H955" s="11"/>
      <c r="I955" s="15"/>
    </row>
    <row r="956" spans="6:9">
      <c r="F956" s="11"/>
      <c r="G956" s="15"/>
      <c r="H956" s="11"/>
      <c r="I956" s="15"/>
    </row>
    <row r="957" spans="6:9">
      <c r="F957" s="11"/>
      <c r="G957" s="15"/>
      <c r="H957" s="11"/>
      <c r="I957" s="15"/>
    </row>
    <row r="958" spans="6:9">
      <c r="F958" s="11"/>
      <c r="G958" s="15"/>
      <c r="H958" s="11"/>
      <c r="I958" s="15"/>
    </row>
    <row r="959" spans="6:9">
      <c r="F959" s="11"/>
      <c r="G959" s="15"/>
      <c r="H959" s="11"/>
      <c r="I959" s="15"/>
    </row>
    <row r="960" spans="6:9">
      <c r="F960" s="11"/>
      <c r="G960" s="15"/>
      <c r="H960" s="11"/>
      <c r="I960" s="15"/>
    </row>
    <row r="961" spans="6:9">
      <c r="F961" s="11"/>
      <c r="G961" s="15"/>
      <c r="H961" s="11"/>
      <c r="I961" s="15"/>
    </row>
    <row r="962" spans="6:9">
      <c r="F962" s="11"/>
      <c r="G962" s="15"/>
      <c r="H962" s="11"/>
      <c r="I962" s="15"/>
    </row>
    <row r="963" spans="6:9">
      <c r="F963" s="11"/>
      <c r="G963" s="15"/>
      <c r="H963" s="11"/>
      <c r="I963" s="15"/>
    </row>
    <row r="964" spans="6:9">
      <c r="F964" s="11"/>
      <c r="G964" s="15"/>
      <c r="H964" s="11"/>
      <c r="I964" s="15"/>
    </row>
    <row r="965" spans="6:9">
      <c r="F965" s="11"/>
      <c r="G965" s="15"/>
      <c r="H965" s="11"/>
      <c r="I965" s="15"/>
    </row>
    <row r="966" spans="6:9">
      <c r="F966" s="11"/>
      <c r="G966" s="15"/>
      <c r="H966" s="11"/>
      <c r="I966" s="15"/>
    </row>
    <row r="967" spans="6:9">
      <c r="F967" s="11"/>
      <c r="G967" s="15"/>
      <c r="H967" s="11"/>
      <c r="I967" s="15"/>
    </row>
    <row r="968" spans="6:9">
      <c r="F968" s="11"/>
      <c r="G968" s="15"/>
      <c r="H968" s="11"/>
      <c r="I968" s="15"/>
    </row>
    <row r="969" spans="6:9">
      <c r="F969" s="11"/>
      <c r="G969" s="15"/>
      <c r="H969" s="11"/>
      <c r="I969" s="15"/>
    </row>
    <row r="970" spans="6:9">
      <c r="F970" s="11"/>
      <c r="G970" s="15"/>
      <c r="H970" s="11"/>
      <c r="I970" s="15"/>
    </row>
    <row r="971" spans="6:9">
      <c r="F971" s="11"/>
      <c r="G971" s="15"/>
      <c r="H971" s="11"/>
      <c r="I971" s="15"/>
    </row>
    <row r="972" spans="6:9">
      <c r="F972" s="11"/>
      <c r="G972" s="15"/>
      <c r="H972" s="11"/>
      <c r="I972" s="15"/>
    </row>
    <row r="973" spans="6:9">
      <c r="F973" s="11"/>
      <c r="G973" s="15"/>
      <c r="H973" s="11"/>
      <c r="I973" s="15"/>
    </row>
    <row r="974" spans="6:9">
      <c r="F974" s="11"/>
      <c r="G974" s="15"/>
      <c r="H974" s="11"/>
      <c r="I974" s="15"/>
    </row>
    <row r="975" spans="6:9">
      <c r="F975" s="11"/>
      <c r="G975" s="15"/>
      <c r="H975" s="11"/>
      <c r="I975" s="15"/>
    </row>
    <row r="976" spans="6:9">
      <c r="F976" s="11"/>
      <c r="G976" s="15"/>
      <c r="H976" s="11"/>
      <c r="I976" s="15"/>
    </row>
    <row r="977" spans="6:9">
      <c r="F977" s="11"/>
      <c r="G977" s="15"/>
      <c r="H977" s="11"/>
      <c r="I977" s="15"/>
    </row>
    <row r="978" spans="6:9">
      <c r="F978" s="11"/>
      <c r="G978" s="15"/>
      <c r="H978" s="11"/>
      <c r="I978" s="15"/>
    </row>
    <row r="979" spans="6:9">
      <c r="F979" s="11"/>
      <c r="G979" s="15"/>
      <c r="H979" s="11"/>
      <c r="I979" s="15"/>
    </row>
    <row r="980" spans="6:9">
      <c r="F980" s="11"/>
      <c r="G980" s="15"/>
      <c r="H980" s="11"/>
      <c r="I980" s="15"/>
    </row>
    <row r="981" spans="6:9">
      <c r="F981" s="11"/>
      <c r="G981" s="15"/>
      <c r="H981" s="11"/>
      <c r="I981" s="15"/>
    </row>
    <row r="982" spans="6:9">
      <c r="F982" s="11"/>
      <c r="G982" s="15"/>
      <c r="H982" s="11"/>
      <c r="I982" s="15"/>
    </row>
    <row r="983" spans="6:9">
      <c r="F983" s="11"/>
      <c r="G983" s="15"/>
      <c r="H983" s="11"/>
      <c r="I983" s="15"/>
    </row>
    <row r="984" spans="6:9">
      <c r="F984" s="11"/>
      <c r="G984" s="15"/>
      <c r="H984" s="11"/>
      <c r="I984" s="15"/>
    </row>
    <row r="985" spans="6:9">
      <c r="F985" s="11"/>
      <c r="G985" s="15"/>
      <c r="H985" s="11"/>
      <c r="I985" s="15"/>
    </row>
    <row r="986" spans="6:9">
      <c r="F986" s="11"/>
      <c r="G986" s="15"/>
      <c r="H986" s="11"/>
      <c r="I986" s="15"/>
    </row>
    <row r="987" spans="6:9">
      <c r="F987" s="11"/>
      <c r="G987" s="15"/>
      <c r="H987" s="11"/>
      <c r="I987" s="15"/>
    </row>
    <row r="988" spans="6:9">
      <c r="F988" s="11"/>
      <c r="G988" s="15"/>
      <c r="H988" s="11"/>
      <c r="I988" s="15"/>
    </row>
    <row r="989" spans="6:9">
      <c r="F989" s="11"/>
      <c r="G989" s="15"/>
      <c r="H989" s="11"/>
      <c r="I989" s="15"/>
    </row>
    <row r="990" spans="6:9">
      <c r="F990" s="11"/>
      <c r="G990" s="15"/>
      <c r="H990" s="11"/>
      <c r="I990" s="15"/>
    </row>
    <row r="991" spans="6:9">
      <c r="F991" s="11"/>
      <c r="G991" s="15"/>
      <c r="H991" s="11"/>
      <c r="I991" s="15"/>
    </row>
    <row r="992" spans="6:9">
      <c r="F992" s="11"/>
      <c r="G992" s="15"/>
      <c r="H992" s="11"/>
      <c r="I992" s="15"/>
    </row>
    <row r="993" spans="6:9">
      <c r="F993" s="11"/>
      <c r="G993" s="15"/>
      <c r="H993" s="11"/>
      <c r="I993" s="15"/>
    </row>
    <row r="994" spans="6:9">
      <c r="F994" s="11"/>
      <c r="G994" s="15"/>
      <c r="H994" s="11"/>
      <c r="I994" s="15"/>
    </row>
    <row r="995" spans="6:9">
      <c r="F995" s="11"/>
      <c r="G995" s="15"/>
      <c r="H995" s="11"/>
      <c r="I995" s="15"/>
    </row>
    <row r="996" spans="6:9">
      <c r="F996" s="11"/>
      <c r="G996" s="15"/>
      <c r="H996" s="11"/>
      <c r="I996" s="15"/>
    </row>
    <row r="997" spans="6:9">
      <c r="F997" s="11"/>
      <c r="G997" s="15"/>
      <c r="H997" s="11"/>
      <c r="I997" s="15"/>
    </row>
    <row r="998" spans="6:9">
      <c r="F998" s="11"/>
      <c r="G998" s="15"/>
      <c r="H998" s="11"/>
      <c r="I998" s="15"/>
    </row>
    <row r="999" spans="6:9">
      <c r="F999" s="11"/>
      <c r="G999" s="15"/>
      <c r="H999" s="11"/>
      <c r="I999" s="15"/>
    </row>
    <row r="1000" spans="6:9">
      <c r="F1000" s="11"/>
      <c r="G1000" s="15"/>
      <c r="H1000" s="11"/>
      <c r="I1000" s="15"/>
    </row>
    <row r="1001" spans="6:9">
      <c r="F1001" s="11"/>
      <c r="G1001" s="15"/>
      <c r="H1001" s="11"/>
      <c r="I1001" s="15"/>
    </row>
    <row r="1002" spans="6:9">
      <c r="F1002" s="11"/>
      <c r="G1002" s="15"/>
      <c r="H1002" s="11"/>
      <c r="I1002" s="15"/>
    </row>
    <row r="1003" spans="6:9">
      <c r="F1003" s="11"/>
      <c r="G1003" s="15"/>
      <c r="H1003" s="11"/>
      <c r="I1003" s="15"/>
    </row>
    <row r="1004" spans="6:9">
      <c r="F1004" s="11"/>
      <c r="G1004" s="15"/>
      <c r="H1004" s="11"/>
      <c r="I1004" s="15"/>
    </row>
    <row r="1005" spans="6:9">
      <c r="F1005" s="11"/>
      <c r="G1005" s="15"/>
      <c r="H1005" s="11"/>
      <c r="I1005" s="15"/>
    </row>
    <row r="1006" spans="6:9">
      <c r="F1006" s="11"/>
      <c r="G1006" s="15"/>
      <c r="H1006" s="11"/>
      <c r="I1006" s="15"/>
    </row>
    <row r="1007" spans="6:9">
      <c r="F1007" s="11"/>
      <c r="G1007" s="15"/>
      <c r="H1007" s="11"/>
      <c r="I1007" s="15"/>
    </row>
    <row r="1008" spans="6:9">
      <c r="F1008" s="11"/>
      <c r="G1008" s="15"/>
      <c r="H1008" s="11"/>
      <c r="I1008" s="15"/>
    </row>
    <row r="1009" spans="6:9">
      <c r="F1009" s="11"/>
      <c r="G1009" s="15"/>
      <c r="H1009" s="11"/>
      <c r="I1009" s="15"/>
    </row>
    <row r="1010" spans="6:9">
      <c r="F1010" s="11"/>
      <c r="G1010" s="15"/>
      <c r="H1010" s="11"/>
      <c r="I1010" s="15"/>
    </row>
    <row r="1011" spans="6:9">
      <c r="F1011" s="11"/>
      <c r="G1011" s="15"/>
      <c r="H1011" s="11"/>
      <c r="I1011" s="15"/>
    </row>
    <row r="1012" spans="6:9">
      <c r="F1012" s="11"/>
      <c r="G1012" s="15"/>
      <c r="H1012" s="11"/>
      <c r="I1012" s="15"/>
    </row>
    <row r="1013" spans="6:9">
      <c r="F1013" s="11"/>
      <c r="G1013" s="15"/>
      <c r="H1013" s="11"/>
      <c r="I1013" s="15"/>
    </row>
    <row r="1014" spans="6:9">
      <c r="F1014" s="11"/>
      <c r="G1014" s="15"/>
      <c r="H1014" s="11"/>
      <c r="I1014" s="15"/>
    </row>
    <row r="1015" spans="6:9">
      <c r="F1015" s="11"/>
      <c r="G1015" s="15"/>
      <c r="H1015" s="11"/>
      <c r="I1015" s="15"/>
    </row>
    <row r="1016" spans="6:9">
      <c r="F1016" s="11"/>
      <c r="G1016" s="15"/>
      <c r="H1016" s="11"/>
      <c r="I1016" s="15"/>
    </row>
    <row r="1017" spans="6:9">
      <c r="F1017" s="11"/>
      <c r="G1017" s="15"/>
      <c r="H1017" s="11"/>
      <c r="I1017" s="15"/>
    </row>
    <row r="1018" spans="6:9">
      <c r="F1018" s="11"/>
      <c r="G1018" s="15"/>
      <c r="H1018" s="11"/>
      <c r="I1018" s="15"/>
    </row>
    <row r="1019" spans="6:9">
      <c r="F1019" s="11"/>
      <c r="G1019" s="15"/>
      <c r="H1019" s="11"/>
      <c r="I1019" s="15"/>
    </row>
    <row r="1020" spans="6:9">
      <c r="F1020" s="11"/>
      <c r="G1020" s="15"/>
      <c r="H1020" s="11"/>
      <c r="I1020" s="15"/>
    </row>
    <row r="1021" spans="6:9">
      <c r="F1021" s="11"/>
      <c r="G1021" s="15"/>
      <c r="H1021" s="11"/>
      <c r="I1021" s="15"/>
    </row>
    <row r="1022" spans="6:9">
      <c r="F1022" s="11"/>
      <c r="G1022" s="15"/>
      <c r="H1022" s="11"/>
      <c r="I1022" s="15"/>
    </row>
    <row r="1023" spans="6:9">
      <c r="F1023" s="11"/>
      <c r="G1023" s="15"/>
      <c r="H1023" s="11"/>
      <c r="I1023" s="15"/>
    </row>
    <row r="1024" spans="6:9">
      <c r="F1024" s="11"/>
      <c r="G1024" s="15"/>
      <c r="H1024" s="11"/>
      <c r="I1024" s="15"/>
    </row>
    <row r="1025" spans="6:9">
      <c r="F1025" s="11"/>
      <c r="G1025" s="15"/>
      <c r="H1025" s="11"/>
      <c r="I1025" s="15"/>
    </row>
    <row r="1026" spans="6:9">
      <c r="F1026" s="11"/>
      <c r="G1026" s="15"/>
      <c r="H1026" s="11"/>
      <c r="I1026" s="15"/>
    </row>
    <row r="1027" spans="6:9">
      <c r="F1027" s="11"/>
      <c r="G1027" s="15"/>
      <c r="H1027" s="11"/>
      <c r="I1027" s="15"/>
    </row>
    <row r="1028" spans="6:9">
      <c r="F1028" s="11"/>
      <c r="G1028" s="15"/>
      <c r="H1028" s="11"/>
      <c r="I1028" s="15"/>
    </row>
    <row r="1029" spans="6:9">
      <c r="F1029" s="11"/>
      <c r="G1029" s="15"/>
      <c r="H1029" s="11"/>
      <c r="I1029" s="15"/>
    </row>
    <row r="1030" spans="6:9">
      <c r="F1030" s="11"/>
      <c r="G1030" s="15"/>
      <c r="H1030" s="11"/>
      <c r="I1030" s="15"/>
    </row>
    <row r="1031" spans="6:9">
      <c r="F1031" s="11"/>
      <c r="G1031" s="15"/>
      <c r="H1031" s="11"/>
      <c r="I1031" s="15"/>
    </row>
    <row r="1032" spans="6:9">
      <c r="F1032" s="11"/>
      <c r="G1032" s="15"/>
      <c r="H1032" s="11"/>
      <c r="I1032" s="15"/>
    </row>
    <row r="1033" spans="6:9">
      <c r="F1033" s="11"/>
      <c r="G1033" s="15"/>
      <c r="H1033" s="11"/>
      <c r="I1033" s="15"/>
    </row>
    <row r="1034" spans="6:9">
      <c r="F1034" s="11"/>
      <c r="G1034" s="15"/>
      <c r="H1034" s="11"/>
      <c r="I1034" s="15"/>
    </row>
    <row r="1035" spans="6:9">
      <c r="F1035" s="11"/>
      <c r="G1035" s="15"/>
      <c r="H1035" s="11"/>
      <c r="I1035" s="15"/>
    </row>
    <row r="1036" spans="6:9">
      <c r="F1036" s="11"/>
      <c r="G1036" s="15"/>
      <c r="H1036" s="11"/>
      <c r="I1036" s="15"/>
    </row>
    <row r="1037" spans="6:9">
      <c r="F1037" s="11"/>
      <c r="G1037" s="15"/>
      <c r="H1037" s="11"/>
      <c r="I1037" s="15"/>
    </row>
    <row r="1038" spans="6:9">
      <c r="F1038" s="11"/>
      <c r="G1038" s="15"/>
      <c r="H1038" s="11"/>
      <c r="I1038" s="15"/>
    </row>
    <row r="1039" spans="6:9">
      <c r="F1039" s="11"/>
      <c r="G1039" s="15"/>
      <c r="H1039" s="11"/>
      <c r="I1039" s="15"/>
    </row>
    <row r="1040" spans="6:9">
      <c r="F1040" s="11"/>
      <c r="G1040" s="15"/>
      <c r="H1040" s="11"/>
      <c r="I1040" s="15"/>
    </row>
    <row r="1041" spans="6:9">
      <c r="F1041" s="11"/>
      <c r="G1041" s="15"/>
      <c r="H1041" s="11"/>
      <c r="I1041" s="15"/>
    </row>
    <row r="1042" spans="6:9">
      <c r="F1042" s="11"/>
      <c r="G1042" s="15"/>
      <c r="H1042" s="11"/>
      <c r="I1042" s="15"/>
    </row>
    <row r="1043" spans="6:9">
      <c r="F1043" s="11"/>
      <c r="G1043" s="15"/>
      <c r="H1043" s="11"/>
      <c r="I1043" s="15"/>
    </row>
    <row r="1044" spans="6:9">
      <c r="F1044" s="11"/>
      <c r="G1044" s="15"/>
      <c r="H1044" s="11"/>
      <c r="I1044" s="15"/>
    </row>
    <row r="1045" spans="6:9">
      <c r="F1045" s="11"/>
      <c r="G1045" s="15"/>
      <c r="H1045" s="11"/>
      <c r="I1045" s="15"/>
    </row>
    <row r="1046" spans="6:9">
      <c r="F1046" s="11"/>
      <c r="G1046" s="15"/>
      <c r="H1046" s="11"/>
      <c r="I1046" s="15"/>
    </row>
    <row r="1047" spans="6:9">
      <c r="F1047" s="11"/>
      <c r="G1047" s="15"/>
      <c r="H1047" s="11"/>
      <c r="I1047" s="15"/>
    </row>
    <row r="1048" spans="6:9">
      <c r="F1048" s="11"/>
      <c r="G1048" s="15"/>
      <c r="H1048" s="11"/>
      <c r="I1048" s="15"/>
    </row>
    <row r="1049" spans="6:9">
      <c r="F1049" s="11"/>
      <c r="G1049" s="15"/>
      <c r="H1049" s="11"/>
      <c r="I1049" s="15"/>
    </row>
    <row r="1050" spans="6:9">
      <c r="F1050" s="11"/>
      <c r="G1050" s="15"/>
      <c r="H1050" s="11"/>
      <c r="I1050" s="15"/>
    </row>
    <row r="1051" spans="6:9">
      <c r="F1051" s="11"/>
      <c r="G1051" s="15"/>
      <c r="H1051" s="11"/>
      <c r="I1051" s="15"/>
    </row>
    <row r="1052" spans="6:9">
      <c r="F1052" s="11"/>
      <c r="G1052" s="15"/>
      <c r="H1052" s="11"/>
      <c r="I1052" s="15"/>
    </row>
    <row r="1053" spans="6:9">
      <c r="F1053" s="11"/>
      <c r="G1053" s="15"/>
      <c r="H1053" s="11"/>
      <c r="I1053" s="15"/>
    </row>
    <row r="1054" spans="6:9">
      <c r="F1054" s="11"/>
      <c r="G1054" s="15"/>
      <c r="H1054" s="11"/>
      <c r="I1054" s="15"/>
    </row>
    <row r="1055" spans="6:9">
      <c r="F1055" s="11"/>
      <c r="G1055" s="15"/>
      <c r="H1055" s="11"/>
      <c r="I1055" s="15"/>
    </row>
    <row r="1056" spans="6:9">
      <c r="F1056" s="11"/>
      <c r="G1056" s="15"/>
      <c r="H1056" s="11"/>
      <c r="I1056" s="15"/>
    </row>
    <row r="1057" spans="6:9">
      <c r="F1057" s="11"/>
      <c r="G1057" s="15"/>
      <c r="H1057" s="11"/>
      <c r="I1057" s="15"/>
    </row>
    <row r="1058" spans="6:9">
      <c r="F1058" s="11"/>
      <c r="G1058" s="15"/>
      <c r="H1058" s="11"/>
      <c r="I1058" s="15"/>
    </row>
    <row r="1059" spans="6:9">
      <c r="F1059" s="11"/>
      <c r="G1059" s="15"/>
      <c r="H1059" s="11"/>
      <c r="I1059" s="15"/>
    </row>
    <row r="1060" spans="6:9">
      <c r="F1060" s="11"/>
      <c r="G1060" s="15"/>
      <c r="H1060" s="11"/>
      <c r="I1060" s="15"/>
    </row>
    <row r="1061" spans="6:9">
      <c r="F1061" s="11"/>
      <c r="G1061" s="15"/>
      <c r="H1061" s="11"/>
      <c r="I1061" s="15"/>
    </row>
    <row r="1062" spans="6:9">
      <c r="F1062" s="11"/>
      <c r="G1062" s="15"/>
      <c r="H1062" s="11"/>
      <c r="I1062" s="15"/>
    </row>
    <row r="1063" spans="6:9">
      <c r="F1063" s="11"/>
      <c r="G1063" s="15"/>
      <c r="H1063" s="11"/>
      <c r="I1063" s="15"/>
    </row>
    <row r="1064" spans="6:9">
      <c r="F1064" s="11"/>
      <c r="G1064" s="15"/>
      <c r="H1064" s="11"/>
      <c r="I1064" s="15"/>
    </row>
    <row r="1065" spans="6:9">
      <c r="F1065" s="11"/>
      <c r="G1065" s="15"/>
      <c r="H1065" s="11"/>
      <c r="I1065" s="15"/>
    </row>
    <row r="1066" spans="6:9">
      <c r="F1066" s="11"/>
      <c r="G1066" s="15"/>
      <c r="H1066" s="11"/>
      <c r="I1066" s="15"/>
    </row>
    <row r="1067" spans="6:9">
      <c r="F1067" s="11"/>
      <c r="G1067" s="15"/>
      <c r="H1067" s="11"/>
      <c r="I1067" s="15"/>
    </row>
    <row r="1068" spans="6:9">
      <c r="F1068" s="11"/>
      <c r="G1068" s="15"/>
      <c r="H1068" s="11"/>
      <c r="I1068" s="15"/>
    </row>
    <row r="1069" spans="6:9">
      <c r="F1069" s="11"/>
      <c r="G1069" s="15"/>
      <c r="H1069" s="11"/>
      <c r="I1069" s="15"/>
    </row>
    <row r="1070" spans="6:9">
      <c r="F1070" s="11"/>
      <c r="G1070" s="15"/>
      <c r="H1070" s="11"/>
      <c r="I1070" s="15"/>
    </row>
    <row r="1071" spans="6:9">
      <c r="F1071" s="11"/>
      <c r="G1071" s="15"/>
      <c r="H1071" s="11"/>
      <c r="I1071" s="15"/>
    </row>
    <row r="1072" spans="6:9">
      <c r="F1072" s="11"/>
      <c r="G1072" s="15"/>
      <c r="H1072" s="11"/>
      <c r="I1072" s="15"/>
    </row>
    <row r="1073" spans="6:9">
      <c r="F1073" s="11"/>
      <c r="G1073" s="15"/>
      <c r="H1073" s="11"/>
      <c r="I1073" s="15"/>
    </row>
    <row r="1074" spans="6:9">
      <c r="F1074" s="11"/>
      <c r="G1074" s="15"/>
      <c r="H1074" s="11"/>
      <c r="I1074" s="15"/>
    </row>
    <row r="1075" spans="6:9">
      <c r="F1075" s="11"/>
      <c r="G1075" s="15"/>
      <c r="H1075" s="11"/>
      <c r="I1075" s="15"/>
    </row>
    <row r="1076" spans="6:9">
      <c r="F1076" s="11"/>
      <c r="G1076" s="15"/>
      <c r="H1076" s="11"/>
      <c r="I1076" s="15"/>
    </row>
    <row r="1077" spans="6:9">
      <c r="F1077" s="11"/>
      <c r="G1077" s="15"/>
      <c r="H1077" s="11"/>
      <c r="I1077" s="15"/>
    </row>
    <row r="1078" spans="6:9">
      <c r="F1078" s="11"/>
      <c r="G1078" s="15"/>
      <c r="H1078" s="11"/>
      <c r="I1078" s="15"/>
    </row>
    <row r="1079" spans="6:9">
      <c r="F1079" s="11"/>
      <c r="G1079" s="15"/>
      <c r="H1079" s="11"/>
      <c r="I1079" s="15"/>
    </row>
    <row r="1080" spans="6:9">
      <c r="F1080" s="11"/>
      <c r="G1080" s="15"/>
      <c r="H1080" s="11"/>
      <c r="I1080" s="15"/>
    </row>
    <row r="1081" spans="6:9">
      <c r="F1081" s="11"/>
      <c r="G1081" s="15"/>
      <c r="H1081" s="11"/>
      <c r="I1081" s="15"/>
    </row>
    <row r="1082" spans="6:9">
      <c r="F1082" s="11"/>
      <c r="G1082" s="15"/>
      <c r="H1082" s="11"/>
      <c r="I1082" s="15"/>
    </row>
    <row r="1083" spans="6:9">
      <c r="F1083" s="11"/>
      <c r="G1083" s="15"/>
      <c r="H1083" s="11"/>
      <c r="I1083" s="15"/>
    </row>
    <row r="1084" spans="6:9">
      <c r="F1084" s="11"/>
      <c r="G1084" s="15"/>
      <c r="H1084" s="11"/>
      <c r="I1084" s="15"/>
    </row>
    <row r="1085" spans="6:9">
      <c r="F1085" s="11"/>
      <c r="G1085" s="15"/>
      <c r="H1085" s="11"/>
      <c r="I1085" s="15"/>
    </row>
    <row r="1086" spans="6:9">
      <c r="F1086" s="11"/>
      <c r="G1086" s="15"/>
      <c r="H1086" s="11"/>
      <c r="I1086" s="15"/>
    </row>
    <row r="1087" spans="6:9">
      <c r="F1087" s="11"/>
      <c r="G1087" s="15"/>
      <c r="H1087" s="11"/>
      <c r="I1087" s="15"/>
    </row>
    <row r="1088" spans="6:9">
      <c r="F1088" s="11"/>
      <c r="G1088" s="15"/>
      <c r="H1088" s="11"/>
      <c r="I1088" s="15"/>
    </row>
    <row r="1089" spans="6:9">
      <c r="F1089" s="11"/>
      <c r="G1089" s="15"/>
      <c r="H1089" s="11"/>
      <c r="I1089" s="15"/>
    </row>
    <row r="1090" spans="6:9">
      <c r="F1090" s="11"/>
      <c r="G1090" s="15"/>
      <c r="H1090" s="11"/>
      <c r="I1090" s="15"/>
    </row>
    <row r="1091" spans="6:9">
      <c r="F1091" s="11"/>
      <c r="G1091" s="15"/>
      <c r="H1091" s="11"/>
      <c r="I1091" s="15"/>
    </row>
    <row r="1092" spans="6:9">
      <c r="F1092" s="11"/>
      <c r="G1092" s="15"/>
      <c r="H1092" s="11"/>
      <c r="I1092" s="15"/>
    </row>
    <row r="1093" spans="6:9">
      <c r="F1093" s="11"/>
      <c r="G1093" s="15"/>
      <c r="H1093" s="11"/>
      <c r="I1093" s="15"/>
    </row>
    <row r="1094" spans="6:9">
      <c r="F1094" s="11"/>
      <c r="G1094" s="15"/>
      <c r="H1094" s="11"/>
      <c r="I1094" s="15"/>
    </row>
    <row r="1095" spans="6:9">
      <c r="F1095" s="11"/>
      <c r="G1095" s="15"/>
      <c r="H1095" s="11"/>
      <c r="I1095" s="15"/>
    </row>
    <row r="1096" spans="6:9">
      <c r="F1096" s="11"/>
      <c r="G1096" s="15"/>
      <c r="H1096" s="11"/>
      <c r="I1096" s="15"/>
    </row>
    <row r="1097" spans="6:9">
      <c r="F1097" s="11"/>
      <c r="G1097" s="15"/>
      <c r="H1097" s="11"/>
      <c r="I1097" s="15"/>
    </row>
    <row r="1098" spans="6:9">
      <c r="F1098" s="11"/>
      <c r="G1098" s="15"/>
      <c r="H1098" s="11"/>
      <c r="I1098" s="15"/>
    </row>
    <row r="1099" spans="6:9">
      <c r="F1099" s="11"/>
      <c r="G1099" s="15"/>
      <c r="H1099" s="11"/>
      <c r="I1099" s="15"/>
    </row>
    <row r="1100" spans="6:9">
      <c r="F1100" s="11"/>
      <c r="G1100" s="15"/>
      <c r="H1100" s="11"/>
      <c r="I1100" s="15"/>
    </row>
    <row r="1101" spans="6:9">
      <c r="F1101" s="11"/>
      <c r="G1101" s="15"/>
      <c r="H1101" s="11"/>
      <c r="I1101" s="15"/>
    </row>
    <row r="1102" spans="6:9">
      <c r="F1102" s="11"/>
      <c r="G1102" s="15"/>
      <c r="H1102" s="11"/>
      <c r="I1102" s="15"/>
    </row>
    <row r="1103" spans="6:9">
      <c r="F1103" s="11"/>
      <c r="G1103" s="15"/>
      <c r="H1103" s="11"/>
      <c r="I1103" s="15"/>
    </row>
    <row r="1104" spans="6:9">
      <c r="F1104" s="11"/>
      <c r="G1104" s="15"/>
      <c r="H1104" s="11"/>
      <c r="I1104" s="15"/>
    </row>
    <row r="1105" spans="6:9">
      <c r="F1105" s="11"/>
      <c r="G1105" s="15"/>
      <c r="H1105" s="11"/>
      <c r="I1105" s="15"/>
    </row>
    <row r="1106" spans="6:9">
      <c r="F1106" s="11"/>
      <c r="G1106" s="15"/>
      <c r="H1106" s="11"/>
      <c r="I1106" s="15"/>
    </row>
    <row r="1107" spans="6:9">
      <c r="F1107" s="11"/>
      <c r="G1107" s="15"/>
      <c r="H1107" s="11"/>
      <c r="I1107" s="15"/>
    </row>
    <row r="1108" spans="6:9">
      <c r="F1108" s="11"/>
      <c r="G1108" s="15"/>
      <c r="H1108" s="11"/>
      <c r="I1108" s="15"/>
    </row>
    <row r="1109" spans="6:9">
      <c r="F1109" s="11"/>
      <c r="G1109" s="15"/>
      <c r="H1109" s="11"/>
      <c r="I1109" s="15"/>
    </row>
    <row r="1110" spans="6:9">
      <c r="F1110" s="11"/>
      <c r="G1110" s="15"/>
      <c r="H1110" s="11"/>
      <c r="I1110" s="15"/>
    </row>
    <row r="1111" spans="6:9">
      <c r="F1111" s="11"/>
      <c r="G1111" s="15"/>
      <c r="H1111" s="11"/>
      <c r="I1111" s="15"/>
    </row>
    <row r="1112" spans="6:9">
      <c r="F1112" s="11"/>
      <c r="G1112" s="15"/>
      <c r="H1112" s="11"/>
      <c r="I1112" s="15"/>
    </row>
    <row r="1113" spans="6:9">
      <c r="F1113" s="11"/>
      <c r="G1113" s="15"/>
      <c r="H1113" s="11"/>
      <c r="I1113" s="15"/>
    </row>
    <row r="1114" spans="6:9">
      <c r="F1114" s="11"/>
      <c r="G1114" s="15"/>
      <c r="H1114" s="11"/>
      <c r="I1114" s="15"/>
    </row>
    <row r="1115" spans="6:9">
      <c r="F1115" s="11"/>
      <c r="G1115" s="15"/>
      <c r="H1115" s="11"/>
      <c r="I1115" s="15"/>
    </row>
    <row r="1116" spans="6:9">
      <c r="F1116" s="11"/>
      <c r="G1116" s="15"/>
      <c r="H1116" s="11"/>
      <c r="I1116" s="15"/>
    </row>
    <row r="1117" spans="6:9">
      <c r="F1117" s="11"/>
      <c r="G1117" s="15"/>
      <c r="H1117" s="11"/>
      <c r="I1117" s="15"/>
    </row>
    <row r="1118" spans="6:9">
      <c r="F1118" s="11"/>
      <c r="G1118" s="15"/>
      <c r="H1118" s="11"/>
      <c r="I1118" s="15"/>
    </row>
    <row r="1119" spans="6:9">
      <c r="F1119" s="11"/>
      <c r="G1119" s="15"/>
      <c r="H1119" s="11"/>
      <c r="I1119" s="15"/>
    </row>
    <row r="1120" spans="6:9">
      <c r="F1120" s="11"/>
      <c r="G1120" s="15"/>
      <c r="H1120" s="11"/>
      <c r="I1120" s="15"/>
    </row>
    <row r="1121" spans="6:9">
      <c r="F1121" s="11"/>
      <c r="G1121" s="15"/>
      <c r="H1121" s="11"/>
      <c r="I1121" s="15"/>
    </row>
    <row r="1122" spans="6:9">
      <c r="F1122" s="11"/>
      <c r="G1122" s="15"/>
      <c r="H1122" s="11"/>
      <c r="I1122" s="15"/>
    </row>
    <row r="1123" spans="6:9">
      <c r="F1123" s="11"/>
      <c r="G1123" s="15"/>
      <c r="H1123" s="11"/>
      <c r="I1123" s="15"/>
    </row>
    <row r="1124" spans="6:9">
      <c r="F1124" s="11"/>
      <c r="G1124" s="15"/>
      <c r="H1124" s="11"/>
      <c r="I1124" s="15"/>
    </row>
    <row r="1125" spans="6:9">
      <c r="F1125" s="11"/>
      <c r="G1125" s="15"/>
      <c r="H1125" s="11"/>
      <c r="I1125" s="15"/>
    </row>
    <row r="1126" spans="6:9">
      <c r="F1126" s="11"/>
      <c r="G1126" s="15"/>
      <c r="H1126" s="11"/>
      <c r="I1126" s="15"/>
    </row>
    <row r="1127" spans="6:9">
      <c r="F1127" s="11"/>
      <c r="G1127" s="15"/>
      <c r="H1127" s="11"/>
      <c r="I1127" s="15"/>
    </row>
    <row r="1128" spans="6:9">
      <c r="F1128" s="11"/>
      <c r="G1128" s="15"/>
      <c r="H1128" s="11"/>
      <c r="I1128" s="15"/>
    </row>
    <row r="1129" spans="6:9">
      <c r="F1129" s="11"/>
      <c r="G1129" s="15"/>
      <c r="H1129" s="11"/>
      <c r="I1129" s="15"/>
    </row>
    <row r="1130" spans="6:9">
      <c r="F1130" s="11"/>
      <c r="G1130" s="15"/>
      <c r="H1130" s="11"/>
      <c r="I1130" s="15"/>
    </row>
    <row r="1131" spans="6:9">
      <c r="F1131" s="11"/>
      <c r="G1131" s="15"/>
      <c r="H1131" s="11"/>
      <c r="I1131" s="15"/>
    </row>
    <row r="1132" spans="6:9">
      <c r="F1132" s="11"/>
      <c r="G1132" s="15"/>
      <c r="H1132" s="11"/>
      <c r="I1132" s="15"/>
    </row>
    <row r="1133" spans="6:9">
      <c r="F1133" s="11"/>
      <c r="G1133" s="15"/>
      <c r="H1133" s="11"/>
      <c r="I1133" s="15"/>
    </row>
    <row r="1134" spans="6:9">
      <c r="F1134" s="11"/>
      <c r="G1134" s="15"/>
      <c r="H1134" s="11"/>
      <c r="I1134" s="15"/>
    </row>
    <row r="1135" spans="6:9">
      <c r="F1135" s="11"/>
      <c r="G1135" s="15"/>
      <c r="H1135" s="11"/>
      <c r="I1135" s="15"/>
    </row>
    <row r="1136" spans="6:9">
      <c r="F1136" s="11"/>
      <c r="G1136" s="15"/>
      <c r="H1136" s="11"/>
      <c r="I1136" s="15"/>
    </row>
    <row r="1137" spans="6:9">
      <c r="F1137" s="11"/>
      <c r="G1137" s="15"/>
      <c r="H1137" s="11"/>
      <c r="I1137" s="15"/>
    </row>
    <row r="1138" spans="6:9">
      <c r="F1138" s="11"/>
      <c r="G1138" s="15"/>
      <c r="H1138" s="11"/>
      <c r="I1138" s="15"/>
    </row>
    <row r="1139" spans="6:9">
      <c r="F1139" s="11"/>
      <c r="G1139" s="15"/>
      <c r="H1139" s="11"/>
      <c r="I1139" s="15"/>
    </row>
    <row r="1140" spans="6:9">
      <c r="F1140" s="11"/>
      <c r="G1140" s="15"/>
      <c r="H1140" s="11"/>
      <c r="I1140" s="15"/>
    </row>
    <row r="1141" spans="6:9">
      <c r="F1141" s="11"/>
      <c r="G1141" s="15"/>
      <c r="H1141" s="11"/>
      <c r="I1141" s="15"/>
    </row>
    <row r="1142" spans="6:9">
      <c r="F1142" s="11"/>
      <c r="G1142" s="15"/>
      <c r="H1142" s="11"/>
      <c r="I1142" s="15"/>
    </row>
    <row r="1143" spans="6:9">
      <c r="F1143" s="11"/>
      <c r="G1143" s="15"/>
      <c r="H1143" s="11"/>
      <c r="I1143" s="15"/>
    </row>
    <row r="1144" spans="6:9">
      <c r="F1144" s="11"/>
      <c r="G1144" s="15"/>
      <c r="H1144" s="11"/>
      <c r="I1144" s="15"/>
    </row>
    <row r="1145" spans="6:9">
      <c r="F1145" s="11"/>
      <c r="G1145" s="15"/>
      <c r="H1145" s="11"/>
      <c r="I1145" s="15"/>
    </row>
    <row r="1146" spans="6:9">
      <c r="F1146" s="11"/>
      <c r="G1146" s="15"/>
      <c r="H1146" s="11"/>
      <c r="I1146" s="15"/>
    </row>
    <row r="1147" spans="6:9">
      <c r="F1147" s="11"/>
      <c r="G1147" s="15"/>
      <c r="H1147" s="11"/>
      <c r="I1147" s="15"/>
    </row>
    <row r="1148" spans="6:9">
      <c r="F1148" s="11"/>
      <c r="G1148" s="15"/>
      <c r="H1148" s="11"/>
      <c r="I1148" s="15"/>
    </row>
    <row r="1149" spans="6:9">
      <c r="F1149" s="11"/>
      <c r="G1149" s="15"/>
      <c r="H1149" s="11"/>
      <c r="I1149" s="15"/>
    </row>
    <row r="1150" spans="6:9">
      <c r="F1150" s="11"/>
      <c r="G1150" s="15"/>
      <c r="H1150" s="11"/>
      <c r="I1150" s="15"/>
    </row>
    <row r="1151" spans="6:9">
      <c r="F1151" s="11"/>
      <c r="G1151" s="15"/>
      <c r="H1151" s="11"/>
      <c r="I1151" s="15"/>
    </row>
    <row r="1152" spans="6:9">
      <c r="F1152" s="11"/>
      <c r="G1152" s="15"/>
      <c r="H1152" s="11"/>
      <c r="I1152" s="15"/>
    </row>
    <row r="1153" spans="6:9">
      <c r="F1153" s="11"/>
      <c r="G1153" s="15"/>
      <c r="H1153" s="11"/>
      <c r="I1153" s="15"/>
    </row>
    <row r="1154" spans="6:9">
      <c r="F1154" s="11"/>
      <c r="G1154" s="15"/>
      <c r="H1154" s="11"/>
      <c r="I1154" s="15"/>
    </row>
    <row r="1155" spans="6:9">
      <c r="F1155" s="11"/>
      <c r="G1155" s="15"/>
      <c r="H1155" s="11"/>
      <c r="I1155" s="15"/>
    </row>
    <row r="1156" spans="6:9">
      <c r="F1156" s="11"/>
      <c r="G1156" s="15"/>
      <c r="H1156" s="11"/>
      <c r="I1156" s="15"/>
    </row>
    <row r="1157" spans="6:9">
      <c r="F1157" s="11"/>
      <c r="G1157" s="15"/>
      <c r="H1157" s="11"/>
      <c r="I1157" s="15"/>
    </row>
    <row r="1158" spans="6:9">
      <c r="F1158" s="11"/>
      <c r="G1158" s="15"/>
      <c r="H1158" s="11"/>
      <c r="I1158" s="15"/>
    </row>
    <row r="1159" spans="6:9">
      <c r="F1159" s="11"/>
      <c r="G1159" s="15"/>
      <c r="H1159" s="11"/>
      <c r="I1159" s="15"/>
    </row>
    <row r="1160" spans="6:9">
      <c r="F1160" s="11"/>
      <c r="G1160" s="15"/>
      <c r="H1160" s="11"/>
      <c r="I1160" s="15"/>
    </row>
    <row r="1161" spans="6:9">
      <c r="F1161" s="11"/>
      <c r="G1161" s="15"/>
      <c r="H1161" s="11"/>
      <c r="I1161" s="15"/>
    </row>
    <row r="1162" spans="6:9">
      <c r="F1162" s="11"/>
      <c r="G1162" s="15"/>
      <c r="H1162" s="11"/>
      <c r="I1162" s="15"/>
    </row>
    <row r="1163" spans="6:9">
      <c r="F1163" s="11"/>
      <c r="G1163" s="15"/>
      <c r="H1163" s="11"/>
      <c r="I1163" s="15"/>
    </row>
    <row r="1164" spans="6:9">
      <c r="F1164" s="11"/>
      <c r="G1164" s="15"/>
      <c r="H1164" s="11"/>
      <c r="I1164" s="15"/>
    </row>
    <row r="1165" spans="6:9">
      <c r="F1165" s="11"/>
      <c r="G1165" s="15"/>
      <c r="H1165" s="11"/>
      <c r="I1165" s="15"/>
    </row>
    <row r="1166" spans="6:9">
      <c r="F1166" s="11"/>
      <c r="G1166" s="15"/>
      <c r="H1166" s="11"/>
      <c r="I1166" s="15"/>
    </row>
    <row r="1167" spans="6:9">
      <c r="F1167" s="11"/>
      <c r="G1167" s="15"/>
      <c r="H1167" s="11"/>
      <c r="I1167" s="15"/>
    </row>
    <row r="1168" spans="6:9">
      <c r="F1168" s="11"/>
      <c r="G1168" s="15"/>
      <c r="H1168" s="11"/>
      <c r="I1168" s="15"/>
    </row>
    <row r="1169" spans="6:9">
      <c r="F1169" s="11"/>
      <c r="G1169" s="15"/>
      <c r="H1169" s="11"/>
      <c r="I1169" s="15"/>
    </row>
    <row r="1170" spans="6:9">
      <c r="F1170" s="11"/>
      <c r="G1170" s="15"/>
      <c r="H1170" s="11"/>
      <c r="I1170" s="15"/>
    </row>
    <row r="1171" spans="6:9">
      <c r="F1171" s="11"/>
      <c r="G1171" s="15"/>
      <c r="H1171" s="11"/>
      <c r="I1171" s="15"/>
    </row>
    <row r="1172" spans="6:9">
      <c r="F1172" s="11"/>
      <c r="G1172" s="15"/>
      <c r="H1172" s="11"/>
      <c r="I1172" s="15"/>
    </row>
    <row r="1173" spans="6:9">
      <c r="F1173" s="11"/>
      <c r="G1173" s="15"/>
      <c r="H1173" s="11"/>
      <c r="I1173" s="15"/>
    </row>
    <row r="1174" spans="6:9">
      <c r="F1174" s="11"/>
      <c r="G1174" s="15"/>
      <c r="H1174" s="11"/>
      <c r="I1174" s="15"/>
    </row>
    <row r="1175" spans="6:9">
      <c r="F1175" s="11"/>
      <c r="G1175" s="15"/>
      <c r="H1175" s="11"/>
      <c r="I1175" s="15"/>
    </row>
    <row r="1176" spans="6:9">
      <c r="F1176" s="11"/>
      <c r="G1176" s="15"/>
      <c r="H1176" s="11"/>
      <c r="I1176" s="15"/>
    </row>
    <row r="1177" spans="6:9">
      <c r="F1177" s="11"/>
      <c r="G1177" s="15"/>
      <c r="H1177" s="11"/>
      <c r="I1177" s="15"/>
    </row>
    <row r="1178" spans="6:9">
      <c r="F1178" s="11"/>
      <c r="G1178" s="15"/>
      <c r="H1178" s="11"/>
      <c r="I1178" s="15"/>
    </row>
    <row r="1179" spans="6:9">
      <c r="F1179" s="11"/>
      <c r="G1179" s="15"/>
      <c r="H1179" s="11"/>
      <c r="I1179" s="15"/>
    </row>
    <row r="1180" spans="6:9">
      <c r="F1180" s="11"/>
      <c r="G1180" s="15"/>
      <c r="H1180" s="11"/>
      <c r="I1180" s="15"/>
    </row>
    <row r="1181" spans="6:9">
      <c r="F1181" s="11"/>
      <c r="G1181" s="15"/>
      <c r="H1181" s="11"/>
      <c r="I1181" s="15"/>
    </row>
    <row r="1182" spans="6:9">
      <c r="F1182" s="11"/>
      <c r="G1182" s="15"/>
      <c r="H1182" s="11"/>
      <c r="I1182" s="15"/>
    </row>
    <row r="1183" spans="6:9">
      <c r="F1183" s="11"/>
      <c r="G1183" s="15"/>
      <c r="H1183" s="11"/>
      <c r="I1183" s="15"/>
    </row>
    <row r="1184" spans="6:9">
      <c r="F1184" s="11"/>
      <c r="G1184" s="15"/>
      <c r="H1184" s="11"/>
      <c r="I1184" s="15"/>
    </row>
    <row r="1185" spans="6:9">
      <c r="F1185" s="11"/>
      <c r="G1185" s="15"/>
      <c r="H1185" s="11"/>
      <c r="I1185" s="15"/>
    </row>
    <row r="1186" spans="6:9">
      <c r="F1186" s="11"/>
      <c r="G1186" s="15"/>
      <c r="H1186" s="11"/>
      <c r="I1186" s="15"/>
    </row>
    <row r="1187" spans="6:9">
      <c r="F1187" s="11"/>
      <c r="G1187" s="15"/>
      <c r="H1187" s="11"/>
      <c r="I1187" s="15"/>
    </row>
    <row r="1188" spans="6:9">
      <c r="F1188" s="11"/>
      <c r="G1188" s="15"/>
      <c r="H1188" s="11"/>
      <c r="I1188" s="15"/>
    </row>
    <row r="1189" spans="6:9">
      <c r="F1189" s="11"/>
      <c r="G1189" s="15"/>
      <c r="H1189" s="11"/>
      <c r="I1189" s="15"/>
    </row>
    <row r="1190" spans="6:9">
      <c r="F1190" s="11"/>
      <c r="G1190" s="15"/>
      <c r="H1190" s="11"/>
      <c r="I1190" s="15"/>
    </row>
    <row r="1191" spans="6:9">
      <c r="F1191" s="11"/>
      <c r="G1191" s="15"/>
      <c r="H1191" s="11"/>
      <c r="I1191" s="15"/>
    </row>
    <row r="1192" spans="6:9">
      <c r="F1192" s="11"/>
      <c r="G1192" s="15"/>
      <c r="H1192" s="11"/>
      <c r="I1192" s="15"/>
    </row>
    <row r="1193" spans="6:9">
      <c r="F1193" s="11"/>
      <c r="G1193" s="15"/>
      <c r="H1193" s="11"/>
      <c r="I1193" s="15"/>
    </row>
    <row r="1194" spans="6:9">
      <c r="F1194" s="11"/>
      <c r="G1194" s="15"/>
      <c r="H1194" s="11"/>
      <c r="I1194" s="15"/>
    </row>
    <row r="1195" spans="6:9">
      <c r="F1195" s="11"/>
      <c r="G1195" s="15"/>
      <c r="H1195" s="11"/>
      <c r="I1195" s="15"/>
    </row>
    <row r="1196" spans="6:9">
      <c r="F1196" s="11"/>
      <c r="G1196" s="15"/>
      <c r="H1196" s="11"/>
      <c r="I1196" s="15"/>
    </row>
    <row r="1197" spans="6:9">
      <c r="F1197" s="11"/>
      <c r="G1197" s="15"/>
      <c r="H1197" s="11"/>
      <c r="I1197" s="15"/>
    </row>
    <row r="1198" spans="6:9">
      <c r="F1198" s="11"/>
      <c r="G1198" s="15"/>
      <c r="H1198" s="11"/>
      <c r="I1198" s="15"/>
    </row>
    <row r="1199" spans="6:9">
      <c r="F1199" s="11"/>
      <c r="G1199" s="15"/>
      <c r="H1199" s="11"/>
      <c r="I1199" s="15"/>
    </row>
    <row r="1200" spans="6:9">
      <c r="F1200" s="11"/>
      <c r="G1200" s="15"/>
      <c r="H1200" s="11"/>
      <c r="I1200" s="15"/>
    </row>
    <row r="1201" spans="6:9">
      <c r="F1201" s="11"/>
      <c r="G1201" s="15"/>
      <c r="H1201" s="11"/>
      <c r="I1201" s="15"/>
    </row>
    <row r="1202" spans="6:9">
      <c r="F1202" s="11"/>
      <c r="G1202" s="15"/>
      <c r="H1202" s="11"/>
      <c r="I1202" s="15"/>
    </row>
    <row r="1203" spans="6:9">
      <c r="F1203" s="11"/>
      <c r="G1203" s="15"/>
      <c r="H1203" s="11"/>
      <c r="I1203" s="15"/>
    </row>
    <row r="1204" spans="6:9">
      <c r="F1204" s="11"/>
      <c r="G1204" s="15"/>
      <c r="H1204" s="11"/>
      <c r="I1204" s="15"/>
    </row>
    <row r="1205" spans="6:9">
      <c r="F1205" s="11"/>
      <c r="G1205" s="15"/>
      <c r="H1205" s="11"/>
      <c r="I1205" s="15"/>
    </row>
    <row r="1206" spans="6:9">
      <c r="F1206" s="11"/>
      <c r="G1206" s="15"/>
      <c r="H1206" s="11"/>
      <c r="I1206" s="15"/>
    </row>
    <row r="1207" spans="6:9">
      <c r="F1207" s="11"/>
      <c r="G1207" s="15"/>
      <c r="H1207" s="11"/>
      <c r="I1207" s="15"/>
    </row>
    <row r="1208" spans="6:9">
      <c r="F1208" s="11"/>
      <c r="G1208" s="15"/>
      <c r="H1208" s="11"/>
      <c r="I1208" s="15"/>
    </row>
    <row r="1209" spans="6:9">
      <c r="F1209" s="11"/>
      <c r="G1209" s="15"/>
      <c r="H1209" s="11"/>
      <c r="I1209" s="15"/>
    </row>
    <row r="1210" spans="6:9">
      <c r="F1210" s="11"/>
      <c r="G1210" s="15"/>
      <c r="H1210" s="11"/>
      <c r="I1210" s="15"/>
    </row>
    <row r="1211" spans="6:9">
      <c r="F1211" s="11"/>
      <c r="G1211" s="15"/>
      <c r="H1211" s="11"/>
      <c r="I1211" s="15"/>
    </row>
    <row r="1212" spans="6:9">
      <c r="F1212" s="11"/>
      <c r="G1212" s="15"/>
      <c r="H1212" s="11"/>
      <c r="I1212" s="15"/>
    </row>
    <row r="1213" spans="6:9">
      <c r="F1213" s="11"/>
      <c r="G1213" s="15"/>
      <c r="H1213" s="11"/>
      <c r="I1213" s="15"/>
    </row>
    <row r="1214" spans="6:9">
      <c r="F1214" s="11"/>
      <c r="G1214" s="15"/>
      <c r="H1214" s="11"/>
      <c r="I1214" s="15"/>
    </row>
    <row r="1215" spans="6:9">
      <c r="F1215" s="11"/>
      <c r="G1215" s="15"/>
      <c r="H1215" s="11"/>
      <c r="I1215" s="15"/>
    </row>
    <row r="1216" spans="6:9">
      <c r="F1216" s="11"/>
      <c r="G1216" s="15"/>
      <c r="H1216" s="11"/>
      <c r="I1216" s="15"/>
    </row>
    <row r="1217" spans="6:9">
      <c r="F1217" s="11"/>
      <c r="G1217" s="15"/>
      <c r="H1217" s="11"/>
      <c r="I1217" s="15"/>
    </row>
    <row r="1218" spans="6:9">
      <c r="F1218" s="11"/>
      <c r="G1218" s="15"/>
      <c r="H1218" s="11"/>
      <c r="I1218" s="15"/>
    </row>
    <row r="1219" spans="6:9">
      <c r="F1219" s="11"/>
      <c r="G1219" s="15"/>
      <c r="H1219" s="11"/>
      <c r="I1219" s="15"/>
    </row>
    <row r="1220" spans="6:9">
      <c r="F1220" s="11"/>
      <c r="G1220" s="15"/>
      <c r="H1220" s="11"/>
      <c r="I1220" s="15"/>
    </row>
    <row r="1221" spans="6:9">
      <c r="F1221" s="11"/>
      <c r="G1221" s="15"/>
      <c r="H1221" s="11"/>
      <c r="I1221" s="15"/>
    </row>
    <row r="1222" spans="6:9">
      <c r="F1222" s="11"/>
      <c r="G1222" s="15"/>
      <c r="H1222" s="11"/>
      <c r="I1222" s="15"/>
    </row>
    <row r="1223" spans="6:9">
      <c r="F1223" s="11"/>
      <c r="G1223" s="15"/>
      <c r="H1223" s="11"/>
      <c r="I1223" s="15"/>
    </row>
    <row r="1224" spans="6:9">
      <c r="F1224" s="11"/>
      <c r="G1224" s="15"/>
      <c r="H1224" s="11"/>
      <c r="I1224" s="15"/>
    </row>
    <row r="1225" spans="6:9">
      <c r="F1225" s="11"/>
      <c r="G1225" s="15"/>
      <c r="H1225" s="11"/>
      <c r="I1225" s="15"/>
    </row>
    <row r="1226" spans="6:9">
      <c r="F1226" s="11"/>
      <c r="G1226" s="15"/>
      <c r="H1226" s="11"/>
      <c r="I1226" s="15"/>
    </row>
    <row r="1227" spans="6:9">
      <c r="F1227" s="11"/>
      <c r="G1227" s="15"/>
      <c r="H1227" s="11"/>
      <c r="I1227" s="15"/>
    </row>
    <row r="1228" spans="6:9">
      <c r="F1228" s="11"/>
      <c r="G1228" s="15"/>
      <c r="H1228" s="11"/>
      <c r="I1228" s="15"/>
    </row>
    <row r="1229" spans="6:9">
      <c r="F1229" s="11"/>
      <c r="G1229" s="15"/>
      <c r="H1229" s="11"/>
      <c r="I1229" s="15"/>
    </row>
    <row r="1230" spans="6:9">
      <c r="F1230" s="11"/>
      <c r="G1230" s="15"/>
      <c r="H1230" s="11"/>
      <c r="I1230" s="15"/>
    </row>
    <row r="1231" spans="6:9">
      <c r="F1231" s="11"/>
      <c r="G1231" s="15"/>
      <c r="H1231" s="11"/>
      <c r="I1231" s="15"/>
    </row>
    <row r="1232" spans="6:9">
      <c r="F1232" s="11"/>
      <c r="G1232" s="15"/>
      <c r="H1232" s="11"/>
      <c r="I1232" s="15"/>
    </row>
    <row r="1233" spans="6:9">
      <c r="F1233" s="11"/>
      <c r="G1233" s="15"/>
      <c r="H1233" s="11"/>
      <c r="I1233" s="15"/>
    </row>
    <row r="1234" spans="6:9">
      <c r="F1234" s="11"/>
      <c r="G1234" s="15"/>
      <c r="H1234" s="11"/>
      <c r="I1234" s="15"/>
    </row>
    <row r="1235" spans="6:9">
      <c r="F1235" s="11"/>
      <c r="G1235" s="15"/>
      <c r="H1235" s="11"/>
      <c r="I1235" s="15"/>
    </row>
    <row r="1236" spans="6:9">
      <c r="F1236" s="11"/>
      <c r="G1236" s="15"/>
      <c r="H1236" s="11"/>
      <c r="I1236" s="15"/>
    </row>
    <row r="1237" spans="6:9">
      <c r="F1237" s="11"/>
      <c r="G1237" s="15"/>
      <c r="H1237" s="11"/>
      <c r="I1237" s="15"/>
    </row>
    <row r="1238" spans="6:9">
      <c r="F1238" s="11"/>
      <c r="G1238" s="15"/>
      <c r="H1238" s="11"/>
      <c r="I1238" s="15"/>
    </row>
    <row r="1239" spans="6:9">
      <c r="F1239" s="11"/>
      <c r="G1239" s="15"/>
      <c r="H1239" s="11"/>
      <c r="I1239" s="15"/>
    </row>
    <row r="1240" spans="6:9">
      <c r="F1240" s="11"/>
      <c r="G1240" s="15"/>
      <c r="H1240" s="11"/>
      <c r="I1240" s="15"/>
    </row>
    <row r="1241" spans="6:9">
      <c r="F1241" s="11"/>
      <c r="G1241" s="15"/>
      <c r="H1241" s="11"/>
      <c r="I1241" s="15"/>
    </row>
    <row r="1242" spans="6:9">
      <c r="F1242" s="11"/>
      <c r="G1242" s="15"/>
      <c r="H1242" s="11"/>
      <c r="I1242" s="15"/>
    </row>
    <row r="1243" spans="6:9">
      <c r="F1243" s="11"/>
      <c r="G1243" s="15"/>
      <c r="H1243" s="11"/>
      <c r="I1243" s="15"/>
    </row>
    <row r="1244" spans="6:9">
      <c r="F1244" s="11"/>
      <c r="G1244" s="15"/>
      <c r="H1244" s="11"/>
      <c r="I1244" s="15"/>
    </row>
    <row r="1245" spans="6:9">
      <c r="F1245" s="11"/>
      <c r="G1245" s="15"/>
      <c r="H1245" s="11"/>
      <c r="I1245" s="15"/>
    </row>
    <row r="1246" spans="6:9">
      <c r="F1246" s="11"/>
      <c r="G1246" s="15"/>
      <c r="H1246" s="11"/>
      <c r="I1246" s="15"/>
    </row>
    <row r="1247" spans="6:9">
      <c r="F1247" s="11"/>
      <c r="G1247" s="15"/>
      <c r="H1247" s="11"/>
      <c r="I1247" s="15"/>
    </row>
    <row r="1248" spans="6:9">
      <c r="F1248" s="11"/>
      <c r="G1248" s="15"/>
      <c r="H1248" s="11"/>
      <c r="I1248" s="15"/>
    </row>
    <row r="1249" spans="6:9">
      <c r="F1249" s="11"/>
      <c r="G1249" s="15"/>
      <c r="H1249" s="11"/>
      <c r="I1249" s="15"/>
    </row>
    <row r="1250" spans="6:9">
      <c r="F1250" s="11"/>
      <c r="G1250" s="15"/>
      <c r="H1250" s="11"/>
      <c r="I1250" s="15"/>
    </row>
    <row r="1251" spans="6:9">
      <c r="F1251" s="11"/>
      <c r="G1251" s="15"/>
      <c r="H1251" s="11"/>
      <c r="I1251" s="15"/>
    </row>
    <row r="1252" spans="6:9">
      <c r="F1252" s="11"/>
      <c r="G1252" s="15"/>
      <c r="H1252" s="11"/>
      <c r="I1252" s="15"/>
    </row>
    <row r="1253" spans="6:9">
      <c r="F1253" s="11"/>
      <c r="G1253" s="15"/>
      <c r="H1253" s="11"/>
      <c r="I1253" s="15"/>
    </row>
    <row r="1254" spans="6:9">
      <c r="F1254" s="11"/>
      <c r="G1254" s="15"/>
      <c r="H1254" s="11"/>
      <c r="I1254" s="15"/>
    </row>
    <row r="1255" spans="6:9">
      <c r="F1255" s="11"/>
      <c r="G1255" s="15"/>
      <c r="H1255" s="11"/>
      <c r="I1255" s="15"/>
    </row>
    <row r="1256" spans="6:9">
      <c r="F1256" s="11"/>
      <c r="G1256" s="15"/>
      <c r="H1256" s="11"/>
      <c r="I1256" s="15"/>
    </row>
    <row r="1257" spans="6:9">
      <c r="F1257" s="11"/>
      <c r="G1257" s="15"/>
      <c r="H1257" s="11"/>
      <c r="I1257" s="15"/>
    </row>
    <row r="1258" spans="6:9">
      <c r="F1258" s="11"/>
      <c r="G1258" s="15"/>
      <c r="H1258" s="11"/>
      <c r="I1258" s="15"/>
    </row>
    <row r="1259" spans="6:9">
      <c r="F1259" s="11"/>
      <c r="G1259" s="15"/>
      <c r="H1259" s="11"/>
      <c r="I1259" s="15"/>
    </row>
    <row r="1260" spans="6:9">
      <c r="F1260" s="11"/>
      <c r="G1260" s="15"/>
      <c r="H1260" s="11"/>
      <c r="I1260" s="15"/>
    </row>
    <row r="1261" spans="6:9">
      <c r="F1261" s="11"/>
      <c r="G1261" s="15"/>
      <c r="H1261" s="11"/>
      <c r="I1261" s="15"/>
    </row>
    <row r="1262" spans="6:9">
      <c r="F1262" s="11"/>
      <c r="G1262" s="15"/>
      <c r="H1262" s="11"/>
      <c r="I1262" s="15"/>
    </row>
    <row r="1263" spans="6:9">
      <c r="F1263" s="11"/>
      <c r="G1263" s="15"/>
      <c r="H1263" s="11"/>
      <c r="I1263" s="15"/>
    </row>
    <row r="1264" spans="6:9">
      <c r="F1264" s="11"/>
      <c r="G1264" s="15"/>
      <c r="H1264" s="11"/>
      <c r="I1264" s="15"/>
    </row>
    <row r="1265" spans="6:9">
      <c r="F1265" s="11"/>
      <c r="G1265" s="15"/>
      <c r="H1265" s="11"/>
      <c r="I1265" s="15"/>
    </row>
    <row r="1266" spans="6:9">
      <c r="F1266" s="11"/>
      <c r="G1266" s="15"/>
      <c r="H1266" s="11"/>
      <c r="I1266" s="15"/>
    </row>
    <row r="1267" spans="6:9">
      <c r="F1267" s="11"/>
      <c r="G1267" s="15"/>
      <c r="H1267" s="11"/>
      <c r="I1267" s="15"/>
    </row>
    <row r="1268" spans="6:9">
      <c r="F1268" s="11"/>
      <c r="G1268" s="15"/>
      <c r="H1268" s="11"/>
      <c r="I1268" s="15"/>
    </row>
    <row r="1269" spans="6:9">
      <c r="F1269" s="11"/>
      <c r="G1269" s="15"/>
      <c r="H1269" s="11"/>
      <c r="I1269" s="15"/>
    </row>
    <row r="1270" spans="6:9">
      <c r="F1270" s="11"/>
      <c r="G1270" s="15"/>
      <c r="H1270" s="11"/>
      <c r="I1270" s="15"/>
    </row>
    <row r="1271" spans="6:9">
      <c r="F1271" s="11"/>
      <c r="G1271" s="15"/>
      <c r="H1271" s="11"/>
      <c r="I1271" s="15"/>
    </row>
    <row r="1272" spans="6:9">
      <c r="F1272" s="11"/>
      <c r="G1272" s="15"/>
      <c r="H1272" s="11"/>
      <c r="I1272" s="15"/>
    </row>
    <row r="1273" spans="6:9">
      <c r="F1273" s="11"/>
      <c r="G1273" s="15"/>
      <c r="H1273" s="11"/>
      <c r="I1273" s="15"/>
    </row>
    <row r="1274" spans="6:9">
      <c r="F1274" s="11"/>
      <c r="G1274" s="15"/>
      <c r="H1274" s="11"/>
      <c r="I1274" s="15"/>
    </row>
    <row r="1275" spans="6:9">
      <c r="F1275" s="11"/>
      <c r="G1275" s="15"/>
      <c r="H1275" s="11"/>
      <c r="I1275" s="15"/>
    </row>
    <row r="1276" spans="6:9">
      <c r="F1276" s="11"/>
      <c r="G1276" s="15"/>
      <c r="H1276" s="11"/>
      <c r="I1276" s="15"/>
    </row>
    <row r="1277" spans="6:9">
      <c r="F1277" s="11"/>
      <c r="G1277" s="15"/>
      <c r="H1277" s="11"/>
      <c r="I1277" s="15"/>
    </row>
    <row r="1278" spans="6:9">
      <c r="F1278" s="11"/>
      <c r="G1278" s="15"/>
      <c r="H1278" s="11"/>
      <c r="I1278" s="15"/>
    </row>
    <row r="1279" spans="6:9">
      <c r="F1279" s="11"/>
      <c r="G1279" s="15"/>
      <c r="H1279" s="11"/>
      <c r="I1279" s="15"/>
    </row>
    <row r="1280" spans="6:9">
      <c r="F1280" s="11"/>
      <c r="G1280" s="15"/>
      <c r="H1280" s="11"/>
      <c r="I1280" s="15"/>
    </row>
    <row r="1281" spans="6:9">
      <c r="F1281" s="11"/>
      <c r="G1281" s="15"/>
      <c r="H1281" s="11"/>
      <c r="I1281" s="15"/>
    </row>
    <row r="1282" spans="6:9">
      <c r="F1282" s="11"/>
      <c r="G1282" s="15"/>
      <c r="H1282" s="11"/>
      <c r="I1282" s="15"/>
    </row>
    <row r="1283" spans="6:9">
      <c r="F1283" s="11"/>
      <c r="G1283" s="15"/>
      <c r="H1283" s="11"/>
      <c r="I1283" s="15"/>
    </row>
    <row r="1284" spans="6:9">
      <c r="F1284" s="11"/>
      <c r="G1284" s="15"/>
      <c r="H1284" s="11"/>
      <c r="I1284" s="15"/>
    </row>
    <row r="1285" spans="6:9">
      <c r="F1285" s="11"/>
      <c r="G1285" s="15"/>
      <c r="H1285" s="11"/>
      <c r="I1285" s="15"/>
    </row>
    <row r="1286" spans="6:9">
      <c r="F1286" s="11"/>
      <c r="G1286" s="15"/>
      <c r="H1286" s="11"/>
      <c r="I1286" s="15"/>
    </row>
    <row r="1287" spans="6:9">
      <c r="F1287" s="11"/>
      <c r="G1287" s="15"/>
      <c r="H1287" s="11"/>
      <c r="I1287" s="15"/>
    </row>
    <row r="1288" spans="6:9">
      <c r="F1288" s="11"/>
      <c r="G1288" s="15"/>
      <c r="H1288" s="11"/>
      <c r="I1288" s="15"/>
    </row>
    <row r="1289" spans="6:9">
      <c r="F1289" s="11"/>
      <c r="G1289" s="15"/>
      <c r="H1289" s="11"/>
      <c r="I1289" s="15"/>
    </row>
    <row r="1290" spans="6:9">
      <c r="F1290" s="11"/>
      <c r="G1290" s="15"/>
      <c r="H1290" s="11"/>
      <c r="I1290" s="15"/>
    </row>
    <row r="1291" spans="6:9">
      <c r="F1291" s="11"/>
      <c r="G1291" s="15"/>
      <c r="H1291" s="11"/>
      <c r="I1291" s="15"/>
    </row>
    <row r="1292" spans="6:9">
      <c r="F1292" s="11"/>
      <c r="G1292" s="15"/>
      <c r="H1292" s="11"/>
      <c r="I1292" s="15"/>
    </row>
    <row r="1293" spans="6:9">
      <c r="F1293" s="11"/>
      <c r="G1293" s="15"/>
      <c r="H1293" s="11"/>
      <c r="I1293" s="15"/>
    </row>
    <row r="1294" spans="6:9">
      <c r="F1294" s="11"/>
      <c r="G1294" s="15"/>
      <c r="H1294" s="11"/>
      <c r="I1294" s="15"/>
    </row>
    <row r="1295" spans="6:9">
      <c r="F1295" s="11"/>
      <c r="G1295" s="15"/>
      <c r="H1295" s="11"/>
      <c r="I1295" s="15"/>
    </row>
    <row r="1296" spans="6:9">
      <c r="F1296" s="11"/>
      <c r="G1296" s="15"/>
      <c r="H1296" s="11"/>
      <c r="I1296" s="15"/>
    </row>
    <row r="1297" spans="6:9">
      <c r="F1297" s="11"/>
      <c r="G1297" s="15"/>
      <c r="H1297" s="11"/>
      <c r="I1297" s="15"/>
    </row>
    <row r="1298" spans="6:9">
      <c r="F1298" s="11"/>
      <c r="G1298" s="15"/>
      <c r="H1298" s="11"/>
      <c r="I1298" s="15"/>
    </row>
    <row r="1299" spans="6:9">
      <c r="F1299" s="11"/>
      <c r="G1299" s="15"/>
      <c r="H1299" s="11"/>
      <c r="I1299" s="15"/>
    </row>
    <row r="1300" spans="6:9">
      <c r="F1300" s="11"/>
      <c r="G1300" s="15"/>
      <c r="H1300" s="11"/>
      <c r="I1300" s="15"/>
    </row>
    <row r="1301" spans="6:9">
      <c r="F1301" s="11"/>
      <c r="G1301" s="15"/>
      <c r="H1301" s="11"/>
      <c r="I1301" s="15"/>
    </row>
    <row r="1302" spans="6:9">
      <c r="F1302" s="11"/>
      <c r="G1302" s="15"/>
      <c r="H1302" s="11"/>
      <c r="I1302" s="15"/>
    </row>
    <row r="1303" spans="6:9">
      <c r="F1303" s="11"/>
      <c r="G1303" s="15"/>
      <c r="H1303" s="11"/>
      <c r="I1303" s="15"/>
    </row>
    <row r="1304" spans="6:9">
      <c r="F1304" s="11"/>
      <c r="G1304" s="15"/>
      <c r="H1304" s="11"/>
      <c r="I1304" s="15"/>
    </row>
    <row r="1305" spans="6:9">
      <c r="F1305" s="11"/>
      <c r="G1305" s="15"/>
      <c r="H1305" s="11"/>
      <c r="I1305" s="15"/>
    </row>
    <row r="1306" spans="6:9">
      <c r="F1306" s="11"/>
      <c r="G1306" s="15"/>
      <c r="H1306" s="11"/>
      <c r="I1306" s="15"/>
    </row>
    <row r="1307" spans="6:9">
      <c r="F1307" s="11"/>
      <c r="G1307" s="15"/>
      <c r="H1307" s="11"/>
      <c r="I1307" s="15"/>
    </row>
    <row r="1308" spans="6:9">
      <c r="F1308" s="11"/>
      <c r="G1308" s="15"/>
      <c r="H1308" s="11"/>
      <c r="I1308" s="15"/>
    </row>
    <row r="1309" spans="6:9">
      <c r="F1309" s="11"/>
      <c r="G1309" s="15"/>
      <c r="H1309" s="11"/>
      <c r="I1309" s="15"/>
    </row>
    <row r="1310" spans="6:9">
      <c r="F1310" s="11"/>
      <c r="G1310" s="15"/>
      <c r="H1310" s="11"/>
      <c r="I1310" s="15"/>
    </row>
    <row r="1311" spans="6:9">
      <c r="F1311" s="11"/>
      <c r="G1311" s="15"/>
      <c r="H1311" s="11"/>
      <c r="I1311" s="15"/>
    </row>
    <row r="1312" spans="6:9">
      <c r="F1312" s="11"/>
      <c r="G1312" s="15"/>
      <c r="H1312" s="11"/>
      <c r="I1312" s="15"/>
    </row>
    <row r="1313" spans="6:9">
      <c r="F1313" s="11"/>
      <c r="G1313" s="15"/>
      <c r="H1313" s="11"/>
      <c r="I1313" s="15"/>
    </row>
    <row r="1314" spans="6:9">
      <c r="F1314" s="11"/>
      <c r="G1314" s="15"/>
      <c r="H1314" s="11"/>
      <c r="I1314" s="15"/>
    </row>
    <row r="1315" spans="6:9">
      <c r="F1315" s="11"/>
      <c r="G1315" s="15"/>
      <c r="H1315" s="11"/>
      <c r="I1315" s="15"/>
    </row>
    <row r="1316" spans="6:9">
      <c r="F1316" s="11"/>
      <c r="G1316" s="15"/>
      <c r="H1316" s="11"/>
      <c r="I1316" s="15"/>
    </row>
    <row r="1317" spans="6:9">
      <c r="F1317" s="11"/>
      <c r="G1317" s="15"/>
      <c r="H1317" s="11"/>
      <c r="I1317" s="15"/>
    </row>
    <row r="1318" spans="6:9">
      <c r="F1318" s="11"/>
      <c r="G1318" s="15"/>
      <c r="H1318" s="11"/>
      <c r="I1318" s="15"/>
    </row>
    <row r="1319" spans="6:9">
      <c r="F1319" s="11"/>
      <c r="G1319" s="15"/>
      <c r="H1319" s="11"/>
      <c r="I1319" s="15"/>
    </row>
    <row r="1320" spans="6:9">
      <c r="F1320" s="11"/>
      <c r="G1320" s="15"/>
      <c r="H1320" s="11"/>
      <c r="I1320" s="15"/>
    </row>
    <row r="1321" spans="6:9">
      <c r="F1321" s="11"/>
      <c r="G1321" s="15"/>
      <c r="H1321" s="11"/>
      <c r="I1321" s="15"/>
    </row>
    <row r="1322" spans="6:9">
      <c r="F1322" s="11"/>
      <c r="G1322" s="15"/>
      <c r="H1322" s="11"/>
      <c r="I1322" s="15"/>
    </row>
    <row r="1323" spans="6:9">
      <c r="F1323" s="11"/>
      <c r="G1323" s="15"/>
      <c r="H1323" s="11"/>
      <c r="I1323" s="15"/>
    </row>
    <row r="1324" spans="6:9">
      <c r="F1324" s="11"/>
      <c r="G1324" s="15"/>
      <c r="H1324" s="11"/>
      <c r="I1324" s="15"/>
    </row>
    <row r="1325" spans="6:9">
      <c r="F1325" s="11"/>
      <c r="G1325" s="15"/>
      <c r="H1325" s="11"/>
      <c r="I1325" s="15"/>
    </row>
    <row r="1326" spans="6:9">
      <c r="F1326" s="11"/>
      <c r="G1326" s="15"/>
      <c r="H1326" s="11"/>
      <c r="I1326" s="15"/>
    </row>
    <row r="1327" spans="6:9">
      <c r="F1327" s="11"/>
      <c r="G1327" s="15"/>
      <c r="H1327" s="11"/>
      <c r="I1327" s="15"/>
    </row>
    <row r="1328" spans="6:9">
      <c r="F1328" s="11"/>
      <c r="G1328" s="15"/>
      <c r="H1328" s="11"/>
      <c r="I1328" s="15"/>
    </row>
    <row r="1329" spans="6:9">
      <c r="F1329" s="11"/>
      <c r="G1329" s="15"/>
      <c r="H1329" s="11"/>
      <c r="I1329" s="15"/>
    </row>
    <row r="1330" spans="6:9">
      <c r="F1330" s="11"/>
      <c r="G1330" s="15"/>
      <c r="H1330" s="11"/>
      <c r="I1330" s="15"/>
    </row>
    <row r="1331" spans="6:9">
      <c r="F1331" s="11"/>
      <c r="G1331" s="15"/>
      <c r="H1331" s="11"/>
      <c r="I1331" s="15"/>
    </row>
    <row r="1332" spans="6:9">
      <c r="F1332" s="11"/>
      <c r="G1332" s="15"/>
      <c r="H1332" s="11"/>
      <c r="I1332" s="15"/>
    </row>
    <row r="1333" spans="6:9">
      <c r="F1333" s="11"/>
      <c r="G1333" s="15"/>
      <c r="H1333" s="11"/>
      <c r="I1333" s="15"/>
    </row>
    <row r="1334" spans="6:9">
      <c r="F1334" s="11"/>
      <c r="G1334" s="15"/>
      <c r="H1334" s="11"/>
      <c r="I1334" s="15"/>
    </row>
    <row r="1335" spans="6:9">
      <c r="F1335" s="11"/>
      <c r="G1335" s="15"/>
      <c r="H1335" s="11"/>
      <c r="I1335" s="15"/>
    </row>
    <row r="1336" spans="6:9">
      <c r="F1336" s="11"/>
      <c r="G1336" s="15"/>
      <c r="H1336" s="11"/>
      <c r="I1336" s="15"/>
    </row>
    <row r="1337" spans="6:9">
      <c r="F1337" s="11"/>
      <c r="G1337" s="15"/>
      <c r="H1337" s="11"/>
      <c r="I1337" s="15"/>
    </row>
    <row r="1338" spans="6:9">
      <c r="F1338" s="11"/>
      <c r="G1338" s="15"/>
      <c r="H1338" s="11"/>
      <c r="I1338" s="15"/>
    </row>
    <row r="1339" spans="6:9">
      <c r="F1339" s="11"/>
      <c r="G1339" s="15"/>
      <c r="H1339" s="11"/>
      <c r="I1339" s="15"/>
    </row>
    <row r="1340" spans="6:9">
      <c r="F1340" s="11"/>
      <c r="G1340" s="15"/>
      <c r="H1340" s="11"/>
      <c r="I1340" s="15"/>
    </row>
    <row r="1341" spans="6:9">
      <c r="F1341" s="11"/>
      <c r="G1341" s="15"/>
      <c r="H1341" s="11"/>
      <c r="I1341" s="15"/>
    </row>
    <row r="1342" spans="6:9">
      <c r="F1342" s="11"/>
      <c r="G1342" s="15"/>
      <c r="H1342" s="11"/>
      <c r="I1342" s="15"/>
    </row>
    <row r="1343" spans="6:9">
      <c r="F1343" s="11"/>
      <c r="G1343" s="15"/>
      <c r="H1343" s="11"/>
      <c r="I1343" s="15"/>
    </row>
    <row r="1344" spans="6:9">
      <c r="F1344" s="11"/>
      <c r="G1344" s="15"/>
      <c r="H1344" s="11"/>
      <c r="I1344" s="15"/>
    </row>
    <row r="1345" spans="6:9">
      <c r="F1345" s="11"/>
      <c r="G1345" s="15"/>
      <c r="H1345" s="11"/>
      <c r="I1345" s="15"/>
    </row>
    <row r="1346" spans="6:9">
      <c r="F1346" s="11"/>
      <c r="G1346" s="15"/>
      <c r="H1346" s="11"/>
      <c r="I1346" s="15"/>
    </row>
    <row r="1347" spans="6:9">
      <c r="F1347" s="11"/>
      <c r="G1347" s="15"/>
      <c r="H1347" s="11"/>
      <c r="I1347" s="15"/>
    </row>
    <row r="1348" spans="6:9">
      <c r="F1348" s="11"/>
      <c r="G1348" s="15"/>
      <c r="H1348" s="11"/>
      <c r="I1348" s="15"/>
    </row>
    <row r="1349" spans="6:9">
      <c r="F1349" s="11"/>
      <c r="G1349" s="15"/>
      <c r="H1349" s="11"/>
      <c r="I1349" s="15"/>
    </row>
    <row r="1350" spans="6:9">
      <c r="F1350" s="11"/>
      <c r="G1350" s="15"/>
      <c r="H1350" s="11"/>
      <c r="I1350" s="15"/>
    </row>
    <row r="1351" spans="6:9">
      <c r="F1351" s="11"/>
      <c r="G1351" s="15"/>
      <c r="H1351" s="11"/>
      <c r="I1351" s="15"/>
    </row>
    <row r="1352" spans="6:9">
      <c r="F1352" s="11"/>
      <c r="G1352" s="15"/>
      <c r="H1352" s="11"/>
      <c r="I1352" s="15"/>
    </row>
    <row r="1353" spans="6:9">
      <c r="F1353" s="11"/>
      <c r="G1353" s="15"/>
      <c r="H1353" s="11"/>
      <c r="I1353" s="15"/>
    </row>
    <row r="1354" spans="6:9">
      <c r="F1354" s="11"/>
      <c r="G1354" s="15"/>
      <c r="H1354" s="11"/>
      <c r="I1354" s="15"/>
    </row>
    <row r="1355" spans="6:9">
      <c r="F1355" s="11"/>
      <c r="G1355" s="15"/>
      <c r="H1355" s="11"/>
      <c r="I1355" s="15"/>
    </row>
    <row r="1356" spans="6:9">
      <c r="F1356" s="11"/>
      <c r="G1356" s="15"/>
      <c r="H1356" s="11"/>
      <c r="I1356" s="15"/>
    </row>
    <row r="1357" spans="6:9">
      <c r="F1357" s="11"/>
      <c r="G1357" s="15"/>
      <c r="H1357" s="11"/>
      <c r="I1357" s="15"/>
    </row>
    <row r="1358" spans="6:9">
      <c r="F1358" s="11"/>
      <c r="G1358" s="15"/>
      <c r="H1358" s="11"/>
      <c r="I1358" s="15"/>
    </row>
    <row r="1359" spans="6:9">
      <c r="F1359" s="11"/>
      <c r="G1359" s="15"/>
      <c r="H1359" s="11"/>
      <c r="I1359" s="15"/>
    </row>
    <row r="1360" spans="6:9">
      <c r="F1360" s="11"/>
      <c r="G1360" s="15"/>
      <c r="H1360" s="11"/>
      <c r="I1360" s="15"/>
    </row>
    <row r="1361" spans="6:9">
      <c r="F1361" s="11"/>
      <c r="G1361" s="15"/>
      <c r="H1361" s="11"/>
      <c r="I1361" s="15"/>
    </row>
    <row r="1362" spans="6:9">
      <c r="F1362" s="11"/>
      <c r="G1362" s="15"/>
      <c r="H1362" s="11"/>
      <c r="I1362" s="15"/>
    </row>
    <row r="1363" spans="6:9">
      <c r="F1363" s="11"/>
      <c r="G1363" s="15"/>
      <c r="H1363" s="11"/>
      <c r="I1363" s="15"/>
    </row>
    <row r="1364" spans="6:9">
      <c r="F1364" s="11"/>
      <c r="G1364" s="15"/>
      <c r="H1364" s="11"/>
      <c r="I1364" s="15"/>
    </row>
    <row r="1365" spans="6:9">
      <c r="F1365" s="11"/>
      <c r="G1365" s="15"/>
      <c r="H1365" s="11"/>
      <c r="I1365" s="15"/>
    </row>
    <row r="1366" spans="6:9">
      <c r="F1366" s="11"/>
      <c r="G1366" s="15"/>
      <c r="H1366" s="11"/>
      <c r="I1366" s="15"/>
    </row>
    <row r="1367" spans="6:9">
      <c r="F1367" s="11"/>
      <c r="G1367" s="15"/>
      <c r="H1367" s="11"/>
      <c r="I1367" s="15"/>
    </row>
    <row r="1368" spans="6:9">
      <c r="F1368" s="11"/>
      <c r="G1368" s="15"/>
      <c r="H1368" s="11"/>
      <c r="I1368" s="15"/>
    </row>
    <row r="1369" spans="6:9">
      <c r="F1369" s="11"/>
      <c r="G1369" s="15"/>
      <c r="H1369" s="11"/>
      <c r="I1369" s="15"/>
    </row>
    <row r="1370" spans="6:9">
      <c r="F1370" s="11"/>
      <c r="G1370" s="15"/>
      <c r="H1370" s="11"/>
      <c r="I1370" s="15"/>
    </row>
    <row r="1371" spans="6:9">
      <c r="F1371" s="11"/>
      <c r="G1371" s="15"/>
      <c r="H1371" s="11"/>
      <c r="I1371" s="15"/>
    </row>
    <row r="1372" spans="6:9">
      <c r="F1372" s="11"/>
      <c r="G1372" s="15"/>
      <c r="H1372" s="11"/>
      <c r="I1372" s="15"/>
    </row>
    <row r="1373" spans="6:9">
      <c r="F1373" s="11"/>
      <c r="G1373" s="15"/>
      <c r="H1373" s="11"/>
      <c r="I1373" s="15"/>
    </row>
    <row r="1374" spans="6:9">
      <c r="F1374" s="11"/>
      <c r="G1374" s="15"/>
      <c r="H1374" s="11"/>
      <c r="I1374" s="15"/>
    </row>
    <row r="1375" spans="6:9">
      <c r="F1375" s="11"/>
      <c r="G1375" s="15"/>
      <c r="H1375" s="11"/>
      <c r="I1375" s="15"/>
    </row>
    <row r="1376" spans="6:9">
      <c r="F1376" s="11"/>
      <c r="G1376" s="15"/>
      <c r="H1376" s="11"/>
      <c r="I1376" s="15"/>
    </row>
    <row r="1377" spans="6:9">
      <c r="F1377" s="11"/>
      <c r="G1377" s="15"/>
      <c r="H1377" s="11"/>
      <c r="I1377" s="15"/>
    </row>
    <row r="1378" spans="6:9">
      <c r="F1378" s="11"/>
      <c r="G1378" s="15"/>
      <c r="H1378" s="11"/>
      <c r="I1378" s="15"/>
    </row>
    <row r="1379" spans="6:9">
      <c r="F1379" s="11"/>
      <c r="G1379" s="15"/>
      <c r="H1379" s="11"/>
      <c r="I1379" s="15"/>
    </row>
    <row r="1380" spans="6:9">
      <c r="F1380" s="11"/>
      <c r="G1380" s="15"/>
      <c r="H1380" s="11"/>
      <c r="I1380" s="15"/>
    </row>
    <row r="1381" spans="6:9">
      <c r="F1381" s="11"/>
      <c r="G1381" s="15"/>
      <c r="H1381" s="11"/>
      <c r="I1381" s="15"/>
    </row>
    <row r="1382" spans="6:9">
      <c r="F1382" s="11"/>
      <c r="G1382" s="15"/>
      <c r="H1382" s="11"/>
      <c r="I1382" s="15"/>
    </row>
    <row r="1383" spans="6:9">
      <c r="F1383" s="11"/>
      <c r="G1383" s="15"/>
      <c r="H1383" s="11"/>
      <c r="I1383" s="15"/>
    </row>
    <row r="1384" spans="6:9">
      <c r="F1384" s="11"/>
      <c r="G1384" s="15"/>
      <c r="H1384" s="11"/>
      <c r="I1384" s="15"/>
    </row>
    <row r="1385" spans="6:9">
      <c r="F1385" s="11"/>
      <c r="G1385" s="15"/>
      <c r="H1385" s="11"/>
      <c r="I1385" s="15"/>
    </row>
    <row r="1386" spans="6:9">
      <c r="F1386" s="11"/>
      <c r="G1386" s="15"/>
      <c r="H1386" s="11"/>
      <c r="I1386" s="15"/>
    </row>
    <row r="1387" spans="6:9">
      <c r="F1387" s="11"/>
      <c r="G1387" s="15"/>
      <c r="H1387" s="11"/>
      <c r="I1387" s="15"/>
    </row>
    <row r="1388" spans="6:9">
      <c r="F1388" s="11"/>
      <c r="G1388" s="15"/>
      <c r="H1388" s="11"/>
      <c r="I1388" s="15"/>
    </row>
    <row r="1389" spans="6:9">
      <c r="F1389" s="11"/>
      <c r="G1389" s="15"/>
      <c r="H1389" s="11"/>
      <c r="I1389" s="15"/>
    </row>
    <row r="1390" spans="6:9">
      <c r="F1390" s="11"/>
      <c r="G1390" s="15"/>
      <c r="H1390" s="11"/>
      <c r="I1390" s="15"/>
    </row>
    <row r="1391" spans="6:9">
      <c r="F1391" s="11"/>
      <c r="G1391" s="15"/>
      <c r="H1391" s="11"/>
      <c r="I1391" s="15"/>
    </row>
    <row r="1392" spans="6:9">
      <c r="F1392" s="11"/>
      <c r="G1392" s="15"/>
      <c r="H1392" s="11"/>
      <c r="I1392" s="15"/>
    </row>
    <row r="1393" spans="6:9">
      <c r="F1393" s="11"/>
      <c r="G1393" s="15"/>
      <c r="H1393" s="11"/>
      <c r="I1393" s="15"/>
    </row>
    <row r="1394" spans="6:9">
      <c r="F1394" s="11"/>
      <c r="G1394" s="15"/>
      <c r="H1394" s="11"/>
      <c r="I1394" s="15"/>
    </row>
    <row r="1395" spans="6:9">
      <c r="F1395" s="11"/>
      <c r="G1395" s="15"/>
      <c r="H1395" s="11"/>
      <c r="I1395" s="15"/>
    </row>
    <row r="1396" spans="6:9">
      <c r="F1396" s="11"/>
      <c r="G1396" s="15"/>
      <c r="H1396" s="11"/>
      <c r="I1396" s="15"/>
    </row>
    <row r="1397" spans="6:9">
      <c r="F1397" s="11"/>
      <c r="G1397" s="15"/>
      <c r="H1397" s="11"/>
      <c r="I1397" s="15"/>
    </row>
    <row r="1398" spans="6:9">
      <c r="F1398" s="11"/>
      <c r="G1398" s="15"/>
      <c r="H1398" s="11"/>
      <c r="I1398" s="15"/>
    </row>
    <row r="1399" spans="6:9">
      <c r="F1399" s="11"/>
      <c r="G1399" s="15"/>
      <c r="H1399" s="11"/>
      <c r="I1399" s="15"/>
    </row>
    <row r="1400" spans="6:9">
      <c r="F1400" s="11"/>
      <c r="G1400" s="15"/>
      <c r="H1400" s="11"/>
      <c r="I1400" s="15"/>
    </row>
    <row r="1401" spans="6:9">
      <c r="F1401" s="11"/>
      <c r="G1401" s="15"/>
      <c r="H1401" s="11"/>
      <c r="I1401" s="15"/>
    </row>
    <row r="1402" spans="6:9">
      <c r="F1402" s="11"/>
      <c r="G1402" s="15"/>
      <c r="H1402" s="11"/>
      <c r="I1402" s="15"/>
    </row>
    <row r="1403" spans="6:9">
      <c r="F1403" s="11"/>
      <c r="G1403" s="15"/>
      <c r="H1403" s="11"/>
      <c r="I1403" s="15"/>
    </row>
    <row r="1404" spans="6:9">
      <c r="F1404" s="11"/>
      <c r="G1404" s="15"/>
      <c r="H1404" s="11"/>
      <c r="I1404" s="15"/>
    </row>
    <row r="1405" spans="6:9">
      <c r="F1405" s="11"/>
      <c r="G1405" s="15"/>
      <c r="H1405" s="11"/>
      <c r="I1405" s="15"/>
    </row>
    <row r="1406" spans="6:9">
      <c r="F1406" s="11"/>
      <c r="G1406" s="15"/>
      <c r="H1406" s="11"/>
      <c r="I1406" s="15"/>
    </row>
    <row r="1407" spans="6:9">
      <c r="F1407" s="11"/>
      <c r="G1407" s="15"/>
      <c r="H1407" s="11"/>
      <c r="I1407" s="15"/>
    </row>
    <row r="1408" spans="6:9">
      <c r="F1408" s="11"/>
      <c r="G1408" s="15"/>
      <c r="H1408" s="11"/>
      <c r="I1408" s="15"/>
    </row>
    <row r="1409" spans="6:9">
      <c r="F1409" s="11"/>
      <c r="G1409" s="15"/>
      <c r="H1409" s="11"/>
      <c r="I1409" s="15"/>
    </row>
    <row r="1410" spans="6:9">
      <c r="F1410" s="11"/>
      <c r="G1410" s="15"/>
      <c r="H1410" s="11"/>
      <c r="I1410" s="15"/>
    </row>
    <row r="1411" spans="6:9">
      <c r="F1411" s="11"/>
      <c r="G1411" s="15"/>
      <c r="H1411" s="11"/>
      <c r="I1411" s="15"/>
    </row>
    <row r="1412" spans="6:9">
      <c r="F1412" s="11"/>
      <c r="G1412" s="15"/>
      <c r="H1412" s="11"/>
      <c r="I1412" s="15"/>
    </row>
    <row r="1413" spans="6:9">
      <c r="F1413" s="11"/>
      <c r="G1413" s="15"/>
      <c r="H1413" s="11"/>
      <c r="I1413" s="15"/>
    </row>
    <row r="1414" spans="6:9">
      <c r="F1414" s="11"/>
      <c r="G1414" s="15"/>
      <c r="H1414" s="11"/>
      <c r="I1414" s="15"/>
    </row>
    <row r="1415" spans="6:9">
      <c r="F1415" s="11"/>
      <c r="G1415" s="15"/>
      <c r="H1415" s="11"/>
      <c r="I1415" s="15"/>
    </row>
    <row r="1416" spans="6:9">
      <c r="F1416" s="11"/>
      <c r="G1416" s="15"/>
      <c r="H1416" s="11"/>
      <c r="I1416" s="15"/>
    </row>
    <row r="1417" spans="6:9">
      <c r="F1417" s="11"/>
      <c r="G1417" s="15"/>
      <c r="H1417" s="11"/>
      <c r="I1417" s="15"/>
    </row>
    <row r="1418" spans="6:9">
      <c r="F1418" s="11"/>
      <c r="G1418" s="15"/>
      <c r="H1418" s="11"/>
      <c r="I1418" s="15"/>
    </row>
    <row r="1419" spans="6:9">
      <c r="F1419" s="11"/>
      <c r="G1419" s="15"/>
      <c r="H1419" s="11"/>
      <c r="I1419" s="15"/>
    </row>
    <row r="1420" spans="6:9">
      <c r="F1420" s="11"/>
      <c r="G1420" s="15"/>
      <c r="H1420" s="11"/>
      <c r="I1420" s="15"/>
    </row>
    <row r="1421" spans="6:9">
      <c r="F1421" s="11"/>
      <c r="G1421" s="15"/>
      <c r="H1421" s="11"/>
      <c r="I1421" s="15"/>
    </row>
    <row r="1422" spans="6:9">
      <c r="F1422" s="11"/>
      <c r="G1422" s="15"/>
      <c r="H1422" s="11"/>
      <c r="I1422" s="15"/>
    </row>
    <row r="1423" spans="6:9">
      <c r="F1423" s="11"/>
      <c r="G1423" s="15"/>
      <c r="H1423" s="11"/>
      <c r="I1423" s="15"/>
    </row>
    <row r="1424" spans="6:9">
      <c r="F1424" s="11"/>
      <c r="G1424" s="15"/>
      <c r="H1424" s="11"/>
      <c r="I1424" s="15"/>
    </row>
    <row r="1425" spans="6:9">
      <c r="F1425" s="11"/>
      <c r="G1425" s="15"/>
      <c r="H1425" s="11"/>
      <c r="I1425" s="15"/>
    </row>
    <row r="1426" spans="6:9">
      <c r="F1426" s="11"/>
      <c r="G1426" s="15"/>
      <c r="H1426" s="11"/>
      <c r="I1426" s="15"/>
    </row>
    <row r="1427" spans="6:9">
      <c r="F1427" s="11"/>
      <c r="G1427" s="15"/>
      <c r="H1427" s="11"/>
      <c r="I1427" s="15"/>
    </row>
    <row r="1428" spans="6:9">
      <c r="F1428" s="11"/>
      <c r="G1428" s="15"/>
      <c r="H1428" s="11"/>
      <c r="I1428" s="15"/>
    </row>
    <row r="1429" spans="6:9">
      <c r="F1429" s="11"/>
      <c r="G1429" s="15"/>
      <c r="H1429" s="11"/>
      <c r="I1429" s="15"/>
    </row>
    <row r="1430" spans="6:9">
      <c r="F1430" s="11"/>
      <c r="G1430" s="15"/>
      <c r="H1430" s="11"/>
      <c r="I1430" s="15"/>
    </row>
    <row r="1431" spans="6:9">
      <c r="F1431" s="11"/>
      <c r="G1431" s="15"/>
      <c r="H1431" s="11"/>
      <c r="I1431" s="15"/>
    </row>
    <row r="1432" spans="6:9">
      <c r="F1432" s="11"/>
      <c r="G1432" s="15"/>
      <c r="H1432" s="11"/>
      <c r="I1432" s="15"/>
    </row>
    <row r="1433" spans="6:9">
      <c r="F1433" s="11"/>
      <c r="G1433" s="15"/>
      <c r="H1433" s="11"/>
      <c r="I1433" s="15"/>
    </row>
    <row r="1434" spans="6:9">
      <c r="F1434" s="11"/>
      <c r="G1434" s="15"/>
      <c r="H1434" s="11"/>
      <c r="I1434" s="15"/>
    </row>
    <row r="1435" spans="6:9">
      <c r="F1435" s="11"/>
      <c r="G1435" s="15"/>
      <c r="H1435" s="11"/>
      <c r="I1435" s="15"/>
    </row>
    <row r="1436" spans="6:9">
      <c r="F1436" s="11"/>
      <c r="G1436" s="15"/>
      <c r="H1436" s="11"/>
      <c r="I1436" s="15"/>
    </row>
    <row r="1437" spans="6:9">
      <c r="F1437" s="11"/>
      <c r="G1437" s="15"/>
      <c r="H1437" s="11"/>
      <c r="I1437" s="15"/>
    </row>
    <row r="1438" spans="6:9">
      <c r="F1438" s="11"/>
      <c r="G1438" s="15"/>
      <c r="H1438" s="11"/>
      <c r="I1438" s="15"/>
    </row>
    <row r="1439" spans="6:9">
      <c r="F1439" s="11"/>
      <c r="G1439" s="15"/>
      <c r="H1439" s="11"/>
      <c r="I1439" s="15"/>
    </row>
    <row r="1440" spans="6:9">
      <c r="F1440" s="11"/>
      <c r="G1440" s="15"/>
      <c r="H1440" s="11"/>
      <c r="I1440" s="15"/>
    </row>
    <row r="1441" spans="6:9">
      <c r="F1441" s="11"/>
      <c r="G1441" s="15"/>
      <c r="H1441" s="11"/>
      <c r="I1441" s="15"/>
    </row>
    <row r="1442" spans="6:9">
      <c r="F1442" s="11"/>
      <c r="G1442" s="15"/>
      <c r="H1442" s="11"/>
      <c r="I1442" s="15"/>
    </row>
    <row r="1443" spans="6:9">
      <c r="F1443" s="11"/>
      <c r="G1443" s="15"/>
      <c r="H1443" s="11"/>
      <c r="I1443" s="15"/>
    </row>
    <row r="1444" spans="6:9">
      <c r="F1444" s="11"/>
      <c r="G1444" s="15"/>
      <c r="H1444" s="11"/>
      <c r="I1444" s="15"/>
    </row>
    <row r="1445" spans="6:9">
      <c r="F1445" s="11"/>
      <c r="G1445" s="15"/>
      <c r="H1445" s="11"/>
      <c r="I1445" s="15"/>
    </row>
    <row r="1446" spans="6:9">
      <c r="F1446" s="11"/>
      <c r="G1446" s="15"/>
      <c r="H1446" s="11"/>
      <c r="I1446" s="15"/>
    </row>
    <row r="1447" spans="6:9">
      <c r="F1447" s="11"/>
      <c r="G1447" s="15"/>
      <c r="H1447" s="11"/>
      <c r="I1447" s="15"/>
    </row>
    <row r="1448" spans="6:9">
      <c r="F1448" s="11"/>
      <c r="G1448" s="15"/>
      <c r="H1448" s="11"/>
      <c r="I1448" s="15"/>
    </row>
    <row r="1449" spans="6:9">
      <c r="F1449" s="11"/>
      <c r="G1449" s="15"/>
      <c r="H1449" s="11"/>
      <c r="I1449" s="15"/>
    </row>
    <row r="1450" spans="6:9">
      <c r="F1450" s="11"/>
      <c r="G1450" s="15"/>
      <c r="H1450" s="11"/>
      <c r="I1450" s="15"/>
    </row>
    <row r="1451" spans="6:9">
      <c r="F1451" s="11"/>
      <c r="G1451" s="15"/>
      <c r="H1451" s="11"/>
      <c r="I1451" s="15"/>
    </row>
    <row r="1452" spans="6:9">
      <c r="F1452" s="11"/>
      <c r="G1452" s="15"/>
      <c r="H1452" s="11"/>
      <c r="I1452" s="15"/>
    </row>
    <row r="1453" spans="6:9">
      <c r="F1453" s="11"/>
      <c r="G1453" s="15"/>
      <c r="H1453" s="11"/>
      <c r="I1453" s="15"/>
    </row>
    <row r="1454" spans="6:9">
      <c r="F1454" s="11"/>
      <c r="G1454" s="15"/>
      <c r="H1454" s="11"/>
      <c r="I1454" s="15"/>
    </row>
    <row r="1455" spans="6:9">
      <c r="F1455" s="11"/>
      <c r="G1455" s="15"/>
      <c r="H1455" s="11"/>
      <c r="I1455" s="15"/>
    </row>
    <row r="1456" spans="6:9">
      <c r="F1456" s="11"/>
      <c r="G1456" s="15"/>
      <c r="H1456" s="11"/>
      <c r="I1456" s="15"/>
    </row>
    <row r="1457" spans="6:9">
      <c r="F1457" s="11"/>
      <c r="G1457" s="15"/>
      <c r="H1457" s="11"/>
      <c r="I1457" s="15"/>
    </row>
    <row r="1458" spans="6:9">
      <c r="F1458" s="11"/>
      <c r="G1458" s="15"/>
      <c r="H1458" s="11"/>
      <c r="I1458" s="15"/>
    </row>
    <row r="1459" spans="6:9">
      <c r="F1459" s="11"/>
      <c r="G1459" s="15"/>
      <c r="H1459" s="11"/>
      <c r="I1459" s="15"/>
    </row>
    <row r="1460" spans="6:9">
      <c r="F1460" s="11"/>
      <c r="G1460" s="15"/>
      <c r="H1460" s="11"/>
      <c r="I1460" s="15"/>
    </row>
    <row r="1461" spans="6:9">
      <c r="F1461" s="11"/>
      <c r="G1461" s="15"/>
      <c r="H1461" s="11"/>
      <c r="I1461" s="15"/>
    </row>
    <row r="1462" spans="6:9">
      <c r="F1462" s="11"/>
      <c r="G1462" s="15"/>
      <c r="H1462" s="11"/>
      <c r="I1462" s="15"/>
    </row>
    <row r="1463" spans="6:9">
      <c r="F1463" s="11"/>
      <c r="G1463" s="15"/>
      <c r="H1463" s="11"/>
      <c r="I1463" s="15"/>
    </row>
    <row r="1464" spans="6:9">
      <c r="F1464" s="11"/>
      <c r="G1464" s="15"/>
      <c r="H1464" s="11"/>
      <c r="I1464" s="15"/>
    </row>
    <row r="1465" spans="6:9">
      <c r="F1465" s="11"/>
      <c r="G1465" s="15"/>
      <c r="H1465" s="11"/>
      <c r="I1465" s="15"/>
    </row>
    <row r="1466" spans="6:9">
      <c r="F1466" s="11"/>
      <c r="G1466" s="15"/>
      <c r="H1466" s="11"/>
      <c r="I1466" s="15"/>
    </row>
    <row r="1467" spans="6:9">
      <c r="F1467" s="11"/>
      <c r="G1467" s="15"/>
      <c r="H1467" s="11"/>
      <c r="I1467" s="15"/>
    </row>
    <row r="1468" spans="6:9">
      <c r="F1468" s="11"/>
      <c r="G1468" s="15"/>
      <c r="H1468" s="11"/>
      <c r="I1468" s="15"/>
    </row>
    <row r="1469" spans="6:9">
      <c r="F1469" s="11"/>
      <c r="G1469" s="15"/>
      <c r="H1469" s="11"/>
      <c r="I1469" s="15"/>
    </row>
    <row r="1470" spans="6:9">
      <c r="F1470" s="11"/>
      <c r="G1470" s="15"/>
      <c r="H1470" s="11"/>
      <c r="I1470" s="15"/>
    </row>
    <row r="1471" spans="6:9">
      <c r="F1471" s="11"/>
      <c r="G1471" s="15"/>
      <c r="H1471" s="11"/>
      <c r="I1471" s="15"/>
    </row>
    <row r="1472" spans="6:9">
      <c r="F1472" s="11"/>
      <c r="G1472" s="15"/>
      <c r="H1472" s="11"/>
      <c r="I1472" s="15"/>
    </row>
    <row r="1473" spans="6:9">
      <c r="F1473" s="11"/>
      <c r="G1473" s="15"/>
      <c r="H1473" s="11"/>
      <c r="I1473" s="15"/>
    </row>
    <row r="1474" spans="6:9">
      <c r="F1474" s="11"/>
      <c r="G1474" s="15"/>
      <c r="H1474" s="11"/>
      <c r="I1474" s="15"/>
    </row>
    <row r="1475" spans="6:9">
      <c r="F1475" s="11"/>
      <c r="G1475" s="15"/>
      <c r="H1475" s="11"/>
      <c r="I1475" s="15"/>
    </row>
    <row r="1476" spans="6:9">
      <c r="F1476" s="11"/>
      <c r="G1476" s="15"/>
      <c r="H1476" s="11"/>
      <c r="I1476" s="15"/>
    </row>
    <row r="1477" spans="6:9">
      <c r="F1477" s="11"/>
      <c r="G1477" s="15"/>
      <c r="H1477" s="11"/>
      <c r="I1477" s="15"/>
    </row>
    <row r="1478" spans="6:9">
      <c r="F1478" s="11"/>
      <c r="G1478" s="15"/>
      <c r="H1478" s="11"/>
      <c r="I1478" s="15"/>
    </row>
    <row r="1479" spans="6:9">
      <c r="F1479" s="11"/>
      <c r="G1479" s="15"/>
      <c r="H1479" s="11"/>
      <c r="I1479" s="15"/>
    </row>
    <row r="1480" spans="6:9">
      <c r="F1480" s="11"/>
      <c r="G1480" s="15"/>
      <c r="H1480" s="11"/>
      <c r="I1480" s="15"/>
    </row>
    <row r="1481" spans="6:9">
      <c r="F1481" s="11"/>
      <c r="G1481" s="15"/>
      <c r="H1481" s="11"/>
      <c r="I1481" s="15"/>
    </row>
    <row r="1482" spans="6:9">
      <c r="F1482" s="11"/>
      <c r="G1482" s="15"/>
      <c r="H1482" s="11"/>
      <c r="I1482" s="15"/>
    </row>
    <row r="1483" spans="6:9">
      <c r="F1483" s="11"/>
      <c r="G1483" s="15"/>
      <c r="H1483" s="11"/>
      <c r="I1483" s="15"/>
    </row>
    <row r="1484" spans="6:9">
      <c r="F1484" s="11"/>
      <c r="G1484" s="15"/>
      <c r="H1484" s="11"/>
      <c r="I1484" s="15"/>
    </row>
    <row r="1485" spans="6:9">
      <c r="F1485" s="11"/>
      <c r="G1485" s="15"/>
      <c r="H1485" s="11"/>
      <c r="I1485" s="15"/>
    </row>
    <row r="1486" spans="6:9">
      <c r="F1486" s="11"/>
      <c r="G1486" s="15"/>
      <c r="H1486" s="11"/>
      <c r="I1486" s="15"/>
    </row>
    <row r="1487" spans="6:9">
      <c r="F1487" s="11"/>
      <c r="G1487" s="15"/>
      <c r="H1487" s="11"/>
      <c r="I1487" s="15"/>
    </row>
    <row r="1488" spans="6:9">
      <c r="F1488" s="11"/>
      <c r="G1488" s="15"/>
      <c r="H1488" s="11"/>
      <c r="I1488" s="15"/>
    </row>
    <row r="1489" spans="6:9">
      <c r="F1489" s="11"/>
      <c r="G1489" s="15"/>
      <c r="H1489" s="11"/>
      <c r="I1489" s="15"/>
    </row>
    <row r="1490" spans="6:9">
      <c r="F1490" s="11"/>
      <c r="G1490" s="15"/>
      <c r="H1490" s="11"/>
      <c r="I1490" s="15"/>
    </row>
    <row r="1491" spans="6:9">
      <c r="F1491" s="11"/>
      <c r="G1491" s="15"/>
      <c r="H1491" s="11"/>
      <c r="I1491" s="15"/>
    </row>
    <row r="1492" spans="6:9">
      <c r="F1492" s="11"/>
      <c r="G1492" s="15"/>
      <c r="H1492" s="11"/>
      <c r="I1492" s="15"/>
    </row>
    <row r="1493" spans="6:9">
      <c r="F1493" s="11"/>
      <c r="G1493" s="15"/>
      <c r="H1493" s="11"/>
      <c r="I1493" s="15"/>
    </row>
    <row r="1494" spans="6:9">
      <c r="F1494" s="11"/>
      <c r="G1494" s="15"/>
      <c r="H1494" s="11"/>
      <c r="I1494" s="15"/>
    </row>
    <row r="1495" spans="6:9">
      <c r="F1495" s="11"/>
      <c r="G1495" s="15"/>
      <c r="H1495" s="11"/>
      <c r="I1495" s="15"/>
    </row>
    <row r="1496" spans="6:9">
      <c r="F1496" s="11"/>
      <c r="G1496" s="15"/>
      <c r="H1496" s="11"/>
      <c r="I1496" s="15"/>
    </row>
    <row r="1497" spans="6:9">
      <c r="F1497" s="11"/>
      <c r="G1497" s="15"/>
      <c r="H1497" s="11"/>
      <c r="I1497" s="15"/>
    </row>
    <row r="1498" spans="6:9">
      <c r="F1498" s="11"/>
      <c r="G1498" s="15"/>
      <c r="H1498" s="11"/>
      <c r="I1498" s="15"/>
    </row>
    <row r="1499" spans="6:9">
      <c r="F1499" s="11"/>
      <c r="G1499" s="15"/>
      <c r="H1499" s="11"/>
      <c r="I1499" s="15"/>
    </row>
    <row r="1500" spans="6:9">
      <c r="F1500" s="11"/>
      <c r="G1500" s="15"/>
      <c r="H1500" s="11"/>
      <c r="I1500" s="15"/>
    </row>
    <row r="1501" spans="6:9">
      <c r="F1501" s="11"/>
      <c r="G1501" s="15"/>
      <c r="H1501" s="11"/>
      <c r="I1501" s="15"/>
    </row>
    <row r="1502" spans="6:9">
      <c r="F1502" s="11"/>
      <c r="G1502" s="15"/>
      <c r="H1502" s="11"/>
      <c r="I1502" s="15"/>
    </row>
    <row r="1503" spans="6:9">
      <c r="F1503" s="11"/>
      <c r="G1503" s="15"/>
      <c r="H1503" s="11"/>
      <c r="I1503" s="15"/>
    </row>
    <row r="1504" spans="6:9">
      <c r="F1504" s="11"/>
      <c r="G1504" s="15"/>
      <c r="H1504" s="11"/>
      <c r="I1504" s="15"/>
    </row>
    <row r="1505" spans="6:9">
      <c r="F1505" s="11"/>
      <c r="G1505" s="15"/>
      <c r="H1505" s="11"/>
      <c r="I1505" s="15"/>
    </row>
    <row r="1506" spans="6:9">
      <c r="F1506" s="11"/>
      <c r="G1506" s="15"/>
      <c r="H1506" s="11"/>
      <c r="I1506" s="15"/>
    </row>
    <row r="1507" spans="6:9">
      <c r="F1507" s="11"/>
      <c r="G1507" s="15"/>
      <c r="H1507" s="11"/>
      <c r="I1507" s="15"/>
    </row>
    <row r="1508" spans="6:9">
      <c r="F1508" s="11"/>
      <c r="G1508" s="15"/>
      <c r="H1508" s="11"/>
      <c r="I1508" s="15"/>
    </row>
    <row r="1509" spans="6:9">
      <c r="F1509" s="11"/>
      <c r="G1509" s="15"/>
      <c r="H1509" s="11"/>
      <c r="I1509" s="15"/>
    </row>
    <row r="1510" spans="6:9">
      <c r="F1510" s="11"/>
      <c r="G1510" s="15"/>
      <c r="H1510" s="11"/>
      <c r="I1510" s="15"/>
    </row>
    <row r="1511" spans="6:9">
      <c r="F1511" s="11"/>
      <c r="G1511" s="15"/>
      <c r="H1511" s="11"/>
      <c r="I1511" s="15"/>
    </row>
    <row r="1512" spans="6:9">
      <c r="F1512" s="11"/>
      <c r="G1512" s="15"/>
      <c r="H1512" s="11"/>
      <c r="I1512" s="15"/>
    </row>
    <row r="1513" spans="6:9">
      <c r="F1513" s="11"/>
      <c r="G1513" s="15"/>
      <c r="H1513" s="11"/>
      <c r="I1513" s="15"/>
    </row>
    <row r="1514" spans="6:9">
      <c r="F1514" s="11"/>
      <c r="G1514" s="15"/>
      <c r="H1514" s="11"/>
      <c r="I1514" s="15"/>
    </row>
    <row r="1515" spans="6:9">
      <c r="F1515" s="11"/>
      <c r="G1515" s="15"/>
      <c r="H1515" s="11"/>
      <c r="I1515" s="15"/>
    </row>
    <row r="1516" spans="6:9">
      <c r="F1516" s="11"/>
      <c r="G1516" s="15"/>
      <c r="H1516" s="11"/>
      <c r="I1516" s="15"/>
    </row>
    <row r="1517" spans="6:9">
      <c r="F1517" s="11"/>
      <c r="G1517" s="15"/>
      <c r="H1517" s="11"/>
      <c r="I1517" s="15"/>
    </row>
    <row r="1518" spans="6:9">
      <c r="F1518" s="11"/>
      <c r="G1518" s="15"/>
      <c r="H1518" s="11"/>
      <c r="I1518" s="15"/>
    </row>
    <row r="1519" spans="6:9">
      <c r="F1519" s="11"/>
      <c r="G1519" s="15"/>
      <c r="H1519" s="11"/>
      <c r="I1519" s="15"/>
    </row>
    <row r="1520" spans="6:9">
      <c r="F1520" s="11"/>
      <c r="G1520" s="15"/>
      <c r="H1520" s="11"/>
      <c r="I1520" s="15"/>
    </row>
    <row r="1521" spans="6:9">
      <c r="F1521" s="11"/>
      <c r="G1521" s="15"/>
      <c r="H1521" s="11"/>
      <c r="I1521" s="15"/>
    </row>
    <row r="1522" spans="6:9">
      <c r="F1522" s="11"/>
      <c r="G1522" s="15"/>
      <c r="H1522" s="11"/>
      <c r="I1522" s="15"/>
    </row>
    <row r="1523" spans="6:9">
      <c r="F1523" s="11"/>
      <c r="G1523" s="15"/>
      <c r="H1523" s="11"/>
      <c r="I1523" s="15"/>
    </row>
    <row r="1524" spans="6:9">
      <c r="F1524" s="11"/>
      <c r="G1524" s="15"/>
      <c r="H1524" s="11"/>
      <c r="I1524" s="15"/>
    </row>
    <row r="1525" spans="6:9">
      <c r="F1525" s="11"/>
      <c r="G1525" s="15"/>
      <c r="H1525" s="11"/>
      <c r="I1525" s="15"/>
    </row>
    <row r="1526" spans="6:9">
      <c r="F1526" s="11"/>
      <c r="G1526" s="15"/>
      <c r="H1526" s="11"/>
      <c r="I1526" s="15"/>
    </row>
    <row r="1527" spans="6:9">
      <c r="F1527" s="11"/>
      <c r="G1527" s="15"/>
      <c r="H1527" s="11"/>
      <c r="I1527" s="15"/>
    </row>
    <row r="1528" spans="6:9">
      <c r="F1528" s="11"/>
      <c r="G1528" s="15"/>
      <c r="H1528" s="11"/>
      <c r="I1528" s="15"/>
    </row>
    <row r="1529" spans="6:9">
      <c r="F1529" s="11"/>
      <c r="G1529" s="15"/>
      <c r="H1529" s="11"/>
      <c r="I1529" s="15"/>
    </row>
    <row r="1530" spans="6:9">
      <c r="F1530" s="11"/>
      <c r="G1530" s="15"/>
      <c r="H1530" s="11"/>
      <c r="I1530" s="15"/>
    </row>
    <row r="1531" spans="6:9">
      <c r="F1531" s="11"/>
      <c r="G1531" s="15"/>
      <c r="H1531" s="11"/>
      <c r="I1531" s="15"/>
    </row>
    <row r="1532" spans="6:9">
      <c r="F1532" s="11"/>
      <c r="G1532" s="15"/>
      <c r="H1532" s="11"/>
      <c r="I1532" s="15"/>
    </row>
    <row r="1533" spans="6:9">
      <c r="F1533" s="11"/>
      <c r="G1533" s="15"/>
      <c r="H1533" s="11"/>
      <c r="I1533" s="15"/>
    </row>
    <row r="1534" spans="6:9">
      <c r="F1534" s="11"/>
      <c r="G1534" s="15"/>
      <c r="H1534" s="11"/>
      <c r="I1534" s="15"/>
    </row>
    <row r="1535" spans="6:9">
      <c r="F1535" s="11"/>
      <c r="G1535" s="15"/>
      <c r="H1535" s="11"/>
      <c r="I1535" s="15"/>
    </row>
    <row r="1536" spans="6:9">
      <c r="F1536" s="11"/>
      <c r="G1536" s="15"/>
      <c r="H1536" s="11"/>
      <c r="I1536" s="15"/>
    </row>
    <row r="1537" spans="6:9">
      <c r="F1537" s="11"/>
      <c r="G1537" s="15"/>
      <c r="H1537" s="11"/>
      <c r="I1537" s="15"/>
    </row>
    <row r="1538" spans="6:9">
      <c r="F1538" s="11"/>
      <c r="G1538" s="15"/>
      <c r="H1538" s="11"/>
      <c r="I1538" s="15"/>
    </row>
    <row r="1539" spans="6:9">
      <c r="F1539" s="11"/>
      <c r="G1539" s="15"/>
      <c r="H1539" s="11"/>
      <c r="I1539" s="15"/>
    </row>
    <row r="1540" spans="6:9">
      <c r="F1540" s="11"/>
      <c r="G1540" s="15"/>
      <c r="H1540" s="11"/>
      <c r="I1540" s="15"/>
    </row>
    <row r="1541" spans="6:9">
      <c r="F1541" s="11"/>
      <c r="G1541" s="15"/>
      <c r="H1541" s="11"/>
      <c r="I1541" s="15"/>
    </row>
    <row r="1542" spans="6:9">
      <c r="F1542" s="11"/>
      <c r="G1542" s="15"/>
      <c r="H1542" s="11"/>
      <c r="I1542" s="15"/>
    </row>
    <row r="1543" spans="6:9">
      <c r="F1543" s="11"/>
      <c r="G1543" s="15"/>
      <c r="H1543" s="11"/>
      <c r="I1543" s="15"/>
    </row>
    <row r="1544" spans="6:9">
      <c r="F1544" s="11"/>
      <c r="G1544" s="15"/>
      <c r="H1544" s="11"/>
      <c r="I1544" s="15"/>
    </row>
    <row r="1545" spans="6:9">
      <c r="F1545" s="11"/>
      <c r="G1545" s="15"/>
      <c r="H1545" s="11"/>
      <c r="I1545" s="15"/>
    </row>
    <row r="1546" spans="6:9">
      <c r="F1546" s="11"/>
      <c r="G1546" s="15"/>
      <c r="H1546" s="11"/>
      <c r="I1546" s="15"/>
    </row>
    <row r="1547" spans="6:9">
      <c r="F1547" s="11"/>
      <c r="G1547" s="15"/>
      <c r="H1547" s="11"/>
      <c r="I1547" s="15"/>
    </row>
    <row r="1548" spans="6:9">
      <c r="F1548" s="11"/>
      <c r="G1548" s="15"/>
      <c r="H1548" s="11"/>
      <c r="I1548" s="15"/>
    </row>
    <row r="1549" spans="6:9">
      <c r="F1549" s="11"/>
      <c r="G1549" s="15"/>
      <c r="H1549" s="11"/>
      <c r="I1549" s="15"/>
    </row>
    <row r="1550" spans="6:9">
      <c r="F1550" s="11"/>
      <c r="G1550" s="15"/>
      <c r="H1550" s="11"/>
      <c r="I1550" s="15"/>
    </row>
    <row r="1551" spans="6:9">
      <c r="F1551" s="11"/>
      <c r="G1551" s="15"/>
      <c r="H1551" s="11"/>
      <c r="I1551" s="15"/>
    </row>
    <row r="1552" spans="6:9">
      <c r="F1552" s="11"/>
      <c r="G1552" s="15"/>
      <c r="H1552" s="11"/>
      <c r="I1552" s="15"/>
    </row>
    <row r="1553" spans="6:9">
      <c r="F1553" s="11"/>
      <c r="G1553" s="15"/>
      <c r="H1553" s="11"/>
      <c r="I1553" s="15"/>
    </row>
    <row r="1554" spans="6:9">
      <c r="F1554" s="11"/>
      <c r="G1554" s="15"/>
      <c r="H1554" s="11"/>
      <c r="I1554" s="15"/>
    </row>
    <row r="1555" spans="6:9">
      <c r="F1555" s="11"/>
      <c r="G1555" s="15"/>
      <c r="H1555" s="11"/>
      <c r="I1555" s="15"/>
    </row>
    <row r="1556" spans="6:9">
      <c r="F1556" s="11"/>
      <c r="G1556" s="15"/>
      <c r="H1556" s="11"/>
      <c r="I1556" s="15"/>
    </row>
    <row r="1557" spans="6:9">
      <c r="F1557" s="11"/>
      <c r="G1557" s="15"/>
      <c r="H1557" s="11"/>
      <c r="I1557" s="15"/>
    </row>
    <row r="1558" spans="6:9">
      <c r="F1558" s="11"/>
      <c r="G1558" s="15"/>
      <c r="H1558" s="11"/>
      <c r="I1558" s="15"/>
    </row>
    <row r="1559" spans="6:9">
      <c r="F1559" s="11"/>
      <c r="G1559" s="15"/>
      <c r="H1559" s="11"/>
      <c r="I1559" s="15"/>
    </row>
    <row r="1560" spans="6:9">
      <c r="F1560" s="11"/>
      <c r="G1560" s="15"/>
      <c r="H1560" s="11"/>
      <c r="I1560" s="15"/>
    </row>
    <row r="1561" spans="6:9">
      <c r="F1561" s="11"/>
      <c r="G1561" s="15"/>
      <c r="H1561" s="11"/>
      <c r="I1561" s="15"/>
    </row>
    <row r="1562" spans="6:9">
      <c r="F1562" s="11"/>
      <c r="G1562" s="15"/>
      <c r="H1562" s="11"/>
      <c r="I1562" s="15"/>
    </row>
    <row r="1563" spans="6:9">
      <c r="F1563" s="11"/>
      <c r="G1563" s="15"/>
      <c r="H1563" s="11"/>
      <c r="I1563" s="15"/>
    </row>
    <row r="1564" spans="6:9">
      <c r="F1564" s="11"/>
      <c r="G1564" s="15"/>
      <c r="H1564" s="11"/>
      <c r="I1564" s="15"/>
    </row>
    <row r="1565" spans="6:9">
      <c r="F1565" s="11"/>
      <c r="G1565" s="15"/>
      <c r="H1565" s="11"/>
      <c r="I1565" s="15"/>
    </row>
    <row r="1566" spans="6:9">
      <c r="F1566" s="11"/>
      <c r="G1566" s="15"/>
      <c r="H1566" s="11"/>
      <c r="I1566" s="15"/>
    </row>
    <row r="1567" spans="6:9">
      <c r="F1567" s="11"/>
      <c r="G1567" s="15"/>
      <c r="H1567" s="11"/>
      <c r="I1567" s="15"/>
    </row>
    <row r="1568" spans="6:9">
      <c r="F1568" s="11"/>
      <c r="G1568" s="15"/>
      <c r="H1568" s="11"/>
      <c r="I1568" s="15"/>
    </row>
    <row r="1569" spans="6:9">
      <c r="F1569" s="11"/>
      <c r="G1569" s="15"/>
      <c r="H1569" s="11"/>
      <c r="I1569" s="15"/>
    </row>
    <row r="1570" spans="6:9">
      <c r="F1570" s="11"/>
      <c r="G1570" s="15"/>
      <c r="H1570" s="11"/>
      <c r="I1570" s="15"/>
    </row>
    <row r="1571" spans="6:9">
      <c r="F1571" s="11"/>
      <c r="G1571" s="15"/>
      <c r="H1571" s="11"/>
      <c r="I1571" s="15"/>
    </row>
    <row r="1572" spans="6:9">
      <c r="F1572" s="11"/>
      <c r="G1572" s="15"/>
      <c r="H1572" s="11"/>
      <c r="I1572" s="15"/>
    </row>
    <row r="1573" spans="6:9">
      <c r="F1573" s="11"/>
      <c r="G1573" s="15"/>
      <c r="H1573" s="11"/>
      <c r="I1573" s="15"/>
    </row>
    <row r="1574" spans="6:9">
      <c r="F1574" s="11"/>
      <c r="G1574" s="15"/>
      <c r="H1574" s="11"/>
      <c r="I1574" s="15"/>
    </row>
    <row r="1575" spans="6:9">
      <c r="F1575" s="11"/>
      <c r="G1575" s="15"/>
      <c r="H1575" s="11"/>
      <c r="I1575" s="15"/>
    </row>
    <row r="1576" spans="6:9">
      <c r="F1576" s="11"/>
      <c r="G1576" s="15"/>
      <c r="H1576" s="11"/>
      <c r="I1576" s="15"/>
    </row>
    <row r="1577" spans="6:9">
      <c r="F1577" s="11"/>
      <c r="G1577" s="15"/>
      <c r="H1577" s="11"/>
      <c r="I1577" s="15"/>
    </row>
    <row r="1578" spans="6:9">
      <c r="F1578" s="11"/>
      <c r="G1578" s="15"/>
      <c r="H1578" s="11"/>
      <c r="I1578" s="15"/>
    </row>
    <row r="1579" spans="6:9">
      <c r="F1579" s="11"/>
      <c r="G1579" s="15"/>
      <c r="H1579" s="11"/>
      <c r="I1579" s="15"/>
    </row>
    <row r="1580" spans="6:9">
      <c r="F1580" s="11"/>
      <c r="G1580" s="15"/>
      <c r="H1580" s="11"/>
      <c r="I1580" s="15"/>
    </row>
    <row r="1581" spans="6:9">
      <c r="F1581" s="11"/>
      <c r="G1581" s="15"/>
      <c r="H1581" s="11"/>
      <c r="I1581" s="15"/>
    </row>
    <row r="1582" spans="6:9">
      <c r="F1582" s="11"/>
      <c r="G1582" s="15"/>
      <c r="H1582" s="11"/>
      <c r="I1582" s="15"/>
    </row>
    <row r="1583" spans="6:9">
      <c r="F1583" s="11"/>
      <c r="G1583" s="15"/>
      <c r="H1583" s="11"/>
      <c r="I1583" s="15"/>
    </row>
    <row r="1584" spans="6:9">
      <c r="F1584" s="11"/>
      <c r="G1584" s="15"/>
      <c r="H1584" s="11"/>
      <c r="I1584" s="15"/>
    </row>
    <row r="1585" spans="6:9">
      <c r="F1585" s="11"/>
      <c r="G1585" s="15"/>
      <c r="H1585" s="11"/>
      <c r="I1585" s="15"/>
    </row>
    <row r="1586" spans="6:9">
      <c r="F1586" s="11"/>
      <c r="G1586" s="15"/>
      <c r="H1586" s="11"/>
      <c r="I1586" s="15"/>
    </row>
    <row r="1587" spans="6:9">
      <c r="F1587" s="11"/>
      <c r="G1587" s="15"/>
      <c r="H1587" s="11"/>
      <c r="I1587" s="15"/>
    </row>
    <row r="1588" spans="6:9">
      <c r="F1588" s="11"/>
      <c r="G1588" s="15"/>
      <c r="H1588" s="11"/>
      <c r="I1588" s="15"/>
    </row>
    <row r="1589" spans="6:9">
      <c r="F1589" s="11"/>
      <c r="G1589" s="15"/>
      <c r="H1589" s="11"/>
      <c r="I1589" s="15"/>
    </row>
    <row r="1590" spans="6:9">
      <c r="F1590" s="11"/>
      <c r="G1590" s="15"/>
      <c r="H1590" s="11"/>
      <c r="I1590" s="15"/>
    </row>
    <row r="1591" spans="6:9">
      <c r="F1591" s="11"/>
      <c r="G1591" s="15"/>
      <c r="H1591" s="11"/>
      <c r="I1591" s="15"/>
    </row>
    <row r="1592" spans="6:9">
      <c r="F1592" s="11"/>
      <c r="G1592" s="15"/>
      <c r="H1592" s="11"/>
      <c r="I1592" s="15"/>
    </row>
    <row r="1593" spans="6:9">
      <c r="F1593" s="11"/>
      <c r="G1593" s="15"/>
      <c r="H1593" s="11"/>
      <c r="I1593" s="15"/>
    </row>
    <row r="1594" spans="6:9">
      <c r="F1594" s="11"/>
      <c r="G1594" s="15"/>
      <c r="H1594" s="11"/>
      <c r="I1594" s="15"/>
    </row>
    <row r="1595" spans="6:9">
      <c r="F1595" s="11"/>
      <c r="G1595" s="15"/>
      <c r="H1595" s="11"/>
      <c r="I1595" s="15"/>
    </row>
    <row r="1596" spans="6:9">
      <c r="F1596" s="11"/>
      <c r="G1596" s="15"/>
      <c r="H1596" s="11"/>
      <c r="I1596" s="15"/>
    </row>
    <row r="1597" spans="6:9">
      <c r="F1597" s="11"/>
      <c r="G1597" s="15"/>
      <c r="H1597" s="11"/>
      <c r="I1597" s="15"/>
    </row>
    <row r="1598" spans="6:9">
      <c r="F1598" s="11"/>
      <c r="G1598" s="15"/>
      <c r="H1598" s="11"/>
      <c r="I1598" s="15"/>
    </row>
    <row r="1599" spans="6:9">
      <c r="F1599" s="11"/>
      <c r="G1599" s="15"/>
      <c r="H1599" s="11"/>
      <c r="I1599" s="15"/>
    </row>
    <row r="1600" spans="6:9">
      <c r="F1600" s="11"/>
      <c r="G1600" s="15"/>
      <c r="H1600" s="11"/>
      <c r="I1600" s="15"/>
    </row>
    <row r="1601" spans="6:9">
      <c r="F1601" s="11"/>
      <c r="G1601" s="15"/>
      <c r="H1601" s="11"/>
      <c r="I1601" s="15"/>
    </row>
    <row r="1602" spans="6:9">
      <c r="F1602" s="11"/>
      <c r="G1602" s="15"/>
      <c r="H1602" s="11"/>
      <c r="I1602" s="15"/>
    </row>
    <row r="1603" spans="6:9">
      <c r="F1603" s="11"/>
      <c r="G1603" s="15"/>
      <c r="H1603" s="11"/>
      <c r="I1603" s="15"/>
    </row>
    <row r="1604" spans="6:9">
      <c r="F1604" s="11"/>
      <c r="G1604" s="15"/>
      <c r="H1604" s="11"/>
      <c r="I1604" s="15"/>
    </row>
    <row r="1605" spans="6:9">
      <c r="F1605" s="11"/>
      <c r="G1605" s="15"/>
      <c r="H1605" s="11"/>
      <c r="I1605" s="15"/>
    </row>
    <row r="1606" spans="6:9">
      <c r="F1606" s="11"/>
      <c r="G1606" s="15"/>
      <c r="H1606" s="11"/>
      <c r="I1606" s="15"/>
    </row>
    <row r="1607" spans="6:9">
      <c r="F1607" s="11"/>
      <c r="G1607" s="15"/>
      <c r="H1607" s="11"/>
      <c r="I1607" s="15"/>
    </row>
    <row r="1608" spans="6:9">
      <c r="F1608" s="11"/>
      <c r="G1608" s="15"/>
      <c r="H1608" s="11"/>
      <c r="I1608" s="15"/>
    </row>
    <row r="1609" spans="6:9">
      <c r="F1609" s="11"/>
      <c r="G1609" s="15"/>
      <c r="H1609" s="11"/>
      <c r="I1609" s="15"/>
    </row>
    <row r="1610" spans="6:9">
      <c r="F1610" s="11"/>
      <c r="G1610" s="15"/>
      <c r="H1610" s="11"/>
      <c r="I1610" s="15"/>
    </row>
    <row r="1611" spans="6:9">
      <c r="F1611" s="11"/>
      <c r="G1611" s="15"/>
      <c r="H1611" s="11"/>
      <c r="I1611" s="15"/>
    </row>
    <row r="1612" spans="6:9">
      <c r="F1612" s="11"/>
      <c r="G1612" s="15"/>
      <c r="H1612" s="11"/>
      <c r="I1612" s="15"/>
    </row>
    <row r="1613" spans="6:9">
      <c r="F1613" s="11"/>
      <c r="G1613" s="15"/>
      <c r="H1613" s="11"/>
      <c r="I1613" s="15"/>
    </row>
    <row r="1614" spans="6:9">
      <c r="F1614" s="11"/>
      <c r="G1614" s="15"/>
      <c r="H1614" s="11"/>
      <c r="I1614" s="15"/>
    </row>
    <row r="1615" spans="6:9">
      <c r="F1615" s="11"/>
      <c r="G1615" s="15"/>
      <c r="H1615" s="11"/>
      <c r="I1615" s="15"/>
    </row>
    <row r="1616" spans="6:9">
      <c r="F1616" s="11"/>
      <c r="G1616" s="15"/>
      <c r="H1616" s="11"/>
      <c r="I1616" s="15"/>
    </row>
    <row r="1617" spans="6:9">
      <c r="F1617" s="11"/>
      <c r="G1617" s="15"/>
      <c r="H1617" s="11"/>
      <c r="I1617" s="15"/>
    </row>
    <row r="1618" spans="6:9">
      <c r="F1618" s="11"/>
      <c r="G1618" s="15"/>
      <c r="H1618" s="11"/>
      <c r="I1618" s="15"/>
    </row>
    <row r="1619" spans="6:9">
      <c r="F1619" s="11"/>
      <c r="G1619" s="15"/>
      <c r="H1619" s="11"/>
      <c r="I1619" s="15"/>
    </row>
    <row r="1620" spans="6:9">
      <c r="F1620" s="11"/>
      <c r="G1620" s="15"/>
      <c r="H1620" s="11"/>
      <c r="I1620" s="15"/>
    </row>
    <row r="1621" spans="6:9">
      <c r="F1621" s="11"/>
      <c r="G1621" s="15"/>
      <c r="H1621" s="11"/>
      <c r="I1621" s="15"/>
    </row>
    <row r="1622" spans="6:9">
      <c r="F1622" s="11"/>
      <c r="G1622" s="15"/>
      <c r="H1622" s="11"/>
      <c r="I1622" s="15"/>
    </row>
    <row r="1623" spans="6:9">
      <c r="F1623" s="11"/>
      <c r="G1623" s="15"/>
      <c r="H1623" s="11"/>
      <c r="I1623" s="15"/>
    </row>
    <row r="1624" spans="6:9">
      <c r="F1624" s="11"/>
      <c r="G1624" s="15"/>
      <c r="H1624" s="11"/>
      <c r="I1624" s="15"/>
    </row>
    <row r="1625" spans="6:9">
      <c r="F1625" s="11"/>
      <c r="G1625" s="15"/>
      <c r="H1625" s="11"/>
      <c r="I1625" s="15"/>
    </row>
    <row r="1626" spans="6:9">
      <c r="F1626" s="11"/>
      <c r="G1626" s="15"/>
      <c r="H1626" s="11"/>
      <c r="I1626" s="15"/>
    </row>
    <row r="1627" spans="6:9">
      <c r="F1627" s="11"/>
      <c r="G1627" s="15"/>
      <c r="H1627" s="11"/>
      <c r="I1627" s="15"/>
    </row>
    <row r="1628" spans="6:9">
      <c r="F1628" s="11"/>
      <c r="G1628" s="15"/>
      <c r="H1628" s="11"/>
      <c r="I1628" s="15"/>
    </row>
    <row r="1629" spans="6:9">
      <c r="F1629" s="11"/>
      <c r="G1629" s="15"/>
      <c r="H1629" s="11"/>
      <c r="I1629" s="15"/>
    </row>
    <row r="1630" spans="6:9">
      <c r="F1630" s="11"/>
      <c r="G1630" s="15"/>
      <c r="H1630" s="11"/>
      <c r="I1630" s="15"/>
    </row>
    <row r="1631" spans="6:9">
      <c r="F1631" s="11"/>
      <c r="G1631" s="15"/>
      <c r="H1631" s="11"/>
      <c r="I1631" s="15"/>
    </row>
    <row r="1632" spans="6:9">
      <c r="F1632" s="11"/>
      <c r="G1632" s="15"/>
      <c r="H1632" s="11"/>
      <c r="I1632" s="15"/>
    </row>
    <row r="1633" spans="6:9">
      <c r="F1633" s="11"/>
      <c r="G1633" s="15"/>
      <c r="H1633" s="11"/>
      <c r="I1633" s="15"/>
    </row>
    <row r="1634" spans="6:9">
      <c r="F1634" s="11"/>
      <c r="G1634" s="15"/>
      <c r="H1634" s="11"/>
      <c r="I1634" s="15"/>
    </row>
    <row r="1635" spans="6:9">
      <c r="F1635" s="11"/>
      <c r="G1635" s="15"/>
      <c r="H1635" s="11"/>
      <c r="I1635" s="15"/>
    </row>
    <row r="1636" spans="6:9">
      <c r="F1636" s="11"/>
      <c r="G1636" s="15"/>
      <c r="H1636" s="11"/>
      <c r="I1636" s="15"/>
    </row>
    <row r="1637" spans="6:9">
      <c r="F1637" s="11"/>
      <c r="G1637" s="15"/>
      <c r="H1637" s="11"/>
      <c r="I1637" s="15"/>
    </row>
    <row r="1638" spans="6:9">
      <c r="F1638" s="11"/>
      <c r="G1638" s="15"/>
      <c r="H1638" s="11"/>
      <c r="I1638" s="15"/>
    </row>
    <row r="1639" spans="6:9">
      <c r="F1639" s="11"/>
      <c r="G1639" s="15"/>
      <c r="H1639" s="11"/>
      <c r="I1639" s="15"/>
    </row>
    <row r="1640" spans="6:9">
      <c r="F1640" s="11"/>
      <c r="G1640" s="15"/>
      <c r="H1640" s="11"/>
      <c r="I1640" s="15"/>
    </row>
    <row r="1641" spans="6:9">
      <c r="F1641" s="11"/>
      <c r="G1641" s="15"/>
      <c r="H1641" s="11"/>
      <c r="I1641" s="15"/>
    </row>
    <row r="1642" spans="6:9">
      <c r="F1642" s="11"/>
      <c r="G1642" s="15"/>
      <c r="H1642" s="11"/>
      <c r="I1642" s="15"/>
    </row>
    <row r="1643" spans="6:9">
      <c r="F1643" s="11"/>
      <c r="G1643" s="15"/>
      <c r="H1643" s="11"/>
      <c r="I1643" s="15"/>
    </row>
    <row r="1644" spans="6:9">
      <c r="F1644" s="11"/>
      <c r="G1644" s="15"/>
      <c r="H1644" s="11"/>
      <c r="I1644" s="15"/>
    </row>
    <row r="1645" spans="6:9">
      <c r="F1645" s="11"/>
      <c r="G1645" s="15"/>
      <c r="H1645" s="11"/>
      <c r="I1645" s="15"/>
    </row>
    <row r="1646" spans="6:9">
      <c r="F1646" s="11"/>
      <c r="G1646" s="15"/>
      <c r="H1646" s="11"/>
      <c r="I1646" s="15"/>
    </row>
    <row r="1647" spans="6:9">
      <c r="F1647" s="11"/>
      <c r="G1647" s="15"/>
      <c r="H1647" s="11"/>
      <c r="I1647" s="15"/>
    </row>
    <row r="1648" spans="6:9">
      <c r="F1648" s="11"/>
      <c r="G1648" s="15"/>
      <c r="H1648" s="11"/>
      <c r="I1648" s="15"/>
    </row>
    <row r="1649" spans="6:9">
      <c r="F1649" s="11"/>
      <c r="G1649" s="15"/>
      <c r="H1649" s="11"/>
      <c r="I1649" s="15"/>
    </row>
    <row r="1650" spans="6:9">
      <c r="F1650" s="11"/>
      <c r="G1650" s="15"/>
      <c r="H1650" s="11"/>
      <c r="I1650" s="15"/>
    </row>
    <row r="1651" spans="6:9">
      <c r="F1651" s="11"/>
      <c r="G1651" s="15"/>
      <c r="H1651" s="11"/>
      <c r="I1651" s="15"/>
    </row>
    <row r="1652" spans="6:9">
      <c r="F1652" s="11"/>
      <c r="G1652" s="15"/>
      <c r="H1652" s="11"/>
      <c r="I1652" s="15"/>
    </row>
    <row r="1653" spans="6:9">
      <c r="F1653" s="11"/>
      <c r="G1653" s="15"/>
      <c r="H1653" s="11"/>
      <c r="I1653" s="15"/>
    </row>
    <row r="1654" spans="6:9">
      <c r="F1654" s="11"/>
      <c r="G1654" s="15"/>
      <c r="H1654" s="11"/>
      <c r="I1654" s="15"/>
    </row>
    <row r="1655" spans="6:9">
      <c r="F1655" s="11"/>
      <c r="G1655" s="15"/>
      <c r="H1655" s="11"/>
      <c r="I1655" s="15"/>
    </row>
    <row r="1656" spans="6:9">
      <c r="F1656" s="11"/>
      <c r="G1656" s="15"/>
      <c r="H1656" s="11"/>
      <c r="I1656" s="15"/>
    </row>
    <row r="1657" spans="6:9">
      <c r="F1657" s="11"/>
      <c r="G1657" s="15"/>
      <c r="H1657" s="11"/>
      <c r="I1657" s="15"/>
    </row>
    <row r="1658" spans="6:9">
      <c r="F1658" s="11"/>
      <c r="G1658" s="15"/>
      <c r="H1658" s="11"/>
      <c r="I1658" s="15"/>
    </row>
    <row r="1659" spans="6:9">
      <c r="F1659" s="11"/>
      <c r="G1659" s="15"/>
      <c r="H1659" s="11"/>
      <c r="I1659" s="15"/>
    </row>
    <row r="1660" spans="6:9">
      <c r="F1660" s="11"/>
      <c r="G1660" s="15"/>
      <c r="H1660" s="11"/>
      <c r="I1660" s="15"/>
    </row>
    <row r="1661" spans="6:9">
      <c r="F1661" s="11"/>
      <c r="G1661" s="15"/>
      <c r="H1661" s="11"/>
      <c r="I1661" s="15"/>
    </row>
    <row r="1662" spans="6:9">
      <c r="F1662" s="11"/>
      <c r="G1662" s="15"/>
      <c r="H1662" s="11"/>
      <c r="I1662" s="15"/>
    </row>
    <row r="1663" spans="6:9">
      <c r="F1663" s="11"/>
      <c r="G1663" s="15"/>
      <c r="H1663" s="11"/>
      <c r="I1663" s="15"/>
    </row>
    <row r="1664" spans="6:9">
      <c r="F1664" s="11"/>
      <c r="G1664" s="15"/>
      <c r="H1664" s="11"/>
      <c r="I1664" s="15"/>
    </row>
    <row r="1665" spans="6:9">
      <c r="F1665" s="11"/>
      <c r="G1665" s="15"/>
      <c r="H1665" s="11"/>
      <c r="I1665" s="15"/>
    </row>
    <row r="1666" spans="6:9">
      <c r="F1666" s="11"/>
      <c r="G1666" s="15"/>
      <c r="H1666" s="11"/>
      <c r="I1666" s="15"/>
    </row>
    <row r="1667" spans="6:9">
      <c r="F1667" s="11"/>
      <c r="G1667" s="15"/>
      <c r="H1667" s="11"/>
      <c r="I1667" s="15"/>
    </row>
    <row r="1668" spans="6:9">
      <c r="F1668" s="11"/>
      <c r="G1668" s="15"/>
      <c r="H1668" s="11"/>
      <c r="I1668" s="15"/>
    </row>
    <row r="1669" spans="6:9">
      <c r="F1669" s="11"/>
      <c r="G1669" s="15"/>
      <c r="H1669" s="11"/>
      <c r="I1669" s="15"/>
    </row>
    <row r="1670" spans="6:9">
      <c r="F1670" s="11"/>
      <c r="G1670" s="15"/>
      <c r="H1670" s="11"/>
      <c r="I1670" s="15"/>
    </row>
    <row r="1671" spans="6:9">
      <c r="F1671" s="11"/>
      <c r="G1671" s="15"/>
      <c r="H1671" s="11"/>
      <c r="I1671" s="15"/>
    </row>
    <row r="1672" spans="6:9">
      <c r="F1672" s="11"/>
      <c r="G1672" s="15"/>
      <c r="H1672" s="11"/>
      <c r="I1672" s="15"/>
    </row>
    <row r="1673" spans="6:9">
      <c r="F1673" s="11"/>
      <c r="G1673" s="15"/>
      <c r="H1673" s="11"/>
      <c r="I1673" s="15"/>
    </row>
    <row r="1674" spans="6:9">
      <c r="F1674" s="11"/>
      <c r="G1674" s="15"/>
      <c r="H1674" s="11"/>
      <c r="I1674" s="15"/>
    </row>
    <row r="1675" spans="6:9">
      <c r="F1675" s="11"/>
      <c r="G1675" s="15"/>
      <c r="H1675" s="11"/>
      <c r="I1675" s="15"/>
    </row>
    <row r="1676" spans="6:9">
      <c r="F1676" s="11"/>
      <c r="G1676" s="15"/>
      <c r="H1676" s="11"/>
      <c r="I1676" s="15"/>
    </row>
    <row r="1677" spans="6:9">
      <c r="F1677" s="11"/>
      <c r="G1677" s="15"/>
      <c r="H1677" s="11"/>
      <c r="I1677" s="15"/>
    </row>
    <row r="1678" spans="6:9">
      <c r="F1678" s="11"/>
      <c r="G1678" s="15"/>
      <c r="H1678" s="11"/>
      <c r="I1678" s="15"/>
    </row>
    <row r="1679" spans="6:9">
      <c r="F1679" s="11"/>
      <c r="G1679" s="15"/>
      <c r="H1679" s="11"/>
      <c r="I1679" s="15"/>
    </row>
    <row r="1680" spans="6:9">
      <c r="F1680" s="11"/>
      <c r="G1680" s="15"/>
      <c r="H1680" s="11"/>
      <c r="I1680" s="15"/>
    </row>
    <row r="1681" spans="6:9">
      <c r="F1681" s="11"/>
      <c r="G1681" s="15"/>
      <c r="H1681" s="11"/>
      <c r="I1681" s="15"/>
    </row>
    <row r="1682" spans="6:9">
      <c r="F1682" s="11"/>
      <c r="G1682" s="15"/>
      <c r="H1682" s="11"/>
      <c r="I1682" s="15"/>
    </row>
    <row r="1683" spans="6:9">
      <c r="F1683" s="11"/>
      <c r="G1683" s="15"/>
      <c r="H1683" s="11"/>
      <c r="I1683" s="15"/>
    </row>
    <row r="1684" spans="6:9">
      <c r="F1684" s="11"/>
      <c r="G1684" s="15"/>
      <c r="H1684" s="11"/>
      <c r="I1684" s="15"/>
    </row>
    <row r="1685" spans="6:9">
      <c r="F1685" s="11"/>
      <c r="G1685" s="15"/>
      <c r="H1685" s="11"/>
      <c r="I1685" s="15"/>
    </row>
    <row r="1686" spans="6:9">
      <c r="F1686" s="11"/>
      <c r="G1686" s="15"/>
      <c r="H1686" s="11"/>
      <c r="I1686" s="15"/>
    </row>
    <row r="1687" spans="6:9">
      <c r="F1687" s="11"/>
      <c r="G1687" s="15"/>
      <c r="H1687" s="11"/>
      <c r="I1687" s="15"/>
    </row>
    <row r="1688" spans="6:9">
      <c r="F1688" s="11"/>
      <c r="G1688" s="15"/>
      <c r="H1688" s="11"/>
      <c r="I1688" s="15"/>
    </row>
    <row r="1689" spans="6:9">
      <c r="F1689" s="11"/>
      <c r="G1689" s="15"/>
      <c r="H1689" s="11"/>
      <c r="I1689" s="15"/>
    </row>
    <row r="1690" spans="6:9">
      <c r="F1690" s="11"/>
      <c r="G1690" s="15"/>
      <c r="H1690" s="11"/>
      <c r="I1690" s="15"/>
    </row>
    <row r="1691" spans="6:9">
      <c r="F1691" s="11"/>
      <c r="G1691" s="15"/>
      <c r="H1691" s="11"/>
      <c r="I1691" s="15"/>
    </row>
    <row r="1692" spans="6:9">
      <c r="F1692" s="11"/>
      <c r="G1692" s="15"/>
      <c r="H1692" s="11"/>
      <c r="I1692" s="15"/>
    </row>
    <row r="1693" spans="6:9">
      <c r="F1693" s="11"/>
      <c r="G1693" s="15"/>
      <c r="H1693" s="11"/>
      <c r="I1693" s="15"/>
    </row>
    <row r="1694" spans="6:9">
      <c r="F1694" s="11"/>
      <c r="G1694" s="15"/>
      <c r="H1694" s="11"/>
      <c r="I1694" s="15"/>
    </row>
    <row r="1695" spans="6:9">
      <c r="F1695" s="11"/>
      <c r="G1695" s="15"/>
      <c r="H1695" s="11"/>
      <c r="I1695" s="15"/>
    </row>
    <row r="1696" spans="6:9">
      <c r="F1696" s="11"/>
      <c r="G1696" s="15"/>
      <c r="H1696" s="11"/>
      <c r="I1696" s="15"/>
    </row>
    <row r="1697" spans="6:9">
      <c r="F1697" s="11"/>
      <c r="G1697" s="15"/>
      <c r="H1697" s="11"/>
      <c r="I1697" s="15"/>
    </row>
    <row r="1698" spans="6:9">
      <c r="F1698" s="11"/>
      <c r="G1698" s="15"/>
      <c r="H1698" s="11"/>
      <c r="I1698" s="15"/>
    </row>
    <row r="1699" spans="6:9">
      <c r="F1699" s="11"/>
      <c r="G1699" s="15"/>
      <c r="H1699" s="11"/>
      <c r="I1699" s="15"/>
    </row>
    <row r="1700" spans="6:9">
      <c r="F1700" s="11"/>
      <c r="G1700" s="15"/>
      <c r="H1700" s="11"/>
      <c r="I1700" s="15"/>
    </row>
    <row r="1701" spans="6:9">
      <c r="F1701" s="11"/>
      <c r="G1701" s="15"/>
      <c r="H1701" s="11"/>
      <c r="I1701" s="15"/>
    </row>
    <row r="1702" spans="6:9">
      <c r="F1702" s="11"/>
      <c r="G1702" s="15"/>
      <c r="H1702" s="11"/>
      <c r="I1702" s="15"/>
    </row>
    <row r="1703" spans="6:9">
      <c r="F1703" s="11"/>
      <c r="G1703" s="15"/>
      <c r="H1703" s="11"/>
      <c r="I1703" s="15"/>
    </row>
    <row r="1704" spans="6:9">
      <c r="F1704" s="11"/>
      <c r="G1704" s="15"/>
      <c r="H1704" s="11"/>
      <c r="I1704" s="15"/>
    </row>
    <row r="1705" spans="6:9">
      <c r="F1705" s="11"/>
      <c r="G1705" s="15"/>
      <c r="H1705" s="11"/>
      <c r="I1705" s="15"/>
    </row>
    <row r="1706" spans="6:9">
      <c r="F1706" s="11"/>
      <c r="G1706" s="15"/>
      <c r="H1706" s="11"/>
      <c r="I1706" s="15"/>
    </row>
    <row r="1707" spans="6:9">
      <c r="F1707" s="11"/>
      <c r="G1707" s="15"/>
      <c r="H1707" s="11"/>
      <c r="I1707" s="15"/>
    </row>
    <row r="1708" spans="6:9">
      <c r="F1708" s="11"/>
      <c r="G1708" s="15"/>
      <c r="H1708" s="11"/>
      <c r="I1708" s="15"/>
    </row>
    <row r="1709" spans="6:9">
      <c r="F1709" s="11"/>
      <c r="G1709" s="15"/>
      <c r="H1709" s="11"/>
      <c r="I1709" s="15"/>
    </row>
    <row r="1710" spans="6:9">
      <c r="F1710" s="11"/>
      <c r="G1710" s="15"/>
      <c r="H1710" s="11"/>
      <c r="I1710" s="15"/>
    </row>
    <row r="1711" spans="6:9">
      <c r="F1711" s="11"/>
      <c r="G1711" s="15"/>
      <c r="H1711" s="11"/>
      <c r="I1711" s="15"/>
    </row>
    <row r="1712" spans="6:9">
      <c r="F1712" s="11"/>
      <c r="G1712" s="15"/>
      <c r="H1712" s="11"/>
      <c r="I1712" s="15"/>
    </row>
    <row r="1713" spans="6:9">
      <c r="F1713" s="11"/>
      <c r="G1713" s="15"/>
      <c r="H1713" s="11"/>
      <c r="I1713" s="15"/>
    </row>
    <row r="1714" spans="6:9">
      <c r="F1714" s="11"/>
      <c r="G1714" s="15"/>
      <c r="H1714" s="11"/>
      <c r="I1714" s="15"/>
    </row>
    <row r="1715" spans="6:9">
      <c r="F1715" s="11"/>
      <c r="G1715" s="15"/>
      <c r="H1715" s="11"/>
      <c r="I1715" s="15"/>
    </row>
    <row r="1716" spans="6:9">
      <c r="F1716" s="11"/>
      <c r="G1716" s="15"/>
      <c r="H1716" s="11"/>
      <c r="I1716" s="15"/>
    </row>
    <row r="1717" spans="6:9">
      <c r="F1717" s="11"/>
      <c r="G1717" s="15"/>
      <c r="H1717" s="11"/>
      <c r="I1717" s="15"/>
    </row>
    <row r="1718" spans="6:9">
      <c r="F1718" s="11"/>
      <c r="G1718" s="15"/>
      <c r="H1718" s="11"/>
      <c r="I1718" s="15"/>
    </row>
    <row r="1719" spans="6:9">
      <c r="F1719" s="11"/>
      <c r="G1719" s="15"/>
      <c r="H1719" s="11"/>
      <c r="I1719" s="15"/>
    </row>
    <row r="1720" spans="6:9">
      <c r="F1720" s="11"/>
      <c r="G1720" s="15"/>
      <c r="H1720" s="11"/>
      <c r="I1720" s="15"/>
    </row>
    <row r="1721" spans="6:9">
      <c r="F1721" s="11"/>
      <c r="G1721" s="15"/>
      <c r="H1721" s="11"/>
      <c r="I1721" s="15"/>
    </row>
    <row r="1722" spans="6:9">
      <c r="F1722" s="11"/>
      <c r="G1722" s="15"/>
      <c r="H1722" s="11"/>
      <c r="I1722" s="15"/>
    </row>
    <row r="1723" spans="6:9">
      <c r="F1723" s="11"/>
      <c r="G1723" s="15"/>
      <c r="H1723" s="11"/>
      <c r="I1723" s="15"/>
    </row>
    <row r="1724" spans="6:9">
      <c r="F1724" s="11"/>
      <c r="G1724" s="15"/>
      <c r="H1724" s="11"/>
      <c r="I1724" s="15"/>
    </row>
    <row r="1725" spans="6:9">
      <c r="F1725" s="11"/>
      <c r="G1725" s="15"/>
      <c r="H1725" s="11"/>
      <c r="I1725" s="15"/>
    </row>
    <row r="1726" spans="6:9">
      <c r="F1726" s="11"/>
      <c r="G1726" s="15"/>
      <c r="H1726" s="11"/>
      <c r="I1726" s="15"/>
    </row>
    <row r="1727" spans="6:9">
      <c r="F1727" s="11"/>
      <c r="G1727" s="15"/>
      <c r="H1727" s="11"/>
      <c r="I1727" s="15"/>
    </row>
    <row r="1728" spans="6:9">
      <c r="F1728" s="11"/>
      <c r="G1728" s="15"/>
      <c r="H1728" s="11"/>
      <c r="I1728" s="15"/>
    </row>
    <row r="1729" spans="6:9">
      <c r="F1729" s="11"/>
      <c r="G1729" s="15"/>
      <c r="H1729" s="11"/>
      <c r="I1729" s="15"/>
    </row>
    <row r="1730" spans="6:9">
      <c r="F1730" s="11"/>
      <c r="G1730" s="15"/>
      <c r="H1730" s="11"/>
      <c r="I1730" s="15"/>
    </row>
    <row r="1731" spans="6:9">
      <c r="F1731" s="11"/>
      <c r="G1731" s="15"/>
      <c r="H1731" s="11"/>
      <c r="I1731" s="15"/>
    </row>
    <row r="1732" spans="6:9">
      <c r="F1732" s="11"/>
      <c r="G1732" s="15"/>
      <c r="H1732" s="11"/>
      <c r="I1732" s="15"/>
    </row>
    <row r="1733" spans="6:9">
      <c r="F1733" s="11"/>
      <c r="G1733" s="15"/>
      <c r="H1733" s="11"/>
      <c r="I1733" s="15"/>
    </row>
    <row r="1734" spans="6:9">
      <c r="F1734" s="11"/>
      <c r="G1734" s="15"/>
      <c r="H1734" s="11"/>
      <c r="I1734" s="15"/>
    </row>
    <row r="1735" spans="6:9">
      <c r="F1735" s="11"/>
      <c r="G1735" s="15"/>
      <c r="H1735" s="11"/>
      <c r="I1735" s="15"/>
    </row>
    <row r="1736" spans="6:9">
      <c r="F1736" s="11"/>
      <c r="G1736" s="15"/>
      <c r="H1736" s="11"/>
      <c r="I1736" s="15"/>
    </row>
    <row r="1737" spans="6:9">
      <c r="F1737" s="11"/>
      <c r="G1737" s="15"/>
      <c r="H1737" s="11"/>
      <c r="I1737" s="15"/>
    </row>
    <row r="1738" spans="6:9">
      <c r="F1738" s="11"/>
      <c r="G1738" s="15"/>
      <c r="H1738" s="11"/>
      <c r="I1738" s="15"/>
    </row>
    <row r="1739" spans="6:9">
      <c r="F1739" s="11"/>
      <c r="G1739" s="15"/>
      <c r="H1739" s="11"/>
      <c r="I1739" s="15"/>
    </row>
    <row r="1740" spans="6:9">
      <c r="F1740" s="11"/>
      <c r="G1740" s="15"/>
      <c r="H1740" s="11"/>
      <c r="I1740" s="15"/>
    </row>
    <row r="1741" spans="6:9">
      <c r="F1741" s="11"/>
      <c r="G1741" s="15"/>
      <c r="H1741" s="11"/>
      <c r="I1741" s="15"/>
    </row>
    <row r="1742" spans="6:9">
      <c r="F1742" s="11"/>
      <c r="G1742" s="15"/>
      <c r="H1742" s="11"/>
      <c r="I1742" s="15"/>
    </row>
    <row r="1743" spans="6:9">
      <c r="F1743" s="11"/>
      <c r="G1743" s="15"/>
      <c r="H1743" s="11"/>
      <c r="I1743" s="15"/>
    </row>
    <row r="1744" spans="6:9">
      <c r="F1744" s="11"/>
      <c r="G1744" s="15"/>
      <c r="H1744" s="11"/>
      <c r="I1744" s="15"/>
    </row>
    <row r="1745" spans="6:9">
      <c r="F1745" s="11"/>
      <c r="G1745" s="15"/>
      <c r="H1745" s="11"/>
      <c r="I1745" s="15"/>
    </row>
    <row r="1746" spans="6:9">
      <c r="F1746" s="11"/>
      <c r="G1746" s="15"/>
      <c r="H1746" s="11"/>
      <c r="I1746" s="15"/>
    </row>
    <row r="1747" spans="6:9">
      <c r="F1747" s="11"/>
      <c r="G1747" s="15"/>
      <c r="H1747" s="11"/>
      <c r="I1747" s="15"/>
    </row>
    <row r="1748" spans="6:9">
      <c r="F1748" s="11"/>
      <c r="G1748" s="15"/>
      <c r="H1748" s="11"/>
      <c r="I1748" s="15"/>
    </row>
    <row r="1749" spans="6:9">
      <c r="F1749" s="11"/>
      <c r="G1749" s="15"/>
      <c r="H1749" s="11"/>
      <c r="I1749" s="15"/>
    </row>
    <row r="1750" spans="6:9">
      <c r="F1750" s="11"/>
      <c r="G1750" s="15"/>
      <c r="H1750" s="11"/>
      <c r="I1750" s="15"/>
    </row>
    <row r="1751" spans="6:9">
      <c r="F1751" s="11"/>
      <c r="G1751" s="15"/>
      <c r="H1751" s="11"/>
      <c r="I1751" s="15"/>
    </row>
    <row r="1752" spans="6:9">
      <c r="F1752" s="11"/>
      <c r="G1752" s="15"/>
      <c r="H1752" s="11"/>
      <c r="I1752" s="15"/>
    </row>
    <row r="1753" spans="6:9">
      <c r="F1753" s="11"/>
      <c r="G1753" s="15"/>
      <c r="H1753" s="11"/>
      <c r="I1753" s="15"/>
    </row>
    <row r="1754" spans="6:9">
      <c r="F1754" s="11"/>
      <c r="G1754" s="15"/>
      <c r="H1754" s="11"/>
      <c r="I1754" s="15"/>
    </row>
    <row r="1755" spans="6:9">
      <c r="F1755" s="11"/>
      <c r="G1755" s="15"/>
      <c r="H1755" s="11"/>
      <c r="I1755" s="15"/>
    </row>
    <row r="1756" spans="6:9">
      <c r="F1756" s="11"/>
      <c r="G1756" s="15"/>
      <c r="H1756" s="11"/>
      <c r="I1756" s="15"/>
    </row>
    <row r="1757" spans="6:9">
      <c r="F1757" s="11"/>
      <c r="G1757" s="15"/>
      <c r="H1757" s="11"/>
      <c r="I1757" s="15"/>
    </row>
    <row r="1758" spans="6:9">
      <c r="F1758" s="11"/>
      <c r="G1758" s="15"/>
      <c r="H1758" s="11"/>
      <c r="I1758" s="15"/>
    </row>
    <row r="1759" spans="6:9">
      <c r="F1759" s="11"/>
      <c r="G1759" s="15"/>
      <c r="H1759" s="11"/>
      <c r="I1759" s="15"/>
    </row>
    <row r="1760" spans="6:9">
      <c r="F1760" s="11"/>
      <c r="G1760" s="15"/>
      <c r="H1760" s="11"/>
      <c r="I1760" s="15"/>
    </row>
    <row r="1761" spans="6:9">
      <c r="F1761" s="11"/>
      <c r="G1761" s="15"/>
      <c r="H1761" s="11"/>
      <c r="I1761" s="15"/>
    </row>
    <row r="1762" spans="6:9">
      <c r="F1762" s="11"/>
      <c r="G1762" s="15"/>
      <c r="H1762" s="11"/>
      <c r="I1762" s="15"/>
    </row>
    <row r="1763" spans="6:9">
      <c r="F1763" s="11"/>
      <c r="G1763" s="15"/>
      <c r="H1763" s="11"/>
      <c r="I1763" s="15"/>
    </row>
    <row r="1764" spans="6:9">
      <c r="F1764" s="11"/>
      <c r="G1764" s="15"/>
      <c r="H1764" s="11"/>
      <c r="I1764" s="15"/>
    </row>
    <row r="1765" spans="6:9">
      <c r="F1765" s="11"/>
      <c r="G1765" s="15"/>
      <c r="H1765" s="11"/>
      <c r="I1765" s="15"/>
    </row>
    <row r="1766" spans="6:9">
      <c r="F1766" s="11"/>
      <c r="G1766" s="15"/>
      <c r="H1766" s="11"/>
      <c r="I1766" s="15"/>
    </row>
    <row r="1767" spans="6:9">
      <c r="F1767" s="11"/>
      <c r="G1767" s="15"/>
      <c r="H1767" s="11"/>
      <c r="I1767" s="15"/>
    </row>
    <row r="1768" spans="6:9">
      <c r="F1768" s="11"/>
      <c r="G1768" s="15"/>
      <c r="H1768" s="11"/>
      <c r="I1768" s="15"/>
    </row>
    <row r="1769" spans="6:9">
      <c r="F1769" s="11"/>
      <c r="G1769" s="15"/>
      <c r="H1769" s="11"/>
      <c r="I1769" s="15"/>
    </row>
    <row r="1770" spans="6:9">
      <c r="F1770" s="11"/>
      <c r="G1770" s="15"/>
      <c r="H1770" s="11"/>
      <c r="I1770" s="15"/>
    </row>
    <row r="1771" spans="6:9">
      <c r="F1771" s="11"/>
      <c r="G1771" s="15"/>
      <c r="H1771" s="11"/>
      <c r="I1771" s="15"/>
    </row>
    <row r="1772" spans="6:9">
      <c r="F1772" s="11"/>
      <c r="G1772" s="15"/>
      <c r="H1772" s="11"/>
      <c r="I1772" s="15"/>
    </row>
    <row r="1773" spans="6:9">
      <c r="F1773" s="11"/>
      <c r="G1773" s="15"/>
      <c r="H1773" s="11"/>
      <c r="I1773" s="15"/>
    </row>
    <row r="1774" spans="6:9">
      <c r="F1774" s="11"/>
      <c r="G1774" s="15"/>
      <c r="H1774" s="11"/>
      <c r="I1774" s="15"/>
    </row>
    <row r="1775" spans="6:9">
      <c r="F1775" s="11"/>
      <c r="G1775" s="15"/>
      <c r="H1775" s="11"/>
      <c r="I1775" s="15"/>
    </row>
    <row r="1776" spans="6:9">
      <c r="F1776" s="11"/>
      <c r="G1776" s="15"/>
      <c r="H1776" s="11"/>
      <c r="I1776" s="15"/>
    </row>
    <row r="1777" spans="6:9">
      <c r="F1777" s="11"/>
      <c r="G1777" s="15"/>
      <c r="H1777" s="11"/>
      <c r="I1777" s="15"/>
    </row>
    <row r="1778" spans="6:9">
      <c r="F1778" s="11"/>
      <c r="G1778" s="15"/>
      <c r="H1778" s="11"/>
      <c r="I1778" s="15"/>
    </row>
    <row r="1779" spans="6:9">
      <c r="F1779" s="11"/>
      <c r="G1779" s="15"/>
      <c r="H1779" s="11"/>
      <c r="I1779" s="15"/>
    </row>
    <row r="1780" spans="6:9">
      <c r="F1780" s="11"/>
      <c r="G1780" s="15"/>
      <c r="H1780" s="11"/>
      <c r="I1780" s="15"/>
    </row>
    <row r="1781" spans="6:9">
      <c r="F1781" s="11"/>
      <c r="G1781" s="15"/>
      <c r="H1781" s="11"/>
      <c r="I1781" s="15"/>
    </row>
    <row r="1782" spans="6:9">
      <c r="F1782" s="11"/>
      <c r="G1782" s="15"/>
      <c r="H1782" s="11"/>
      <c r="I1782" s="15"/>
    </row>
    <row r="1783" spans="6:9">
      <c r="F1783" s="11"/>
      <c r="G1783" s="15"/>
      <c r="H1783" s="11"/>
      <c r="I1783" s="15"/>
    </row>
    <row r="1784" spans="6:9">
      <c r="F1784" s="11"/>
      <c r="G1784" s="15"/>
      <c r="H1784" s="11"/>
      <c r="I1784" s="15"/>
    </row>
    <row r="1785" spans="6:9">
      <c r="F1785" s="11"/>
      <c r="G1785" s="15"/>
      <c r="H1785" s="11"/>
      <c r="I1785" s="15"/>
    </row>
    <row r="1786" spans="6:9">
      <c r="F1786" s="11"/>
      <c r="G1786" s="15"/>
      <c r="H1786" s="11"/>
      <c r="I1786" s="15"/>
    </row>
    <row r="1787" spans="6:9">
      <c r="F1787" s="11"/>
      <c r="G1787" s="15"/>
      <c r="H1787" s="11"/>
      <c r="I1787" s="15"/>
    </row>
    <row r="1788" spans="6:9">
      <c r="F1788" s="11"/>
      <c r="G1788" s="15"/>
      <c r="H1788" s="11"/>
      <c r="I1788" s="15"/>
    </row>
    <row r="1789" spans="6:9">
      <c r="F1789" s="11"/>
      <c r="G1789" s="15"/>
      <c r="H1789" s="11"/>
      <c r="I1789" s="15"/>
    </row>
    <row r="1790" spans="6:9">
      <c r="F1790" s="11"/>
      <c r="G1790" s="15"/>
      <c r="H1790" s="11"/>
      <c r="I1790" s="15"/>
    </row>
    <row r="1791" spans="6:9">
      <c r="F1791" s="11"/>
      <c r="G1791" s="15"/>
      <c r="H1791" s="11"/>
      <c r="I1791" s="15"/>
    </row>
    <row r="1792" spans="6:9">
      <c r="F1792" s="11"/>
      <c r="G1792" s="15"/>
      <c r="H1792" s="11"/>
      <c r="I1792" s="15"/>
    </row>
    <row r="1793" spans="6:9">
      <c r="F1793" s="11"/>
      <c r="G1793" s="15"/>
      <c r="H1793" s="11"/>
      <c r="I1793" s="15"/>
    </row>
    <row r="1794" spans="6:9">
      <c r="F1794" s="11"/>
      <c r="G1794" s="15"/>
      <c r="H1794" s="11"/>
      <c r="I1794" s="15"/>
    </row>
    <row r="1795" spans="6:9">
      <c r="F1795" s="11"/>
      <c r="G1795" s="15"/>
      <c r="H1795" s="11"/>
      <c r="I1795" s="15"/>
    </row>
    <row r="1796" spans="6:9">
      <c r="F1796" s="11"/>
      <c r="G1796" s="15"/>
      <c r="H1796" s="11"/>
      <c r="I1796" s="15"/>
    </row>
    <row r="1797" spans="6:9">
      <c r="F1797" s="11"/>
      <c r="G1797" s="15"/>
      <c r="H1797" s="11"/>
      <c r="I1797" s="15"/>
    </row>
    <row r="1798" spans="6:9">
      <c r="F1798" s="11"/>
      <c r="G1798" s="15"/>
      <c r="H1798" s="11"/>
      <c r="I1798" s="15"/>
    </row>
    <row r="1799" spans="6:9">
      <c r="F1799" s="11"/>
      <c r="G1799" s="15"/>
      <c r="H1799" s="11"/>
      <c r="I1799" s="15"/>
    </row>
    <row r="1800" spans="6:9">
      <c r="F1800" s="11"/>
      <c r="G1800" s="15"/>
      <c r="H1800" s="11"/>
      <c r="I1800" s="15"/>
    </row>
    <row r="1801" spans="6:9">
      <c r="F1801" s="11"/>
      <c r="G1801" s="15"/>
      <c r="H1801" s="11"/>
      <c r="I1801" s="15"/>
    </row>
    <row r="1802" spans="6:9">
      <c r="F1802" s="11"/>
      <c r="G1802" s="15"/>
      <c r="H1802" s="11"/>
      <c r="I1802" s="15"/>
    </row>
    <row r="1803" spans="6:9">
      <c r="F1803" s="11"/>
      <c r="G1803" s="15"/>
      <c r="H1803" s="11"/>
      <c r="I1803" s="15"/>
    </row>
    <row r="1804" spans="6:9">
      <c r="F1804" s="11"/>
      <c r="G1804" s="15"/>
      <c r="H1804" s="11"/>
      <c r="I1804" s="15"/>
    </row>
    <row r="1805" spans="6:9">
      <c r="F1805" s="11"/>
      <c r="G1805" s="15"/>
      <c r="H1805" s="11"/>
      <c r="I1805" s="15"/>
    </row>
    <row r="1806" spans="6:9">
      <c r="F1806" s="11"/>
      <c r="G1806" s="15"/>
      <c r="H1806" s="11"/>
      <c r="I1806" s="15"/>
    </row>
    <row r="1807" spans="6:9">
      <c r="F1807" s="11"/>
      <c r="G1807" s="15"/>
      <c r="H1807" s="11"/>
      <c r="I1807" s="15"/>
    </row>
    <row r="1808" spans="6:9">
      <c r="F1808" s="11"/>
      <c r="G1808" s="15"/>
      <c r="H1808" s="11"/>
      <c r="I1808" s="15"/>
    </row>
    <row r="1809" spans="6:9">
      <c r="F1809" s="11"/>
      <c r="G1809" s="15"/>
      <c r="H1809" s="11"/>
      <c r="I1809" s="15"/>
    </row>
    <row r="1810" spans="6:9">
      <c r="F1810" s="11"/>
      <c r="G1810" s="15"/>
      <c r="H1810" s="11"/>
      <c r="I1810" s="15"/>
    </row>
    <row r="1811" spans="6:9">
      <c r="F1811" s="11"/>
      <c r="G1811" s="15"/>
      <c r="H1811" s="11"/>
      <c r="I1811" s="15"/>
    </row>
    <row r="1812" spans="6:9">
      <c r="F1812" s="11"/>
      <c r="G1812" s="15"/>
      <c r="H1812" s="11"/>
      <c r="I1812" s="15"/>
    </row>
    <row r="1813" spans="6:9">
      <c r="F1813" s="11"/>
      <c r="G1813" s="15"/>
      <c r="H1813" s="11"/>
      <c r="I1813" s="15"/>
    </row>
    <row r="1814" spans="6:9">
      <c r="F1814" s="11"/>
      <c r="G1814" s="15"/>
      <c r="H1814" s="11"/>
      <c r="I1814" s="15"/>
    </row>
    <row r="1815" spans="6:9">
      <c r="F1815" s="11"/>
      <c r="G1815" s="15"/>
      <c r="H1815" s="11"/>
      <c r="I1815" s="15"/>
    </row>
    <row r="1816" spans="6:9">
      <c r="F1816" s="11"/>
      <c r="G1816" s="15"/>
      <c r="H1816" s="11"/>
      <c r="I1816" s="15"/>
    </row>
    <row r="1817" spans="6:9">
      <c r="F1817" s="11"/>
      <c r="G1817" s="15"/>
      <c r="H1817" s="11"/>
      <c r="I1817" s="15"/>
    </row>
    <row r="1818" spans="6:9">
      <c r="F1818" s="11"/>
      <c r="G1818" s="15"/>
      <c r="H1818" s="11"/>
      <c r="I1818" s="15"/>
    </row>
    <row r="1819" spans="6:9">
      <c r="F1819" s="11"/>
      <c r="G1819" s="15"/>
      <c r="H1819" s="11"/>
      <c r="I1819" s="15"/>
    </row>
    <row r="1820" spans="6:9">
      <c r="F1820" s="11"/>
      <c r="G1820" s="15"/>
      <c r="H1820" s="11"/>
      <c r="I1820" s="15"/>
    </row>
    <row r="1821" spans="6:9">
      <c r="F1821" s="11"/>
      <c r="G1821" s="15"/>
      <c r="H1821" s="11"/>
      <c r="I1821" s="15"/>
    </row>
    <row r="1822" spans="6:9">
      <c r="F1822" s="11"/>
      <c r="G1822" s="15"/>
      <c r="H1822" s="11"/>
      <c r="I1822" s="15"/>
    </row>
    <row r="1823" spans="6:9">
      <c r="F1823" s="11"/>
      <c r="G1823" s="15"/>
      <c r="H1823" s="11"/>
      <c r="I1823" s="15"/>
    </row>
    <row r="1824" spans="6:9">
      <c r="F1824" s="11"/>
      <c r="G1824" s="15"/>
      <c r="H1824" s="11"/>
      <c r="I1824" s="15"/>
    </row>
    <row r="1825" spans="6:9">
      <c r="F1825" s="11"/>
      <c r="G1825" s="15"/>
      <c r="H1825" s="11"/>
      <c r="I1825" s="15"/>
    </row>
    <row r="1826" spans="6:9">
      <c r="F1826" s="11"/>
      <c r="G1826" s="15"/>
      <c r="H1826" s="11"/>
      <c r="I1826" s="15"/>
    </row>
    <row r="1827" spans="6:9">
      <c r="F1827" s="11"/>
      <c r="G1827" s="15"/>
      <c r="H1827" s="11"/>
      <c r="I1827" s="15"/>
    </row>
    <row r="1828" spans="6:9">
      <c r="F1828" s="11"/>
      <c r="G1828" s="15"/>
      <c r="H1828" s="11"/>
      <c r="I1828" s="15"/>
    </row>
    <row r="1829" spans="6:9">
      <c r="F1829" s="11"/>
      <c r="G1829" s="15"/>
      <c r="H1829" s="11"/>
      <c r="I1829" s="15"/>
    </row>
    <row r="1830" spans="6:9">
      <c r="F1830" s="11"/>
      <c r="G1830" s="15"/>
      <c r="H1830" s="11"/>
      <c r="I1830" s="15"/>
    </row>
    <row r="1831" spans="6:9">
      <c r="F1831" s="11"/>
      <c r="G1831" s="15"/>
      <c r="H1831" s="11"/>
      <c r="I1831" s="15"/>
    </row>
    <row r="1832" spans="6:9">
      <c r="F1832" s="11"/>
      <c r="G1832" s="15"/>
      <c r="H1832" s="11"/>
      <c r="I1832" s="15"/>
    </row>
    <row r="1833" spans="6:9">
      <c r="F1833" s="11"/>
      <c r="G1833" s="15"/>
      <c r="H1833" s="11"/>
      <c r="I1833" s="15"/>
    </row>
    <row r="1834" spans="6:9">
      <c r="F1834" s="11"/>
      <c r="G1834" s="15"/>
      <c r="H1834" s="11"/>
      <c r="I1834" s="15"/>
    </row>
    <row r="1835" spans="6:9">
      <c r="F1835" s="11"/>
      <c r="G1835" s="15"/>
      <c r="H1835" s="11"/>
      <c r="I1835" s="15"/>
    </row>
    <row r="1836" spans="6:9">
      <c r="F1836" s="11"/>
      <c r="G1836" s="15"/>
      <c r="H1836" s="11"/>
      <c r="I1836" s="15"/>
    </row>
    <row r="1837" spans="6:9">
      <c r="F1837" s="11"/>
      <c r="G1837" s="15"/>
      <c r="H1837" s="11"/>
      <c r="I1837" s="15"/>
    </row>
    <row r="1838" spans="6:9">
      <c r="F1838" s="11"/>
      <c r="G1838" s="15"/>
      <c r="H1838" s="11"/>
      <c r="I1838" s="15"/>
    </row>
    <row r="1839" spans="6:9">
      <c r="F1839" s="11"/>
      <c r="G1839" s="15"/>
      <c r="H1839" s="11"/>
      <c r="I1839" s="15"/>
    </row>
    <row r="1840" spans="6:9">
      <c r="F1840" s="11"/>
      <c r="G1840" s="15"/>
      <c r="H1840" s="11"/>
      <c r="I1840" s="15"/>
    </row>
    <row r="1841" spans="6:9">
      <c r="F1841" s="11"/>
      <c r="G1841" s="15"/>
      <c r="H1841" s="11"/>
      <c r="I1841" s="15"/>
    </row>
    <row r="1842" spans="6:9">
      <c r="F1842" s="11"/>
      <c r="G1842" s="15"/>
      <c r="H1842" s="11"/>
      <c r="I1842" s="15"/>
    </row>
    <row r="1843" spans="6:9">
      <c r="F1843" s="11"/>
      <c r="G1843" s="15"/>
      <c r="H1843" s="11"/>
      <c r="I1843" s="15"/>
    </row>
    <row r="1844" spans="6:9">
      <c r="F1844" s="11"/>
      <c r="G1844" s="15"/>
      <c r="H1844" s="11"/>
      <c r="I1844" s="15"/>
    </row>
    <row r="1845" spans="6:9">
      <c r="F1845" s="11"/>
      <c r="G1845" s="15"/>
      <c r="H1845" s="11"/>
      <c r="I1845" s="15"/>
    </row>
    <row r="1846" spans="6:9">
      <c r="F1846" s="11"/>
      <c r="G1846" s="15"/>
      <c r="H1846" s="11"/>
      <c r="I1846" s="15"/>
    </row>
    <row r="1847" spans="6:9">
      <c r="F1847" s="11"/>
      <c r="G1847" s="15"/>
      <c r="H1847" s="11"/>
      <c r="I1847" s="15"/>
    </row>
    <row r="1848" spans="6:9">
      <c r="F1848" s="11"/>
      <c r="G1848" s="15"/>
      <c r="H1848" s="11"/>
      <c r="I1848" s="15"/>
    </row>
    <row r="1849" spans="6:9">
      <c r="F1849" s="11"/>
      <c r="G1849" s="15"/>
      <c r="H1849" s="11"/>
      <c r="I1849" s="15"/>
    </row>
    <row r="1850" spans="6:9">
      <c r="F1850" s="11"/>
      <c r="G1850" s="15"/>
      <c r="H1850" s="11"/>
      <c r="I1850" s="15"/>
    </row>
    <row r="1851" spans="6:9">
      <c r="F1851" s="11"/>
      <c r="G1851" s="15"/>
      <c r="H1851" s="11"/>
      <c r="I1851" s="15"/>
    </row>
    <row r="1852" spans="6:9">
      <c r="F1852" s="11"/>
      <c r="G1852" s="15"/>
      <c r="H1852" s="11"/>
      <c r="I1852" s="15"/>
    </row>
    <row r="1853" spans="6:9">
      <c r="F1853" s="11"/>
      <c r="G1853" s="15"/>
      <c r="H1853" s="11"/>
      <c r="I1853" s="15"/>
    </row>
    <row r="1854" spans="6:9">
      <c r="F1854" s="11"/>
      <c r="G1854" s="15"/>
      <c r="H1854" s="11"/>
      <c r="I1854" s="15"/>
    </row>
    <row r="1855" spans="6:9">
      <c r="F1855" s="11"/>
      <c r="G1855" s="15"/>
      <c r="H1855" s="11"/>
      <c r="I1855" s="15"/>
    </row>
    <row r="1856" spans="6:9">
      <c r="F1856" s="11"/>
      <c r="G1856" s="15"/>
      <c r="H1856" s="11"/>
      <c r="I1856" s="15"/>
    </row>
    <row r="1857" spans="6:9">
      <c r="F1857" s="11"/>
      <c r="G1857" s="15"/>
      <c r="H1857" s="11"/>
      <c r="I1857" s="15"/>
    </row>
    <row r="1858" spans="6:9">
      <c r="F1858" s="11"/>
      <c r="G1858" s="15"/>
      <c r="H1858" s="11"/>
      <c r="I1858" s="15"/>
    </row>
    <row r="1859" spans="6:9">
      <c r="F1859" s="11"/>
      <c r="G1859" s="15"/>
      <c r="H1859" s="11"/>
      <c r="I1859" s="15"/>
    </row>
    <row r="1860" spans="6:9">
      <c r="F1860" s="11"/>
      <c r="G1860" s="15"/>
      <c r="H1860" s="11"/>
      <c r="I1860" s="15"/>
    </row>
    <row r="1861" spans="6:9">
      <c r="F1861" s="11"/>
      <c r="G1861" s="15"/>
      <c r="H1861" s="11"/>
      <c r="I1861" s="15"/>
    </row>
    <row r="1862" spans="6:9">
      <c r="F1862" s="11"/>
      <c r="G1862" s="15"/>
      <c r="H1862" s="11"/>
      <c r="I1862" s="15"/>
    </row>
    <row r="1863" spans="6:9">
      <c r="F1863" s="11"/>
      <c r="G1863" s="15"/>
      <c r="H1863" s="11"/>
      <c r="I1863" s="15"/>
    </row>
    <row r="1864" spans="6:9">
      <c r="F1864" s="11"/>
      <c r="G1864" s="15"/>
      <c r="H1864" s="11"/>
      <c r="I1864" s="15"/>
    </row>
    <row r="1865" spans="6:9">
      <c r="F1865" s="11"/>
      <c r="G1865" s="15"/>
      <c r="H1865" s="11"/>
      <c r="I1865" s="15"/>
    </row>
    <row r="1866" spans="6:9">
      <c r="F1866" s="11"/>
      <c r="G1866" s="15"/>
      <c r="H1866" s="11"/>
      <c r="I1866" s="15"/>
    </row>
    <row r="1867" spans="6:9">
      <c r="F1867" s="11"/>
      <c r="G1867" s="15"/>
      <c r="H1867" s="11"/>
      <c r="I1867" s="15"/>
    </row>
    <row r="1868" spans="6:9">
      <c r="F1868" s="11"/>
      <c r="G1868" s="15"/>
      <c r="H1868" s="11"/>
      <c r="I1868" s="15"/>
    </row>
    <row r="1869" spans="6:9">
      <c r="F1869" s="11"/>
      <c r="G1869" s="15"/>
      <c r="H1869" s="11"/>
      <c r="I1869" s="15"/>
    </row>
    <row r="1870" spans="6:9">
      <c r="F1870" s="11"/>
      <c r="G1870" s="15"/>
      <c r="H1870" s="11"/>
      <c r="I1870" s="15"/>
    </row>
    <row r="1871" spans="6:9">
      <c r="F1871" s="11"/>
      <c r="G1871" s="15"/>
      <c r="H1871" s="11"/>
      <c r="I1871" s="15"/>
    </row>
    <row r="1872" spans="6:9">
      <c r="F1872" s="11"/>
      <c r="G1872" s="15"/>
      <c r="H1872" s="11"/>
      <c r="I1872" s="15"/>
    </row>
    <row r="1873" spans="6:9">
      <c r="F1873" s="11"/>
      <c r="G1873" s="15"/>
      <c r="H1873" s="11"/>
      <c r="I1873" s="15"/>
    </row>
    <row r="1874" spans="6:9">
      <c r="F1874" s="11"/>
      <c r="G1874" s="15"/>
      <c r="H1874" s="11"/>
      <c r="I1874" s="15"/>
    </row>
    <row r="1875" spans="6:9">
      <c r="F1875" s="11"/>
      <c r="G1875" s="15"/>
      <c r="H1875" s="11"/>
      <c r="I1875" s="15"/>
    </row>
    <row r="1876" spans="6:9">
      <c r="F1876" s="11"/>
      <c r="G1876" s="15"/>
      <c r="H1876" s="11"/>
      <c r="I1876" s="15"/>
    </row>
    <row r="1877" spans="6:9">
      <c r="F1877" s="11"/>
      <c r="G1877" s="15"/>
      <c r="H1877" s="11"/>
      <c r="I1877" s="15"/>
    </row>
    <row r="1878" spans="6:9">
      <c r="F1878" s="11"/>
      <c r="G1878" s="15"/>
      <c r="H1878" s="11"/>
      <c r="I1878" s="15"/>
    </row>
    <row r="1879" spans="6:9">
      <c r="F1879" s="11"/>
      <c r="G1879" s="15"/>
      <c r="H1879" s="11"/>
      <c r="I1879" s="15"/>
    </row>
    <row r="1880" spans="6:9">
      <c r="F1880" s="11"/>
      <c r="G1880" s="15"/>
      <c r="H1880" s="11"/>
      <c r="I1880" s="15"/>
    </row>
    <row r="1881" spans="6:9">
      <c r="F1881" s="11"/>
      <c r="G1881" s="15"/>
      <c r="H1881" s="11"/>
      <c r="I1881" s="15"/>
    </row>
    <row r="1882" spans="6:9">
      <c r="F1882" s="11"/>
      <c r="G1882" s="15"/>
      <c r="H1882" s="11"/>
      <c r="I1882" s="15"/>
    </row>
    <row r="1883" spans="6:9">
      <c r="F1883" s="11"/>
      <c r="G1883" s="15"/>
      <c r="H1883" s="11"/>
      <c r="I1883" s="15"/>
    </row>
    <row r="1884" spans="6:9">
      <c r="F1884" s="11"/>
      <c r="G1884" s="15"/>
      <c r="H1884" s="11"/>
      <c r="I1884" s="15"/>
    </row>
    <row r="1885" spans="6:9">
      <c r="F1885" s="11"/>
      <c r="G1885" s="15"/>
      <c r="H1885" s="11"/>
      <c r="I1885" s="15"/>
    </row>
    <row r="1886" spans="6:9">
      <c r="F1886" s="11"/>
      <c r="G1886" s="15"/>
      <c r="H1886" s="11"/>
      <c r="I1886" s="15"/>
    </row>
    <row r="1887" spans="6:9">
      <c r="F1887" s="11"/>
      <c r="G1887" s="15"/>
      <c r="H1887" s="11"/>
      <c r="I1887" s="15"/>
    </row>
    <row r="1888" spans="6:9">
      <c r="F1888" s="11"/>
      <c r="G1888" s="15"/>
      <c r="H1888" s="11"/>
      <c r="I1888" s="15"/>
    </row>
    <row r="1889" spans="6:9">
      <c r="F1889" s="11"/>
      <c r="G1889" s="15"/>
      <c r="H1889" s="11"/>
      <c r="I1889" s="15"/>
    </row>
    <row r="1890" spans="6:9">
      <c r="F1890" s="11"/>
      <c r="G1890" s="15"/>
      <c r="H1890" s="11"/>
      <c r="I1890" s="15"/>
    </row>
    <row r="1891" spans="6:9">
      <c r="F1891" s="11"/>
      <c r="G1891" s="15"/>
      <c r="H1891" s="11"/>
      <c r="I1891" s="15"/>
    </row>
    <row r="1892" spans="6:9">
      <c r="F1892" s="11"/>
      <c r="G1892" s="15"/>
      <c r="H1892" s="11"/>
      <c r="I1892" s="15"/>
    </row>
    <row r="1893" spans="6:9">
      <c r="F1893" s="11"/>
      <c r="G1893" s="15"/>
      <c r="H1893" s="11"/>
      <c r="I1893" s="15"/>
    </row>
    <row r="1894" spans="6:9">
      <c r="F1894" s="11"/>
      <c r="G1894" s="15"/>
      <c r="H1894" s="11"/>
      <c r="I1894" s="15"/>
    </row>
    <row r="1895" spans="6:9">
      <c r="F1895" s="11"/>
      <c r="G1895" s="15"/>
      <c r="H1895" s="11"/>
      <c r="I1895" s="15"/>
    </row>
    <row r="1896" spans="6:9">
      <c r="F1896" s="11"/>
      <c r="G1896" s="15"/>
      <c r="H1896" s="11"/>
      <c r="I1896" s="15"/>
    </row>
    <row r="1897" spans="6:9">
      <c r="F1897" s="11"/>
      <c r="G1897" s="15"/>
      <c r="H1897" s="11"/>
      <c r="I1897" s="15"/>
    </row>
    <row r="1898" spans="6:9">
      <c r="F1898" s="11"/>
      <c r="G1898" s="15"/>
      <c r="H1898" s="11"/>
      <c r="I1898" s="15"/>
    </row>
    <row r="1899" spans="6:9">
      <c r="F1899" s="11"/>
      <c r="G1899" s="15"/>
      <c r="H1899" s="11"/>
      <c r="I1899" s="15"/>
    </row>
    <row r="1900" spans="6:9">
      <c r="F1900" s="11"/>
      <c r="G1900" s="15"/>
      <c r="H1900" s="11"/>
      <c r="I1900" s="15"/>
    </row>
    <row r="1901" spans="6:9">
      <c r="F1901" s="11"/>
      <c r="G1901" s="15"/>
      <c r="H1901" s="11"/>
      <c r="I1901" s="15"/>
    </row>
    <row r="1902" spans="6:9">
      <c r="F1902" s="11"/>
      <c r="G1902" s="15"/>
      <c r="H1902" s="11"/>
      <c r="I1902" s="15"/>
    </row>
    <row r="1903" spans="6:9">
      <c r="F1903" s="11"/>
      <c r="G1903" s="15"/>
      <c r="H1903" s="11"/>
      <c r="I1903" s="15"/>
    </row>
    <row r="1904" spans="6:9">
      <c r="F1904" s="11"/>
      <c r="G1904" s="15"/>
      <c r="H1904" s="11"/>
      <c r="I1904" s="15"/>
    </row>
    <row r="1905" spans="6:9">
      <c r="F1905" s="11"/>
      <c r="G1905" s="15"/>
      <c r="H1905" s="11"/>
      <c r="I1905" s="15"/>
    </row>
    <row r="1906" spans="6:9">
      <c r="F1906" s="11"/>
      <c r="G1906" s="15"/>
      <c r="H1906" s="11"/>
      <c r="I1906" s="15"/>
    </row>
    <row r="1907" spans="6:9">
      <c r="F1907" s="11"/>
      <c r="G1907" s="15"/>
      <c r="H1907" s="11"/>
      <c r="I1907" s="15"/>
    </row>
    <row r="1908" spans="6:9">
      <c r="F1908" s="11"/>
      <c r="G1908" s="15"/>
      <c r="H1908" s="11"/>
      <c r="I1908" s="15"/>
    </row>
    <row r="1909" spans="6:9">
      <c r="F1909" s="11"/>
      <c r="G1909" s="15"/>
      <c r="H1909" s="11"/>
      <c r="I1909" s="15"/>
    </row>
    <row r="1910" spans="6:9">
      <c r="F1910" s="11"/>
      <c r="G1910" s="15"/>
      <c r="H1910" s="11"/>
      <c r="I1910" s="15"/>
    </row>
    <row r="1911" spans="6:9">
      <c r="F1911" s="11"/>
      <c r="G1911" s="15"/>
      <c r="H1911" s="11"/>
      <c r="I1911" s="15"/>
    </row>
    <row r="1912" spans="6:9">
      <c r="F1912" s="11"/>
      <c r="G1912" s="15"/>
      <c r="H1912" s="11"/>
      <c r="I1912" s="15"/>
    </row>
    <row r="1913" spans="6:9">
      <c r="F1913" s="11"/>
      <c r="G1913" s="15"/>
      <c r="H1913" s="11"/>
      <c r="I1913" s="15"/>
    </row>
    <row r="1914" spans="6:9">
      <c r="F1914" s="11"/>
      <c r="G1914" s="15"/>
      <c r="H1914" s="11"/>
      <c r="I1914" s="15"/>
    </row>
    <row r="1915" spans="6:9">
      <c r="F1915" s="11"/>
      <c r="G1915" s="15"/>
      <c r="H1915" s="11"/>
      <c r="I1915" s="15"/>
    </row>
    <row r="1916" spans="6:9">
      <c r="F1916" s="11"/>
      <c r="G1916" s="15"/>
      <c r="H1916" s="11"/>
      <c r="I1916" s="15"/>
    </row>
    <row r="1917" spans="6:9">
      <c r="F1917" s="11"/>
      <c r="G1917" s="15"/>
      <c r="H1917" s="11"/>
      <c r="I1917" s="15"/>
    </row>
    <row r="1918" spans="6:9">
      <c r="F1918" s="11"/>
      <c r="G1918" s="15"/>
      <c r="H1918" s="11"/>
      <c r="I1918" s="15"/>
    </row>
    <row r="1919" spans="6:9">
      <c r="F1919" s="11"/>
      <c r="G1919" s="15"/>
      <c r="H1919" s="11"/>
      <c r="I1919" s="15"/>
    </row>
    <row r="1920" spans="6:9">
      <c r="F1920" s="11"/>
      <c r="G1920" s="15"/>
      <c r="H1920" s="11"/>
      <c r="I1920" s="15"/>
    </row>
    <row r="1921" spans="6:9">
      <c r="F1921" s="11"/>
      <c r="G1921" s="15"/>
      <c r="H1921" s="11"/>
      <c r="I1921" s="15"/>
    </row>
    <row r="1922" spans="6:9">
      <c r="F1922" s="11"/>
      <c r="G1922" s="15"/>
      <c r="H1922" s="11"/>
      <c r="I1922" s="15"/>
    </row>
    <row r="1923" spans="6:9">
      <c r="F1923" s="11"/>
      <c r="G1923" s="15"/>
      <c r="H1923" s="11"/>
      <c r="I1923" s="15"/>
    </row>
    <row r="1924" spans="6:9">
      <c r="F1924" s="11"/>
      <c r="G1924" s="15"/>
      <c r="H1924" s="11"/>
      <c r="I1924" s="15"/>
    </row>
    <row r="1925" spans="6:9">
      <c r="F1925" s="11"/>
      <c r="G1925" s="15"/>
      <c r="H1925" s="11"/>
      <c r="I1925" s="15"/>
    </row>
    <row r="1926" spans="6:9">
      <c r="F1926" s="11"/>
      <c r="G1926" s="15"/>
      <c r="H1926" s="11"/>
      <c r="I1926" s="15"/>
    </row>
    <row r="1927" spans="6:9">
      <c r="F1927" s="11"/>
      <c r="G1927" s="15"/>
      <c r="H1927" s="11"/>
      <c r="I1927" s="15"/>
    </row>
    <row r="1928" spans="6:9">
      <c r="F1928" s="11"/>
      <c r="G1928" s="15"/>
      <c r="H1928" s="11"/>
      <c r="I1928" s="15"/>
    </row>
    <row r="1929" spans="6:9">
      <c r="F1929" s="11"/>
      <c r="G1929" s="15"/>
      <c r="H1929" s="11"/>
      <c r="I1929" s="15"/>
    </row>
    <row r="1930" spans="6:9">
      <c r="F1930" s="11"/>
      <c r="G1930" s="15"/>
      <c r="H1930" s="11"/>
      <c r="I1930" s="15"/>
    </row>
    <row r="1931" spans="6:9">
      <c r="F1931" s="11"/>
      <c r="G1931" s="15"/>
      <c r="H1931" s="11"/>
      <c r="I1931" s="15"/>
    </row>
    <row r="1932" spans="6:9">
      <c r="F1932" s="11"/>
      <c r="G1932" s="15"/>
      <c r="H1932" s="11"/>
      <c r="I1932" s="15"/>
    </row>
    <row r="1933" spans="6:9">
      <c r="F1933" s="11"/>
      <c r="G1933" s="15"/>
      <c r="H1933" s="11"/>
      <c r="I1933" s="15"/>
    </row>
    <row r="1934" spans="6:9">
      <c r="F1934" s="11"/>
      <c r="G1934" s="15"/>
      <c r="H1934" s="11"/>
      <c r="I1934" s="15"/>
    </row>
    <row r="1935" spans="6:9">
      <c r="F1935" s="11"/>
      <c r="G1935" s="15"/>
      <c r="H1935" s="11"/>
      <c r="I1935" s="15"/>
    </row>
    <row r="1936" spans="6:9">
      <c r="F1936" s="11"/>
      <c r="G1936" s="15"/>
      <c r="H1936" s="11"/>
      <c r="I1936" s="15"/>
    </row>
    <row r="1937" spans="6:9">
      <c r="F1937" s="11"/>
      <c r="G1937" s="15"/>
      <c r="H1937" s="11"/>
      <c r="I1937" s="15"/>
    </row>
    <row r="1938" spans="6:9">
      <c r="F1938" s="11"/>
      <c r="G1938" s="15"/>
      <c r="H1938" s="11"/>
      <c r="I1938" s="15"/>
    </row>
    <row r="1939" spans="6:9">
      <c r="F1939" s="11"/>
      <c r="G1939" s="15"/>
      <c r="H1939" s="11"/>
      <c r="I1939" s="15"/>
    </row>
    <row r="1940" spans="6:9">
      <c r="F1940" s="11"/>
      <c r="G1940" s="15"/>
      <c r="H1940" s="11"/>
      <c r="I1940" s="15"/>
    </row>
    <row r="1941" spans="6:9">
      <c r="F1941" s="11"/>
      <c r="G1941" s="15"/>
      <c r="H1941" s="11"/>
      <c r="I1941" s="15"/>
    </row>
    <row r="1942" spans="6:9">
      <c r="F1942" s="11"/>
      <c r="G1942" s="15"/>
      <c r="H1942" s="11"/>
      <c r="I1942" s="15"/>
    </row>
    <row r="1943" spans="6:9">
      <c r="F1943" s="11"/>
      <c r="G1943" s="15"/>
      <c r="H1943" s="11"/>
      <c r="I1943" s="15"/>
    </row>
    <row r="1944" spans="6:9">
      <c r="F1944" s="11"/>
      <c r="G1944" s="15"/>
      <c r="H1944" s="11"/>
      <c r="I1944" s="15"/>
    </row>
    <row r="1945" spans="6:9">
      <c r="F1945" s="11"/>
      <c r="G1945" s="15"/>
      <c r="H1945" s="11"/>
      <c r="I1945" s="15"/>
    </row>
    <row r="1946" spans="6:9">
      <c r="F1946" s="11"/>
      <c r="G1946" s="15"/>
      <c r="H1946" s="11"/>
      <c r="I1946" s="15"/>
    </row>
    <row r="1947" spans="6:9">
      <c r="F1947" s="11"/>
      <c r="G1947" s="15"/>
      <c r="H1947" s="11"/>
      <c r="I1947" s="15"/>
    </row>
    <row r="1948" spans="6:9">
      <c r="F1948" s="11"/>
      <c r="G1948" s="15"/>
      <c r="H1948" s="11"/>
      <c r="I1948" s="15"/>
    </row>
    <row r="1949" spans="6:9">
      <c r="F1949" s="11"/>
      <c r="G1949" s="15"/>
      <c r="H1949" s="11"/>
      <c r="I1949" s="15"/>
    </row>
    <row r="1950" spans="6:9">
      <c r="F1950" s="11"/>
      <c r="G1950" s="15"/>
      <c r="H1950" s="11"/>
      <c r="I1950" s="15"/>
    </row>
    <row r="1951" spans="6:9">
      <c r="F1951" s="11"/>
      <c r="G1951" s="15"/>
      <c r="H1951" s="11"/>
      <c r="I1951" s="15"/>
    </row>
    <row r="1952" spans="6:9">
      <c r="F1952" s="11"/>
      <c r="G1952" s="15"/>
      <c r="H1952" s="11"/>
      <c r="I1952" s="15"/>
    </row>
    <row r="1953" spans="6:9">
      <c r="F1953" s="11"/>
      <c r="G1953" s="15"/>
      <c r="H1953" s="11"/>
      <c r="I1953" s="15"/>
    </row>
    <row r="1954" spans="6:9">
      <c r="F1954" s="11"/>
      <c r="G1954" s="15"/>
      <c r="H1954" s="11"/>
      <c r="I1954" s="15"/>
    </row>
    <row r="1955" spans="6:9">
      <c r="F1955" s="11"/>
      <c r="G1955" s="15"/>
      <c r="H1955" s="11"/>
      <c r="I1955" s="15"/>
    </row>
    <row r="1956" spans="6:9">
      <c r="F1956" s="11"/>
      <c r="G1956" s="15"/>
      <c r="H1956" s="11"/>
      <c r="I1956" s="15"/>
    </row>
    <row r="1957" spans="6:9">
      <c r="F1957" s="11"/>
      <c r="G1957" s="15"/>
      <c r="H1957" s="11"/>
      <c r="I1957" s="15"/>
    </row>
    <row r="1958" spans="6:9">
      <c r="F1958" s="11"/>
      <c r="G1958" s="15"/>
      <c r="H1958" s="11"/>
      <c r="I1958" s="15"/>
    </row>
    <row r="1959" spans="6:9">
      <c r="F1959" s="11"/>
      <c r="G1959" s="15"/>
      <c r="H1959" s="11"/>
      <c r="I1959" s="15"/>
    </row>
    <row r="1960" spans="6:9">
      <c r="F1960" s="11"/>
      <c r="G1960" s="15"/>
      <c r="H1960" s="11"/>
      <c r="I1960" s="15"/>
    </row>
    <row r="1961" spans="6:9">
      <c r="F1961" s="11"/>
      <c r="G1961" s="15"/>
      <c r="H1961" s="11"/>
      <c r="I1961" s="15"/>
    </row>
    <row r="1962" spans="6:9">
      <c r="F1962" s="11"/>
      <c r="G1962" s="15"/>
      <c r="H1962" s="11"/>
      <c r="I1962" s="15"/>
    </row>
    <row r="1963" spans="6:9">
      <c r="F1963" s="11"/>
      <c r="G1963" s="15"/>
      <c r="H1963" s="11"/>
      <c r="I1963" s="15"/>
    </row>
    <row r="1964" spans="6:9">
      <c r="F1964" s="11"/>
      <c r="G1964" s="15"/>
      <c r="H1964" s="11"/>
      <c r="I1964" s="15"/>
    </row>
    <row r="1965" spans="6:9">
      <c r="F1965" s="11"/>
      <c r="G1965" s="15"/>
      <c r="H1965" s="11"/>
      <c r="I1965" s="15"/>
    </row>
    <row r="1966" spans="6:9">
      <c r="F1966" s="11"/>
      <c r="G1966" s="15"/>
      <c r="H1966" s="11"/>
      <c r="I1966" s="15"/>
    </row>
    <row r="1967" spans="6:9">
      <c r="F1967" s="11"/>
      <c r="G1967" s="15"/>
      <c r="H1967" s="11"/>
      <c r="I1967" s="15"/>
    </row>
    <row r="1968" spans="6:9">
      <c r="F1968" s="11"/>
      <c r="G1968" s="15"/>
      <c r="H1968" s="11"/>
      <c r="I1968" s="15"/>
    </row>
    <row r="1969" spans="6:9">
      <c r="F1969" s="11"/>
      <c r="G1969" s="15"/>
      <c r="H1969" s="11"/>
      <c r="I1969" s="15"/>
    </row>
    <row r="1970" spans="6:9">
      <c r="F1970" s="11"/>
      <c r="G1970" s="15"/>
      <c r="H1970" s="11"/>
      <c r="I1970" s="15"/>
    </row>
    <row r="1971" spans="6:9">
      <c r="F1971" s="11"/>
      <c r="G1971" s="15"/>
      <c r="H1971" s="11"/>
      <c r="I1971" s="15"/>
    </row>
    <row r="1972" spans="6:9">
      <c r="F1972" s="11"/>
      <c r="G1972" s="15"/>
      <c r="H1972" s="11"/>
      <c r="I1972" s="15"/>
    </row>
    <row r="1973" spans="6:9">
      <c r="F1973" s="11"/>
      <c r="G1973" s="15"/>
      <c r="H1973" s="11"/>
      <c r="I1973" s="15"/>
    </row>
    <row r="1974" spans="6:9">
      <c r="F1974" s="11"/>
      <c r="G1974" s="15"/>
      <c r="H1974" s="11"/>
      <c r="I1974" s="15"/>
    </row>
    <row r="1975" spans="6:9">
      <c r="F1975" s="11"/>
      <c r="G1975" s="15"/>
      <c r="H1975" s="11"/>
      <c r="I1975" s="15"/>
    </row>
    <row r="1976" spans="6:9">
      <c r="F1976" s="11"/>
      <c r="G1976" s="15"/>
      <c r="H1976" s="11"/>
      <c r="I1976" s="15"/>
    </row>
    <row r="1977" spans="6:9">
      <c r="F1977" s="11"/>
      <c r="G1977" s="15"/>
      <c r="H1977" s="11"/>
      <c r="I1977" s="15"/>
    </row>
    <row r="1978" spans="6:9">
      <c r="F1978" s="11"/>
      <c r="G1978" s="15"/>
      <c r="H1978" s="11"/>
      <c r="I1978" s="15"/>
    </row>
    <row r="1979" spans="6:9">
      <c r="F1979" s="11"/>
      <c r="G1979" s="15"/>
      <c r="H1979" s="11"/>
      <c r="I1979" s="15"/>
    </row>
    <row r="1980" spans="6:9">
      <c r="F1980" s="11"/>
      <c r="G1980" s="15"/>
      <c r="H1980" s="11"/>
      <c r="I1980" s="15"/>
    </row>
    <row r="1981" spans="6:9">
      <c r="F1981" s="11"/>
      <c r="G1981" s="15"/>
      <c r="H1981" s="11"/>
      <c r="I1981" s="15"/>
    </row>
    <row r="1982" spans="6:9">
      <c r="F1982" s="11"/>
      <c r="G1982" s="15"/>
      <c r="H1982" s="11"/>
      <c r="I1982" s="15"/>
    </row>
    <row r="1983" spans="6:9">
      <c r="F1983" s="11"/>
      <c r="G1983" s="15"/>
      <c r="H1983" s="11"/>
      <c r="I1983" s="15"/>
    </row>
    <row r="1984" spans="6:9">
      <c r="F1984" s="11"/>
      <c r="G1984" s="15"/>
      <c r="H1984" s="11"/>
      <c r="I1984" s="15"/>
    </row>
    <row r="1985" spans="6:9">
      <c r="F1985" s="11"/>
      <c r="G1985" s="15"/>
      <c r="H1985" s="11"/>
      <c r="I1985" s="15"/>
    </row>
    <row r="1986" spans="6:9">
      <c r="F1986" s="11"/>
      <c r="G1986" s="15"/>
      <c r="H1986" s="11"/>
      <c r="I1986" s="15"/>
    </row>
    <row r="1987" spans="6:9">
      <c r="F1987" s="11"/>
      <c r="G1987" s="15"/>
      <c r="H1987" s="11"/>
      <c r="I1987" s="15"/>
    </row>
    <row r="1988" spans="6:9">
      <c r="F1988" s="11"/>
      <c r="G1988" s="15"/>
      <c r="H1988" s="11"/>
      <c r="I1988" s="15"/>
    </row>
    <row r="1989" spans="6:9">
      <c r="F1989" s="11"/>
      <c r="G1989" s="15"/>
      <c r="H1989" s="11"/>
      <c r="I1989" s="15"/>
    </row>
    <row r="1990" spans="6:9">
      <c r="F1990" s="11"/>
      <c r="G1990" s="15"/>
      <c r="H1990" s="11"/>
      <c r="I1990" s="15"/>
    </row>
    <row r="1991" spans="6:9">
      <c r="F1991" s="11"/>
      <c r="G1991" s="15"/>
      <c r="H1991" s="11"/>
      <c r="I1991" s="15"/>
    </row>
    <row r="1992" spans="6:9">
      <c r="F1992" s="11"/>
      <c r="G1992" s="15"/>
      <c r="H1992" s="11"/>
      <c r="I1992" s="15"/>
    </row>
    <row r="1993" spans="6:9">
      <c r="F1993" s="11"/>
      <c r="G1993" s="15"/>
      <c r="H1993" s="11"/>
      <c r="I1993" s="15"/>
    </row>
    <row r="1994" spans="6:9">
      <c r="F1994" s="11"/>
      <c r="G1994" s="15"/>
      <c r="H1994" s="11"/>
      <c r="I1994" s="15"/>
    </row>
    <row r="1995" spans="6:9">
      <c r="F1995" s="11"/>
      <c r="G1995" s="15"/>
      <c r="H1995" s="11"/>
      <c r="I1995" s="15"/>
    </row>
    <row r="1996" spans="6:9">
      <c r="F1996" s="11"/>
      <c r="G1996" s="15"/>
      <c r="H1996" s="11"/>
      <c r="I1996" s="15"/>
    </row>
    <row r="1997" spans="6:9">
      <c r="F1997" s="11"/>
      <c r="G1997" s="15"/>
      <c r="H1997" s="11"/>
      <c r="I1997" s="15"/>
    </row>
    <row r="1998" spans="6:9">
      <c r="F1998" s="11"/>
      <c r="G1998" s="15"/>
      <c r="H1998" s="11"/>
      <c r="I1998" s="15"/>
    </row>
    <row r="1999" spans="6:9">
      <c r="F1999" s="11"/>
      <c r="G1999" s="15"/>
      <c r="H1999" s="11"/>
      <c r="I1999" s="15"/>
    </row>
    <row r="2000" spans="6:9">
      <c r="F2000" s="11"/>
      <c r="G2000" s="15"/>
      <c r="H2000" s="11"/>
      <c r="I2000" s="15"/>
    </row>
    <row r="2001" spans="6:9">
      <c r="F2001" s="11"/>
      <c r="G2001" s="15"/>
      <c r="H2001" s="11"/>
      <c r="I2001" s="15"/>
    </row>
    <row r="2002" spans="6:9">
      <c r="F2002" s="11"/>
      <c r="G2002" s="15"/>
      <c r="H2002" s="11"/>
      <c r="I2002" s="15"/>
    </row>
    <row r="2003" spans="6:9">
      <c r="F2003" s="11"/>
      <c r="G2003" s="15"/>
      <c r="H2003" s="11"/>
      <c r="I2003" s="15"/>
    </row>
    <row r="2004" spans="6:9">
      <c r="F2004" s="11"/>
      <c r="G2004" s="15"/>
      <c r="H2004" s="11"/>
      <c r="I2004" s="15"/>
    </row>
    <row r="2005" spans="6:9">
      <c r="F2005" s="11"/>
      <c r="G2005" s="15"/>
      <c r="H2005" s="11"/>
      <c r="I2005" s="15"/>
    </row>
    <row r="2006" spans="6:9">
      <c r="F2006" s="11"/>
      <c r="G2006" s="15"/>
      <c r="H2006" s="11"/>
      <c r="I2006" s="15"/>
    </row>
    <row r="2007" spans="6:9">
      <c r="F2007" s="11"/>
      <c r="G2007" s="15"/>
      <c r="H2007" s="11"/>
      <c r="I2007" s="15"/>
    </row>
    <row r="2008" spans="6:9">
      <c r="F2008" s="11"/>
      <c r="G2008" s="15"/>
      <c r="H2008" s="11"/>
      <c r="I2008" s="15"/>
    </row>
    <row r="2009" spans="6:9">
      <c r="F2009" s="11"/>
      <c r="G2009" s="15"/>
      <c r="H2009" s="11"/>
      <c r="I2009" s="15"/>
    </row>
    <row r="2010" spans="6:9">
      <c r="F2010" s="11"/>
      <c r="G2010" s="15"/>
      <c r="H2010" s="11"/>
      <c r="I2010" s="15"/>
    </row>
    <row r="2011" spans="6:9">
      <c r="F2011" s="11"/>
      <c r="G2011" s="15"/>
      <c r="H2011" s="11"/>
      <c r="I2011" s="15"/>
    </row>
    <row r="2012" spans="6:9">
      <c r="F2012" s="11"/>
      <c r="G2012" s="15"/>
      <c r="H2012" s="11"/>
      <c r="I2012" s="15"/>
    </row>
    <row r="2013" spans="6:9">
      <c r="F2013" s="11"/>
      <c r="G2013" s="15"/>
      <c r="H2013" s="11"/>
      <c r="I2013" s="15"/>
    </row>
    <row r="2014" spans="6:9">
      <c r="F2014" s="11"/>
      <c r="G2014" s="15"/>
      <c r="H2014" s="11"/>
      <c r="I2014" s="15"/>
    </row>
    <row r="2015" spans="6:9">
      <c r="F2015" s="11"/>
      <c r="G2015" s="15"/>
      <c r="H2015" s="11"/>
      <c r="I2015" s="15"/>
    </row>
    <row r="2016" spans="6:9">
      <c r="F2016" s="11"/>
      <c r="G2016" s="15"/>
      <c r="H2016" s="11"/>
      <c r="I2016" s="15"/>
    </row>
    <row r="2017" spans="6:9">
      <c r="F2017" s="11"/>
      <c r="G2017" s="15"/>
      <c r="H2017" s="11"/>
      <c r="I2017" s="15"/>
    </row>
    <row r="2018" spans="6:9">
      <c r="F2018" s="11"/>
      <c r="G2018" s="15"/>
      <c r="H2018" s="11"/>
      <c r="I2018" s="15"/>
    </row>
    <row r="2019" spans="6:9">
      <c r="F2019" s="11"/>
      <c r="G2019" s="15"/>
      <c r="H2019" s="11"/>
      <c r="I2019" s="15"/>
    </row>
    <row r="2020" spans="6:9">
      <c r="F2020" s="11"/>
      <c r="G2020" s="15"/>
      <c r="H2020" s="11"/>
      <c r="I2020" s="15"/>
    </row>
    <row r="2021" spans="6:9">
      <c r="F2021" s="11"/>
      <c r="G2021" s="15"/>
      <c r="H2021" s="11"/>
      <c r="I2021" s="15"/>
    </row>
    <row r="2022" spans="6:9">
      <c r="F2022" s="11"/>
      <c r="G2022" s="15"/>
      <c r="H2022" s="11"/>
      <c r="I2022" s="15"/>
    </row>
    <row r="2023" spans="6:9">
      <c r="F2023" s="11"/>
      <c r="G2023" s="15"/>
      <c r="H2023" s="11"/>
      <c r="I2023" s="15"/>
    </row>
    <row r="2024" spans="6:9">
      <c r="F2024" s="11"/>
      <c r="G2024" s="15"/>
      <c r="H2024" s="11"/>
      <c r="I2024" s="15"/>
    </row>
    <row r="2025" spans="6:9">
      <c r="F2025" s="11"/>
      <c r="G2025" s="15"/>
      <c r="H2025" s="11"/>
      <c r="I2025" s="15"/>
    </row>
    <row r="2026" spans="6:9">
      <c r="F2026" s="11"/>
      <c r="G2026" s="15"/>
      <c r="H2026" s="11"/>
      <c r="I2026" s="15"/>
    </row>
    <row r="2027" spans="6:9">
      <c r="F2027" s="11"/>
      <c r="G2027" s="15"/>
      <c r="H2027" s="11"/>
      <c r="I2027" s="15"/>
    </row>
    <row r="2028" spans="6:9">
      <c r="F2028" s="11"/>
      <c r="G2028" s="15"/>
      <c r="H2028" s="11"/>
      <c r="I2028" s="15"/>
    </row>
    <row r="2029" spans="6:9">
      <c r="F2029" s="11"/>
      <c r="G2029" s="15"/>
      <c r="H2029" s="11"/>
      <c r="I2029" s="15"/>
    </row>
    <row r="2030" spans="6:9">
      <c r="F2030" s="11"/>
      <c r="G2030" s="15"/>
      <c r="H2030" s="11"/>
      <c r="I2030" s="15"/>
    </row>
    <row r="2031" spans="6:9">
      <c r="F2031" s="11"/>
      <c r="G2031" s="15"/>
      <c r="H2031" s="11"/>
      <c r="I2031" s="15"/>
    </row>
    <row r="2032" spans="6:9">
      <c r="F2032" s="11"/>
      <c r="G2032" s="15"/>
      <c r="H2032" s="11"/>
      <c r="I2032" s="15"/>
    </row>
    <row r="2033" spans="6:9">
      <c r="F2033" s="11"/>
      <c r="G2033" s="15"/>
      <c r="H2033" s="11"/>
      <c r="I2033" s="15"/>
    </row>
    <row r="2034" spans="6:9">
      <c r="F2034" s="11"/>
      <c r="G2034" s="15"/>
      <c r="H2034" s="11"/>
      <c r="I2034" s="15"/>
    </row>
    <row r="2035" spans="6:9">
      <c r="F2035" s="11"/>
      <c r="G2035" s="15"/>
      <c r="H2035" s="11"/>
      <c r="I2035" s="15"/>
    </row>
    <row r="2036" spans="6:9">
      <c r="F2036" s="11"/>
      <c r="G2036" s="15"/>
      <c r="H2036" s="11"/>
      <c r="I2036" s="15"/>
    </row>
    <row r="2037" spans="6:9">
      <c r="F2037" s="11"/>
      <c r="G2037" s="15"/>
      <c r="H2037" s="11"/>
      <c r="I2037" s="15"/>
    </row>
    <row r="2038" spans="6:9">
      <c r="F2038" s="11"/>
      <c r="G2038" s="15"/>
      <c r="H2038" s="11"/>
      <c r="I2038" s="15"/>
    </row>
    <row r="2039" spans="6:9">
      <c r="F2039" s="11"/>
      <c r="G2039" s="15"/>
      <c r="H2039" s="11"/>
      <c r="I2039" s="15"/>
    </row>
    <row r="2040" spans="6:9">
      <c r="F2040" s="11"/>
      <c r="G2040" s="15"/>
      <c r="H2040" s="11"/>
      <c r="I2040" s="15"/>
    </row>
    <row r="2041" spans="6:9">
      <c r="F2041" s="11"/>
      <c r="G2041" s="15"/>
      <c r="H2041" s="11"/>
      <c r="I2041" s="15"/>
    </row>
    <row r="2042" spans="6:9">
      <c r="F2042" s="11"/>
      <c r="G2042" s="15"/>
      <c r="H2042" s="11"/>
      <c r="I2042" s="15"/>
    </row>
    <row r="2043" spans="6:9">
      <c r="F2043" s="11"/>
      <c r="G2043" s="15"/>
      <c r="H2043" s="11"/>
      <c r="I2043" s="15"/>
    </row>
    <row r="2044" spans="6:9">
      <c r="F2044" s="11"/>
      <c r="G2044" s="15"/>
      <c r="H2044" s="11"/>
      <c r="I2044" s="15"/>
    </row>
    <row r="2045" spans="6:9">
      <c r="F2045" s="11"/>
      <c r="G2045" s="15"/>
      <c r="H2045" s="11"/>
      <c r="I2045" s="15"/>
    </row>
    <row r="2046" spans="6:9">
      <c r="F2046" s="11"/>
      <c r="G2046" s="15"/>
      <c r="H2046" s="11"/>
      <c r="I2046" s="15"/>
    </row>
    <row r="2047" spans="6:9">
      <c r="F2047" s="11"/>
      <c r="G2047" s="15"/>
      <c r="H2047" s="11"/>
      <c r="I2047" s="15"/>
    </row>
    <row r="2048" spans="6:9">
      <c r="F2048" s="11"/>
      <c r="G2048" s="15"/>
      <c r="H2048" s="11"/>
      <c r="I2048" s="15"/>
    </row>
    <row r="2049" spans="6:9">
      <c r="F2049" s="11"/>
      <c r="G2049" s="15"/>
      <c r="H2049" s="11"/>
      <c r="I2049" s="15"/>
    </row>
    <row r="2050" spans="6:9">
      <c r="F2050" s="11"/>
      <c r="G2050" s="15"/>
      <c r="H2050" s="11"/>
      <c r="I2050" s="15"/>
    </row>
    <row r="2051" spans="6:9">
      <c r="F2051" s="11"/>
      <c r="G2051" s="15"/>
      <c r="H2051" s="11"/>
      <c r="I2051" s="15"/>
    </row>
    <row r="2052" spans="6:9">
      <c r="F2052" s="11"/>
      <c r="G2052" s="15"/>
      <c r="H2052" s="11"/>
      <c r="I2052" s="15"/>
    </row>
    <row r="2053" spans="6:9">
      <c r="F2053" s="11"/>
      <c r="G2053" s="15"/>
      <c r="H2053" s="11"/>
      <c r="I2053" s="15"/>
    </row>
    <row r="2054" spans="6:9">
      <c r="F2054" s="11"/>
      <c r="G2054" s="15"/>
      <c r="H2054" s="11"/>
      <c r="I2054" s="15"/>
    </row>
    <row r="2055" spans="6:9">
      <c r="F2055" s="11"/>
      <c r="G2055" s="15"/>
      <c r="H2055" s="11"/>
      <c r="I2055" s="15"/>
    </row>
    <row r="2056" spans="6:9">
      <c r="F2056" s="11"/>
      <c r="G2056" s="15"/>
      <c r="H2056" s="11"/>
      <c r="I2056" s="15"/>
    </row>
    <row r="2057" spans="6:9">
      <c r="F2057" s="11"/>
      <c r="G2057" s="15"/>
      <c r="H2057" s="11"/>
      <c r="I2057" s="15"/>
    </row>
    <row r="2058" spans="6:9">
      <c r="F2058" s="11"/>
      <c r="G2058" s="15"/>
      <c r="H2058" s="11"/>
      <c r="I2058" s="15"/>
    </row>
    <row r="2059" spans="6:9">
      <c r="F2059" s="11"/>
      <c r="G2059" s="15"/>
      <c r="H2059" s="11"/>
      <c r="I2059" s="15"/>
    </row>
    <row r="2060" spans="6:9">
      <c r="F2060" s="11"/>
      <c r="G2060" s="15"/>
      <c r="H2060" s="11"/>
      <c r="I2060" s="15"/>
    </row>
    <row r="2061" spans="6:9">
      <c r="F2061" s="11"/>
      <c r="G2061" s="15"/>
      <c r="H2061" s="11"/>
      <c r="I2061" s="15"/>
    </row>
    <row r="2062" spans="6:9">
      <c r="F2062" s="11"/>
      <c r="G2062" s="15"/>
      <c r="H2062" s="11"/>
      <c r="I2062" s="15"/>
    </row>
    <row r="2063" spans="6:9">
      <c r="F2063" s="11"/>
      <c r="G2063" s="15"/>
      <c r="H2063" s="11"/>
      <c r="I2063" s="15"/>
    </row>
    <row r="2064" spans="6:9">
      <c r="F2064" s="11"/>
      <c r="G2064" s="15"/>
      <c r="H2064" s="11"/>
      <c r="I2064" s="15"/>
    </row>
    <row r="2065" spans="6:9">
      <c r="F2065" s="11"/>
      <c r="G2065" s="15"/>
      <c r="H2065" s="11"/>
      <c r="I2065" s="15"/>
    </row>
    <row r="2066" spans="6:9">
      <c r="F2066" s="11"/>
      <c r="G2066" s="15"/>
      <c r="H2066" s="11"/>
      <c r="I2066" s="15"/>
    </row>
    <row r="2067" spans="6:9">
      <c r="F2067" s="11"/>
      <c r="G2067" s="15"/>
      <c r="H2067" s="11"/>
      <c r="I2067" s="15"/>
    </row>
    <row r="2068" spans="6:9">
      <c r="F2068" s="11"/>
      <c r="G2068" s="15"/>
      <c r="H2068" s="11"/>
      <c r="I2068" s="15"/>
    </row>
    <row r="2069" spans="6:9">
      <c r="F2069" s="11"/>
      <c r="G2069" s="15"/>
      <c r="H2069" s="11"/>
      <c r="I2069" s="15"/>
    </row>
    <row r="2070" spans="6:9">
      <c r="F2070" s="11"/>
      <c r="G2070" s="15"/>
      <c r="H2070" s="11"/>
      <c r="I2070" s="15"/>
    </row>
    <row r="2071" spans="6:9">
      <c r="F2071" s="11"/>
      <c r="G2071" s="15"/>
      <c r="H2071" s="11"/>
      <c r="I2071" s="15"/>
    </row>
    <row r="2072" spans="6:9">
      <c r="F2072" s="11"/>
      <c r="G2072" s="15"/>
      <c r="H2072" s="11"/>
      <c r="I2072" s="15"/>
    </row>
    <row r="2073" spans="6:9">
      <c r="F2073" s="11"/>
      <c r="G2073" s="15"/>
      <c r="H2073" s="11"/>
      <c r="I2073" s="15"/>
    </row>
    <row r="2074" spans="6:9">
      <c r="F2074" s="11"/>
      <c r="G2074" s="15"/>
      <c r="H2074" s="11"/>
      <c r="I2074" s="15"/>
    </row>
    <row r="2075" spans="6:9">
      <c r="F2075" s="11"/>
      <c r="G2075" s="15"/>
      <c r="H2075" s="11"/>
      <c r="I2075" s="15"/>
    </row>
    <row r="2076" spans="6:9">
      <c r="F2076" s="11"/>
      <c r="G2076" s="15"/>
      <c r="H2076" s="11"/>
      <c r="I2076" s="15"/>
    </row>
    <row r="2077" spans="6:9">
      <c r="F2077" s="11"/>
      <c r="G2077" s="15"/>
      <c r="H2077" s="11"/>
      <c r="I2077" s="15"/>
    </row>
    <row r="2078" spans="6:9">
      <c r="F2078" s="11"/>
      <c r="G2078" s="15"/>
      <c r="H2078" s="11"/>
      <c r="I2078" s="15"/>
    </row>
    <row r="2079" spans="6:9">
      <c r="F2079" s="11"/>
      <c r="G2079" s="15"/>
      <c r="H2079" s="11"/>
      <c r="I2079" s="15"/>
    </row>
    <row r="2080" spans="6:9">
      <c r="F2080" s="11"/>
      <c r="G2080" s="15"/>
      <c r="H2080" s="11"/>
      <c r="I2080" s="15"/>
    </row>
    <row r="2081" spans="6:9">
      <c r="F2081" s="11"/>
      <c r="G2081" s="15"/>
      <c r="H2081" s="11"/>
      <c r="I2081" s="15"/>
    </row>
    <row r="2082" spans="6:9">
      <c r="F2082" s="11"/>
      <c r="G2082" s="15"/>
      <c r="H2082" s="11"/>
      <c r="I2082" s="15"/>
    </row>
    <row r="2083" spans="6:9">
      <c r="F2083" s="11"/>
      <c r="G2083" s="15"/>
      <c r="H2083" s="11"/>
      <c r="I2083" s="15"/>
    </row>
    <row r="2084" spans="6:9">
      <c r="F2084" s="11"/>
      <c r="G2084" s="15"/>
      <c r="H2084" s="11"/>
      <c r="I2084" s="15"/>
    </row>
    <row r="2085" spans="6:9">
      <c r="F2085" s="11"/>
      <c r="G2085" s="15"/>
      <c r="H2085" s="11"/>
      <c r="I2085" s="15"/>
    </row>
    <row r="2086" spans="6:9">
      <c r="F2086" s="11"/>
      <c r="G2086" s="15"/>
      <c r="H2086" s="11"/>
      <c r="I2086" s="15"/>
    </row>
    <row r="2087" spans="6:9">
      <c r="F2087" s="11"/>
      <c r="G2087" s="15"/>
      <c r="H2087" s="11"/>
      <c r="I2087" s="15"/>
    </row>
    <row r="2088" spans="6:9">
      <c r="F2088" s="11"/>
      <c r="G2088" s="15"/>
      <c r="H2088" s="11"/>
      <c r="I2088" s="15"/>
    </row>
    <row r="2089" spans="6:9">
      <c r="F2089" s="11"/>
      <c r="G2089" s="15"/>
      <c r="H2089" s="11"/>
      <c r="I2089" s="15"/>
    </row>
    <row r="2090" spans="6:9">
      <c r="F2090" s="11"/>
      <c r="G2090" s="15"/>
      <c r="H2090" s="11"/>
      <c r="I2090" s="15"/>
    </row>
    <row r="2091" spans="6:9">
      <c r="F2091" s="11"/>
      <c r="G2091" s="15"/>
      <c r="H2091" s="11"/>
      <c r="I2091" s="15"/>
    </row>
    <row r="2092" spans="6:9">
      <c r="F2092" s="11"/>
      <c r="G2092" s="15"/>
      <c r="H2092" s="11"/>
      <c r="I2092" s="15"/>
    </row>
    <row r="2093" spans="6:9">
      <c r="F2093" s="11"/>
      <c r="G2093" s="15"/>
      <c r="H2093" s="11"/>
      <c r="I2093" s="15"/>
    </row>
    <row r="2094" spans="6:9">
      <c r="F2094" s="11"/>
      <c r="G2094" s="15"/>
      <c r="H2094" s="11"/>
      <c r="I2094" s="15"/>
    </row>
    <row r="2095" spans="6:9">
      <c r="F2095" s="11"/>
      <c r="G2095" s="15"/>
      <c r="H2095" s="11"/>
      <c r="I2095" s="15"/>
    </row>
    <row r="2096" spans="6:9">
      <c r="F2096" s="11"/>
      <c r="G2096" s="15"/>
      <c r="H2096" s="11"/>
      <c r="I2096" s="15"/>
    </row>
    <row r="2097" spans="6:9">
      <c r="F2097" s="11"/>
      <c r="G2097" s="15"/>
      <c r="H2097" s="11"/>
      <c r="I2097" s="15"/>
    </row>
    <row r="2098" spans="6:9">
      <c r="F2098" s="11"/>
      <c r="G2098" s="15"/>
      <c r="H2098" s="11"/>
      <c r="I2098" s="15"/>
    </row>
    <row r="2099" spans="6:9">
      <c r="F2099" s="11"/>
      <c r="G2099" s="15"/>
      <c r="H2099" s="11"/>
      <c r="I2099" s="15"/>
    </row>
    <row r="2100" spans="6:9">
      <c r="F2100" s="11"/>
      <c r="G2100" s="15"/>
      <c r="H2100" s="11"/>
      <c r="I2100" s="15"/>
    </row>
    <row r="2101" spans="6:9">
      <c r="F2101" s="11"/>
      <c r="G2101" s="15"/>
      <c r="H2101" s="11"/>
      <c r="I2101" s="15"/>
    </row>
    <row r="2102" spans="6:9">
      <c r="F2102" s="11"/>
      <c r="G2102" s="15"/>
      <c r="H2102" s="11"/>
      <c r="I2102" s="15"/>
    </row>
    <row r="2103" spans="6:9">
      <c r="F2103" s="11"/>
      <c r="G2103" s="15"/>
      <c r="H2103" s="11"/>
      <c r="I2103" s="15"/>
    </row>
    <row r="2104" spans="6:9">
      <c r="F2104" s="11"/>
      <c r="G2104" s="15"/>
      <c r="H2104" s="11"/>
      <c r="I2104" s="15"/>
    </row>
    <row r="2105" spans="6:9">
      <c r="F2105" s="11"/>
      <c r="G2105" s="15"/>
      <c r="H2105" s="11"/>
      <c r="I2105" s="15"/>
    </row>
    <row r="2106" spans="6:9">
      <c r="F2106" s="11"/>
      <c r="G2106" s="15"/>
      <c r="H2106" s="11"/>
      <c r="I2106" s="15"/>
    </row>
    <row r="2107" spans="6:9">
      <c r="F2107" s="11"/>
      <c r="G2107" s="15"/>
      <c r="H2107" s="11"/>
      <c r="I2107" s="15"/>
    </row>
    <row r="2108" spans="6:9">
      <c r="F2108" s="11"/>
      <c r="G2108" s="15"/>
      <c r="H2108" s="11"/>
      <c r="I2108" s="15"/>
    </row>
    <row r="2109" spans="6:9">
      <c r="F2109" s="11"/>
      <c r="G2109" s="15"/>
      <c r="H2109" s="11"/>
      <c r="I2109" s="15"/>
    </row>
    <row r="2110" spans="6:9">
      <c r="F2110" s="11"/>
      <c r="G2110" s="15"/>
      <c r="H2110" s="11"/>
      <c r="I2110" s="15"/>
    </row>
    <row r="2111" spans="6:9">
      <c r="F2111" s="11"/>
      <c r="G2111" s="15"/>
      <c r="H2111" s="11"/>
      <c r="I2111" s="15"/>
    </row>
    <row r="2112" spans="6:9">
      <c r="F2112" s="11"/>
      <c r="G2112" s="15"/>
      <c r="H2112" s="11"/>
      <c r="I2112" s="15"/>
    </row>
    <row r="2113" spans="6:9">
      <c r="F2113" s="11"/>
      <c r="G2113" s="15"/>
      <c r="H2113" s="11"/>
      <c r="I2113" s="15"/>
    </row>
    <row r="2114" spans="6:9">
      <c r="F2114" s="11"/>
      <c r="G2114" s="15"/>
      <c r="H2114" s="11"/>
      <c r="I2114" s="15"/>
    </row>
    <row r="2115" spans="6:9">
      <c r="F2115" s="11"/>
      <c r="G2115" s="15"/>
      <c r="H2115" s="11"/>
      <c r="I2115" s="15"/>
    </row>
    <row r="2116" spans="6:9">
      <c r="F2116" s="11"/>
      <c r="G2116" s="15"/>
      <c r="H2116" s="11"/>
      <c r="I2116" s="15"/>
    </row>
    <row r="2117" spans="6:9">
      <c r="F2117" s="11"/>
      <c r="G2117" s="15"/>
      <c r="H2117" s="11"/>
      <c r="I2117" s="15"/>
    </row>
    <row r="2118" spans="6:9">
      <c r="F2118" s="11"/>
      <c r="G2118" s="15"/>
      <c r="H2118" s="11"/>
      <c r="I2118" s="15"/>
    </row>
    <row r="2119" spans="6:9">
      <c r="F2119" s="11"/>
      <c r="G2119" s="15"/>
      <c r="H2119" s="11"/>
      <c r="I2119" s="15"/>
    </row>
    <row r="2120" spans="6:9">
      <c r="F2120" s="11"/>
      <c r="G2120" s="15"/>
      <c r="H2120" s="11"/>
      <c r="I2120" s="15"/>
    </row>
    <row r="2121" spans="6:9">
      <c r="F2121" s="11"/>
      <c r="G2121" s="15"/>
      <c r="H2121" s="11"/>
      <c r="I2121" s="15"/>
    </row>
    <row r="2122" spans="6:9">
      <c r="F2122" s="11"/>
      <c r="G2122" s="15"/>
      <c r="H2122" s="11"/>
      <c r="I2122" s="15"/>
    </row>
    <row r="2123" spans="6:9">
      <c r="F2123" s="11"/>
      <c r="G2123" s="15"/>
      <c r="H2123" s="11"/>
      <c r="I2123" s="15"/>
    </row>
    <row r="2124" spans="6:9">
      <c r="F2124" s="11"/>
      <c r="G2124" s="15"/>
      <c r="H2124" s="11"/>
      <c r="I2124" s="15"/>
    </row>
    <row r="2125" spans="6:9">
      <c r="F2125" s="11"/>
      <c r="G2125" s="15"/>
      <c r="H2125" s="11"/>
      <c r="I2125" s="15"/>
    </row>
    <row r="2126" spans="6:9">
      <c r="F2126" s="11"/>
      <c r="G2126" s="15"/>
      <c r="H2126" s="11"/>
      <c r="I2126" s="15"/>
    </row>
    <row r="2127" spans="6:9">
      <c r="F2127" s="11"/>
      <c r="G2127" s="15"/>
      <c r="H2127" s="11"/>
      <c r="I2127" s="15"/>
    </row>
    <row r="2128" spans="6:9">
      <c r="F2128" s="11"/>
      <c r="G2128" s="15"/>
      <c r="H2128" s="11"/>
      <c r="I2128" s="15"/>
    </row>
    <row r="2129" spans="6:9">
      <c r="F2129" s="11"/>
      <c r="G2129" s="15"/>
      <c r="H2129" s="11"/>
      <c r="I2129" s="15"/>
    </row>
    <row r="2130" spans="6:9">
      <c r="F2130" s="11"/>
      <c r="G2130" s="15"/>
      <c r="H2130" s="11"/>
      <c r="I2130" s="15"/>
    </row>
    <row r="2131" spans="6:9">
      <c r="F2131" s="11"/>
      <c r="G2131" s="15"/>
      <c r="H2131" s="11"/>
      <c r="I2131" s="15"/>
    </row>
    <row r="2132" spans="6:9">
      <c r="F2132" s="11"/>
      <c r="G2132" s="15"/>
      <c r="H2132" s="11"/>
      <c r="I2132" s="15"/>
    </row>
    <row r="2133" spans="6:9">
      <c r="F2133" s="11"/>
      <c r="G2133" s="15"/>
      <c r="H2133" s="11"/>
      <c r="I2133" s="15"/>
    </row>
    <row r="2134" spans="6:9">
      <c r="F2134" s="11"/>
      <c r="G2134" s="15"/>
      <c r="H2134" s="11"/>
      <c r="I2134" s="15"/>
    </row>
    <row r="2135" spans="6:9">
      <c r="F2135" s="11"/>
      <c r="G2135" s="15"/>
      <c r="H2135" s="11"/>
      <c r="I2135" s="15"/>
    </row>
    <row r="2136" spans="6:9">
      <c r="F2136" s="11"/>
      <c r="G2136" s="15"/>
      <c r="H2136" s="11"/>
      <c r="I2136" s="15"/>
    </row>
    <row r="2137" spans="6:9">
      <c r="F2137" s="11"/>
      <c r="G2137" s="15"/>
      <c r="H2137" s="11"/>
      <c r="I2137" s="15"/>
    </row>
    <row r="2138" spans="6:9">
      <c r="F2138" s="11"/>
      <c r="G2138" s="15"/>
      <c r="H2138" s="11"/>
      <c r="I2138" s="15"/>
    </row>
    <row r="2139" spans="6:9">
      <c r="F2139" s="11"/>
      <c r="G2139" s="15"/>
      <c r="H2139" s="11"/>
      <c r="I2139" s="15"/>
    </row>
    <row r="2140" spans="6:9">
      <c r="F2140" s="11"/>
      <c r="G2140" s="15"/>
      <c r="H2140" s="11"/>
      <c r="I2140" s="15"/>
    </row>
    <row r="2141" spans="6:9">
      <c r="F2141" s="11"/>
      <c r="G2141" s="15"/>
      <c r="H2141" s="11"/>
      <c r="I2141" s="15"/>
    </row>
    <row r="2142" spans="6:9">
      <c r="F2142" s="11"/>
      <c r="G2142" s="15"/>
      <c r="H2142" s="11"/>
      <c r="I2142" s="15"/>
    </row>
    <row r="2143" spans="6:9">
      <c r="F2143" s="11"/>
      <c r="G2143" s="15"/>
      <c r="H2143" s="11"/>
      <c r="I2143" s="15"/>
    </row>
    <row r="2144" spans="6:9">
      <c r="F2144" s="11"/>
      <c r="G2144" s="15"/>
      <c r="H2144" s="11"/>
      <c r="I2144" s="15"/>
    </row>
    <row r="2145" spans="6:9">
      <c r="F2145" s="11"/>
      <c r="G2145" s="15"/>
      <c r="H2145" s="11"/>
      <c r="I2145" s="15"/>
    </row>
    <row r="2146" spans="6:9">
      <c r="F2146" s="11"/>
      <c r="G2146" s="15"/>
      <c r="H2146" s="11"/>
      <c r="I2146" s="15"/>
    </row>
    <row r="2147" spans="6:9">
      <c r="F2147" s="11"/>
      <c r="G2147" s="15"/>
      <c r="H2147" s="11"/>
      <c r="I2147" s="15"/>
    </row>
    <row r="2148" spans="6:9">
      <c r="F2148" s="11"/>
      <c r="G2148" s="15"/>
      <c r="H2148" s="11"/>
      <c r="I2148" s="15"/>
    </row>
    <row r="2149" spans="6:9">
      <c r="F2149" s="11"/>
      <c r="G2149" s="15"/>
      <c r="H2149" s="11"/>
      <c r="I2149" s="15"/>
    </row>
    <row r="2150" spans="6:9">
      <c r="F2150" s="11"/>
      <c r="G2150" s="15"/>
      <c r="H2150" s="11"/>
      <c r="I2150" s="15"/>
    </row>
    <row r="2151" spans="6:9">
      <c r="F2151" s="11"/>
      <c r="G2151" s="15"/>
      <c r="H2151" s="11"/>
      <c r="I2151" s="15"/>
    </row>
    <row r="2152" spans="6:9">
      <c r="F2152" s="11"/>
      <c r="G2152" s="15"/>
      <c r="H2152" s="11"/>
      <c r="I2152" s="15"/>
    </row>
    <row r="2153" spans="6:9">
      <c r="F2153" s="11"/>
      <c r="G2153" s="15"/>
      <c r="H2153" s="11"/>
      <c r="I2153" s="15"/>
    </row>
    <row r="2154" spans="6:9">
      <c r="F2154" s="11"/>
      <c r="G2154" s="15"/>
      <c r="H2154" s="11"/>
      <c r="I2154" s="15"/>
    </row>
    <row r="2155" spans="6:9">
      <c r="F2155" s="11"/>
      <c r="G2155" s="15"/>
      <c r="H2155" s="11"/>
      <c r="I2155" s="15"/>
    </row>
    <row r="2156" spans="6:9">
      <c r="F2156" s="11"/>
      <c r="G2156" s="15"/>
      <c r="H2156" s="11"/>
      <c r="I2156" s="15"/>
    </row>
    <row r="2157" spans="6:9">
      <c r="F2157" s="11"/>
      <c r="G2157" s="15"/>
      <c r="H2157" s="11"/>
      <c r="I2157" s="15"/>
    </row>
    <row r="2158" spans="6:9">
      <c r="F2158" s="11"/>
      <c r="G2158" s="15"/>
      <c r="H2158" s="11"/>
      <c r="I2158" s="15"/>
    </row>
    <row r="2159" spans="6:9">
      <c r="F2159" s="11"/>
      <c r="G2159" s="15"/>
      <c r="H2159" s="11"/>
      <c r="I2159" s="15"/>
    </row>
    <row r="2160" spans="6:9">
      <c r="F2160" s="11"/>
      <c r="G2160" s="15"/>
      <c r="H2160" s="11"/>
      <c r="I2160" s="15"/>
    </row>
    <row r="2161" spans="6:9">
      <c r="F2161" s="11"/>
      <c r="G2161" s="15"/>
      <c r="H2161" s="11"/>
      <c r="I2161" s="15"/>
    </row>
    <row r="2162" spans="6:9">
      <c r="F2162" s="11"/>
      <c r="G2162" s="15"/>
      <c r="H2162" s="11"/>
      <c r="I2162" s="15"/>
    </row>
    <row r="2163" spans="6:9">
      <c r="F2163" s="11"/>
      <c r="G2163" s="15"/>
      <c r="H2163" s="11"/>
      <c r="I2163" s="15"/>
    </row>
    <row r="2164" spans="6:9">
      <c r="F2164" s="11"/>
      <c r="G2164" s="15"/>
      <c r="H2164" s="11"/>
      <c r="I2164" s="15"/>
    </row>
    <row r="2165" spans="6:9">
      <c r="F2165" s="11"/>
      <c r="G2165" s="15"/>
      <c r="H2165" s="11"/>
      <c r="I2165" s="15"/>
    </row>
    <row r="2166" spans="6:9">
      <c r="F2166" s="11"/>
      <c r="G2166" s="15"/>
      <c r="H2166" s="11"/>
      <c r="I2166" s="15"/>
    </row>
    <row r="2167" spans="6:9">
      <c r="F2167" s="11"/>
      <c r="G2167" s="15"/>
      <c r="H2167" s="11"/>
      <c r="I2167" s="15"/>
    </row>
    <row r="2168" spans="6:9">
      <c r="F2168" s="11"/>
      <c r="G2168" s="15"/>
      <c r="H2168" s="11"/>
      <c r="I2168" s="15"/>
    </row>
    <row r="2169" spans="6:9">
      <c r="F2169" s="11"/>
      <c r="G2169" s="15"/>
      <c r="H2169" s="11"/>
      <c r="I2169" s="15"/>
    </row>
    <row r="2170" spans="6:9">
      <c r="F2170" s="11"/>
      <c r="G2170" s="15"/>
      <c r="H2170" s="11"/>
      <c r="I2170" s="15"/>
    </row>
    <row r="2171" spans="6:9">
      <c r="F2171" s="11"/>
      <c r="G2171" s="15"/>
      <c r="H2171" s="11"/>
      <c r="I2171" s="15"/>
    </row>
    <row r="2172" spans="6:9">
      <c r="F2172" s="11"/>
      <c r="G2172" s="15"/>
      <c r="H2172" s="11"/>
      <c r="I2172" s="15"/>
    </row>
    <row r="2173" spans="6:9">
      <c r="F2173" s="11"/>
      <c r="G2173" s="15"/>
      <c r="H2173" s="11"/>
      <c r="I2173" s="15"/>
    </row>
    <row r="2174" spans="6:9">
      <c r="F2174" s="11"/>
      <c r="G2174" s="15"/>
      <c r="H2174" s="11"/>
      <c r="I2174" s="15"/>
    </row>
    <row r="2175" spans="6:9">
      <c r="F2175" s="11"/>
      <c r="G2175" s="15"/>
      <c r="H2175" s="11"/>
      <c r="I2175" s="15"/>
    </row>
    <row r="2176" spans="6:9">
      <c r="F2176" s="11"/>
      <c r="G2176" s="15"/>
      <c r="H2176" s="11"/>
      <c r="I2176" s="15"/>
    </row>
    <row r="2177" spans="6:9">
      <c r="F2177" s="11"/>
      <c r="G2177" s="15"/>
      <c r="H2177" s="11"/>
      <c r="I2177" s="15"/>
    </row>
    <row r="2178" spans="6:9">
      <c r="F2178" s="11"/>
      <c r="G2178" s="15"/>
      <c r="H2178" s="11"/>
      <c r="I2178" s="15"/>
    </row>
    <row r="2179" spans="6:9">
      <c r="F2179" s="11"/>
      <c r="G2179" s="15"/>
      <c r="H2179" s="11"/>
      <c r="I2179" s="15"/>
    </row>
    <row r="2180" spans="6:9">
      <c r="F2180" s="11"/>
      <c r="G2180" s="15"/>
      <c r="H2180" s="11"/>
      <c r="I2180" s="15"/>
    </row>
    <row r="2181" spans="6:9">
      <c r="F2181" s="11"/>
      <c r="G2181" s="15"/>
      <c r="H2181" s="11"/>
      <c r="I2181" s="15"/>
    </row>
    <row r="2182" spans="6:9">
      <c r="F2182" s="11"/>
      <c r="G2182" s="15"/>
      <c r="H2182" s="11"/>
      <c r="I2182" s="15"/>
    </row>
    <row r="2183" spans="6:9">
      <c r="F2183" s="11"/>
      <c r="G2183" s="15"/>
      <c r="H2183" s="11"/>
      <c r="I2183" s="15"/>
    </row>
    <row r="2184" spans="6:9">
      <c r="F2184" s="11"/>
      <c r="G2184" s="15"/>
      <c r="H2184" s="11"/>
      <c r="I2184" s="15"/>
    </row>
    <row r="2185" spans="6:9">
      <c r="F2185" s="11"/>
      <c r="G2185" s="15"/>
      <c r="H2185" s="11"/>
      <c r="I2185" s="15"/>
    </row>
    <row r="2186" spans="6:9">
      <c r="F2186" s="11"/>
      <c r="G2186" s="15"/>
      <c r="H2186" s="11"/>
      <c r="I2186" s="15"/>
    </row>
    <row r="2187" spans="6:9">
      <c r="F2187" s="11"/>
      <c r="G2187" s="15"/>
      <c r="H2187" s="11"/>
      <c r="I2187" s="15"/>
    </row>
    <row r="2188" spans="6:9">
      <c r="F2188" s="11"/>
      <c r="G2188" s="15"/>
      <c r="H2188" s="11"/>
      <c r="I2188" s="15"/>
    </row>
    <row r="2189" spans="6:9">
      <c r="F2189" s="11"/>
      <c r="G2189" s="15"/>
      <c r="H2189" s="11"/>
      <c r="I2189" s="15"/>
    </row>
    <row r="2190" spans="6:9">
      <c r="F2190" s="11"/>
      <c r="G2190" s="15"/>
      <c r="H2190" s="11"/>
      <c r="I2190" s="15"/>
    </row>
    <row r="2191" spans="6:9">
      <c r="F2191" s="11"/>
      <c r="G2191" s="15"/>
      <c r="H2191" s="11"/>
      <c r="I2191" s="15"/>
    </row>
    <row r="2192" spans="6:9">
      <c r="F2192" s="11"/>
      <c r="G2192" s="15"/>
      <c r="H2192" s="11"/>
      <c r="I2192" s="15"/>
    </row>
    <row r="2193" spans="6:9">
      <c r="F2193" s="11"/>
      <c r="G2193" s="15"/>
      <c r="H2193" s="11"/>
      <c r="I2193" s="15"/>
    </row>
    <row r="2194" spans="6:9">
      <c r="F2194" s="11"/>
      <c r="G2194" s="15"/>
      <c r="H2194" s="11"/>
      <c r="I2194" s="15"/>
    </row>
    <row r="2195" spans="6:9">
      <c r="F2195" s="11"/>
      <c r="G2195" s="15"/>
      <c r="H2195" s="11"/>
      <c r="I2195" s="15"/>
    </row>
    <row r="2196" spans="6:9">
      <c r="F2196" s="11"/>
      <c r="G2196" s="15"/>
      <c r="H2196" s="11"/>
      <c r="I2196" s="15"/>
    </row>
    <row r="2197" spans="6:9">
      <c r="F2197" s="11"/>
      <c r="G2197" s="15"/>
      <c r="H2197" s="11"/>
      <c r="I2197" s="15"/>
    </row>
    <row r="2198" spans="6:9">
      <c r="F2198" s="11"/>
      <c r="G2198" s="15"/>
      <c r="H2198" s="11"/>
      <c r="I2198" s="15"/>
    </row>
    <row r="2199" spans="6:9">
      <c r="F2199" s="11"/>
      <c r="G2199" s="15"/>
      <c r="H2199" s="11"/>
      <c r="I2199" s="15"/>
    </row>
    <row r="2200" spans="6:9">
      <c r="F2200" s="11"/>
      <c r="G2200" s="15"/>
      <c r="H2200" s="11"/>
      <c r="I2200" s="15"/>
    </row>
    <row r="2201" spans="6:9">
      <c r="F2201" s="11"/>
      <c r="G2201" s="15"/>
      <c r="H2201" s="11"/>
      <c r="I2201" s="15"/>
    </row>
    <row r="2202" spans="6:9">
      <c r="F2202" s="11"/>
      <c r="G2202" s="15"/>
      <c r="H2202" s="11"/>
      <c r="I2202" s="15"/>
    </row>
    <row r="2203" spans="6:9">
      <c r="F2203" s="11"/>
      <c r="G2203" s="15"/>
      <c r="H2203" s="11"/>
      <c r="I2203" s="15"/>
    </row>
    <row r="2204" spans="6:9">
      <c r="F2204" s="11"/>
      <c r="G2204" s="15"/>
      <c r="H2204" s="11"/>
      <c r="I2204" s="15"/>
    </row>
    <row r="2205" spans="6:9">
      <c r="F2205" s="11"/>
      <c r="G2205" s="15"/>
      <c r="H2205" s="11"/>
      <c r="I2205" s="15"/>
    </row>
    <row r="2206" spans="6:9">
      <c r="F2206" s="11"/>
      <c r="G2206" s="15"/>
      <c r="H2206" s="11"/>
      <c r="I2206" s="15"/>
    </row>
    <row r="2207" spans="6:9">
      <c r="F2207" s="11"/>
      <c r="G2207" s="15"/>
      <c r="H2207" s="11"/>
      <c r="I2207" s="15"/>
    </row>
    <row r="2208" spans="6:9">
      <c r="F2208" s="11"/>
      <c r="G2208" s="15"/>
      <c r="H2208" s="11"/>
      <c r="I2208" s="15"/>
    </row>
    <row r="2209" spans="6:9">
      <c r="F2209" s="11"/>
      <c r="G2209" s="15"/>
      <c r="H2209" s="11"/>
      <c r="I2209" s="15"/>
    </row>
    <row r="2210" spans="6:9">
      <c r="F2210" s="11"/>
      <c r="G2210" s="15"/>
      <c r="H2210" s="11"/>
      <c r="I2210" s="15"/>
    </row>
    <row r="2211" spans="6:9">
      <c r="F2211" s="11"/>
      <c r="G2211" s="15"/>
      <c r="H2211" s="11"/>
      <c r="I2211" s="15"/>
    </row>
    <row r="2212" spans="6:9">
      <c r="F2212" s="11"/>
      <c r="G2212" s="15"/>
      <c r="H2212" s="11"/>
      <c r="I2212" s="15"/>
    </row>
    <row r="2213" spans="6:9">
      <c r="F2213" s="11"/>
      <c r="G2213" s="15"/>
      <c r="H2213" s="11"/>
      <c r="I2213" s="15"/>
    </row>
    <row r="2214" spans="6:9">
      <c r="F2214" s="11"/>
      <c r="G2214" s="15"/>
      <c r="H2214" s="11"/>
      <c r="I2214" s="15"/>
    </row>
    <row r="2215" spans="6:9">
      <c r="F2215" s="11"/>
      <c r="G2215" s="15"/>
      <c r="H2215" s="11"/>
      <c r="I2215" s="15"/>
    </row>
    <row r="2216" spans="6:9">
      <c r="F2216" s="11"/>
      <c r="G2216" s="15"/>
      <c r="H2216" s="11"/>
      <c r="I2216" s="15"/>
    </row>
    <row r="2217" spans="6:9">
      <c r="F2217" s="11"/>
      <c r="G2217" s="15"/>
      <c r="H2217" s="11"/>
      <c r="I2217" s="15"/>
    </row>
    <row r="2218" spans="6:9">
      <c r="F2218" s="11"/>
      <c r="G2218" s="15"/>
      <c r="H2218" s="11"/>
      <c r="I2218" s="15"/>
    </row>
    <row r="2219" spans="6:9">
      <c r="F2219" s="11"/>
      <c r="G2219" s="15"/>
      <c r="H2219" s="11"/>
      <c r="I2219" s="15"/>
    </row>
    <row r="2220" spans="6:9">
      <c r="F2220" s="11"/>
      <c r="G2220" s="15"/>
      <c r="H2220" s="11"/>
      <c r="I2220" s="15"/>
    </row>
    <row r="2221" spans="6:9">
      <c r="F2221" s="11"/>
      <c r="G2221" s="15"/>
      <c r="H2221" s="11"/>
      <c r="I2221" s="15"/>
    </row>
    <row r="2222" spans="6:9">
      <c r="F2222" s="11"/>
      <c r="G2222" s="15"/>
      <c r="H2222" s="11"/>
      <c r="I2222" s="15"/>
    </row>
    <row r="2223" spans="6:9">
      <c r="F2223" s="11"/>
      <c r="G2223" s="15"/>
      <c r="H2223" s="11"/>
      <c r="I2223" s="15"/>
    </row>
    <row r="2224" spans="6:9">
      <c r="F2224" s="11"/>
      <c r="G2224" s="15"/>
      <c r="H2224" s="11"/>
      <c r="I2224" s="15"/>
    </row>
    <row r="2225" spans="6:9">
      <c r="F2225" s="11"/>
      <c r="G2225" s="15"/>
      <c r="H2225" s="11"/>
      <c r="I2225" s="15"/>
    </row>
    <row r="2226" spans="6:9">
      <c r="F2226" s="11"/>
      <c r="G2226" s="15"/>
      <c r="H2226" s="11"/>
      <c r="I2226" s="15"/>
    </row>
    <row r="2227" spans="6:9">
      <c r="F2227" s="11"/>
      <c r="G2227" s="15"/>
      <c r="H2227" s="11"/>
      <c r="I2227" s="15"/>
    </row>
    <row r="2228" spans="6:9">
      <c r="F2228" s="11"/>
      <c r="G2228" s="15"/>
      <c r="H2228" s="11"/>
      <c r="I2228" s="15"/>
    </row>
    <row r="2229" spans="6:9">
      <c r="F2229" s="11"/>
      <c r="G2229" s="15"/>
      <c r="H2229" s="11"/>
      <c r="I2229" s="15"/>
    </row>
    <row r="2230" spans="6:9">
      <c r="F2230" s="11"/>
      <c r="G2230" s="15"/>
      <c r="H2230" s="11"/>
      <c r="I2230" s="15"/>
    </row>
    <row r="2231" spans="6:9">
      <c r="F2231" s="11"/>
      <c r="G2231" s="15"/>
      <c r="H2231" s="11"/>
      <c r="I2231" s="15"/>
    </row>
    <row r="2232" spans="6:9">
      <c r="F2232" s="11"/>
      <c r="G2232" s="15"/>
      <c r="H2232" s="11"/>
      <c r="I2232" s="15"/>
    </row>
    <row r="2233" spans="6:9">
      <c r="F2233" s="11"/>
      <c r="G2233" s="15"/>
      <c r="H2233" s="11"/>
      <c r="I2233" s="15"/>
    </row>
    <row r="2234" spans="6:9">
      <c r="F2234" s="11"/>
      <c r="G2234" s="15"/>
      <c r="H2234" s="11"/>
      <c r="I2234" s="15"/>
    </row>
    <row r="2235" spans="6:9">
      <c r="F2235" s="11"/>
      <c r="G2235" s="15"/>
      <c r="H2235" s="11"/>
      <c r="I2235" s="15"/>
    </row>
    <row r="2236" spans="6:9">
      <c r="F2236" s="11"/>
      <c r="G2236" s="15"/>
      <c r="H2236" s="11"/>
      <c r="I2236" s="15"/>
    </row>
    <row r="2237" spans="6:9">
      <c r="F2237" s="11"/>
      <c r="G2237" s="15"/>
      <c r="H2237" s="11"/>
      <c r="I2237" s="15"/>
    </row>
    <row r="2238" spans="6:9">
      <c r="F2238" s="11"/>
      <c r="G2238" s="15"/>
      <c r="H2238" s="11"/>
      <c r="I2238" s="15"/>
    </row>
    <row r="2239" spans="6:9">
      <c r="F2239" s="11"/>
      <c r="G2239" s="15"/>
      <c r="H2239" s="11"/>
      <c r="I2239" s="15"/>
    </row>
    <row r="2240" spans="6:9">
      <c r="F2240" s="11"/>
      <c r="G2240" s="15"/>
      <c r="H2240" s="11"/>
      <c r="I2240" s="15"/>
    </row>
    <row r="2241" spans="6:9">
      <c r="F2241" s="11"/>
      <c r="G2241" s="15"/>
      <c r="H2241" s="11"/>
      <c r="I2241" s="15"/>
    </row>
    <row r="2242" spans="6:9">
      <c r="F2242" s="11"/>
      <c r="G2242" s="15"/>
      <c r="H2242" s="11"/>
      <c r="I2242" s="15"/>
    </row>
    <row r="2243" spans="6:9">
      <c r="F2243" s="11"/>
      <c r="G2243" s="15"/>
      <c r="H2243" s="11"/>
      <c r="I2243" s="15"/>
    </row>
    <row r="2244" spans="6:9">
      <c r="F2244" s="11"/>
      <c r="G2244" s="15"/>
      <c r="H2244" s="11"/>
      <c r="I2244" s="15"/>
    </row>
    <row r="2245" spans="6:9">
      <c r="F2245" s="11"/>
      <c r="G2245" s="15"/>
      <c r="H2245" s="11"/>
      <c r="I2245" s="15"/>
    </row>
    <row r="2246" spans="6:9">
      <c r="F2246" s="11"/>
      <c r="G2246" s="15"/>
      <c r="H2246" s="11"/>
      <c r="I2246" s="15"/>
    </row>
    <row r="2247" spans="6:9">
      <c r="F2247" s="11"/>
      <c r="G2247" s="15"/>
      <c r="H2247" s="11"/>
      <c r="I2247" s="15"/>
    </row>
    <row r="2248" spans="6:9">
      <c r="F2248" s="11"/>
      <c r="G2248" s="15"/>
      <c r="H2248" s="11"/>
      <c r="I2248" s="15"/>
    </row>
    <row r="2249" spans="6:9">
      <c r="F2249" s="11"/>
      <c r="G2249" s="15"/>
      <c r="H2249" s="11"/>
      <c r="I2249" s="15"/>
    </row>
    <row r="2250" spans="6:9">
      <c r="F2250" s="11"/>
      <c r="G2250" s="15"/>
      <c r="H2250" s="11"/>
      <c r="I2250" s="15"/>
    </row>
    <row r="2251" spans="6:9">
      <c r="F2251" s="11"/>
      <c r="G2251" s="15"/>
      <c r="H2251" s="11"/>
      <c r="I2251" s="15"/>
    </row>
    <row r="2252" spans="6:9">
      <c r="F2252" s="11"/>
      <c r="G2252" s="15"/>
      <c r="H2252" s="11"/>
      <c r="I2252" s="15"/>
    </row>
    <row r="2253" spans="6:9">
      <c r="F2253" s="11"/>
      <c r="G2253" s="15"/>
      <c r="H2253" s="11"/>
      <c r="I2253" s="15"/>
    </row>
    <row r="2254" spans="6:9">
      <c r="F2254" s="11"/>
      <c r="G2254" s="15"/>
      <c r="H2254" s="11"/>
      <c r="I2254" s="15"/>
    </row>
    <row r="2255" spans="6:9">
      <c r="F2255" s="11"/>
      <c r="G2255" s="15"/>
      <c r="H2255" s="11"/>
      <c r="I2255" s="15"/>
    </row>
    <row r="2256" spans="6:9">
      <c r="F2256" s="11"/>
      <c r="G2256" s="15"/>
      <c r="H2256" s="11"/>
      <c r="I2256" s="15"/>
    </row>
    <row r="2257" spans="6:9">
      <c r="F2257" s="11"/>
      <c r="G2257" s="15"/>
      <c r="H2257" s="11"/>
      <c r="I2257" s="15"/>
    </row>
    <row r="2258" spans="6:9">
      <c r="F2258" s="11"/>
      <c r="G2258" s="15"/>
      <c r="H2258" s="11"/>
      <c r="I2258" s="15"/>
    </row>
    <row r="2259" spans="6:9">
      <c r="F2259" s="11"/>
      <c r="G2259" s="15"/>
      <c r="H2259" s="11"/>
      <c r="I2259" s="15"/>
    </row>
    <row r="2260" spans="6:9">
      <c r="F2260" s="11"/>
      <c r="G2260" s="15"/>
      <c r="H2260" s="11"/>
      <c r="I2260" s="15"/>
    </row>
    <row r="2261" spans="6:9">
      <c r="F2261" s="11"/>
      <c r="G2261" s="15"/>
      <c r="H2261" s="11"/>
      <c r="I2261" s="15"/>
    </row>
    <row r="2262" spans="6:9">
      <c r="F2262" s="11"/>
      <c r="G2262" s="15"/>
      <c r="H2262" s="11"/>
      <c r="I2262" s="15"/>
    </row>
    <row r="2263" spans="6:9">
      <c r="F2263" s="11"/>
      <c r="G2263" s="15"/>
      <c r="H2263" s="11"/>
      <c r="I2263" s="15"/>
    </row>
    <row r="2264" spans="6:9">
      <c r="F2264" s="11"/>
      <c r="G2264" s="15"/>
      <c r="H2264" s="11"/>
      <c r="I2264" s="15"/>
    </row>
    <row r="2265" spans="6:9">
      <c r="F2265" s="11"/>
      <c r="G2265" s="15"/>
      <c r="H2265" s="11"/>
      <c r="I2265" s="15"/>
    </row>
    <row r="2266" spans="6:9">
      <c r="F2266" s="11"/>
      <c r="G2266" s="15"/>
      <c r="H2266" s="11"/>
      <c r="I2266" s="15"/>
    </row>
    <row r="2267" spans="6:9">
      <c r="F2267" s="11"/>
      <c r="G2267" s="15"/>
      <c r="H2267" s="11"/>
      <c r="I2267" s="15"/>
    </row>
    <row r="2268" spans="6:9">
      <c r="F2268" s="11"/>
      <c r="G2268" s="15"/>
      <c r="H2268" s="11"/>
      <c r="I2268" s="15"/>
    </row>
    <row r="2269" spans="6:9">
      <c r="F2269" s="11"/>
      <c r="G2269" s="15"/>
      <c r="H2269" s="11"/>
      <c r="I2269" s="15"/>
    </row>
    <row r="2270" spans="6:9">
      <c r="F2270" s="11"/>
      <c r="G2270" s="15"/>
      <c r="H2270" s="11"/>
      <c r="I2270" s="15"/>
    </row>
    <row r="2271" spans="6:9">
      <c r="F2271" s="11"/>
      <c r="G2271" s="15"/>
      <c r="H2271" s="11"/>
      <c r="I2271" s="15"/>
    </row>
    <row r="2272" spans="6:9">
      <c r="F2272" s="11"/>
      <c r="G2272" s="15"/>
      <c r="H2272" s="11"/>
      <c r="I2272" s="15"/>
    </row>
    <row r="2273" spans="6:9">
      <c r="F2273" s="11"/>
      <c r="G2273" s="15"/>
      <c r="H2273" s="11"/>
      <c r="I2273" s="15"/>
    </row>
    <row r="2274" spans="6:9">
      <c r="F2274" s="11"/>
      <c r="G2274" s="15"/>
      <c r="H2274" s="11"/>
      <c r="I2274" s="15"/>
    </row>
    <row r="2275" spans="6:9">
      <c r="F2275" s="11"/>
      <c r="G2275" s="15"/>
      <c r="H2275" s="11"/>
      <c r="I2275" s="15"/>
    </row>
    <row r="2276" spans="6:9">
      <c r="F2276" s="11"/>
      <c r="G2276" s="15"/>
      <c r="H2276" s="11"/>
      <c r="I2276" s="15"/>
    </row>
    <row r="2277" spans="6:9">
      <c r="F2277" s="11"/>
      <c r="G2277" s="15"/>
      <c r="H2277" s="11"/>
      <c r="I2277" s="15"/>
    </row>
    <row r="2278" spans="6:9">
      <c r="F2278" s="11"/>
      <c r="G2278" s="15"/>
      <c r="H2278" s="11"/>
      <c r="I2278" s="15"/>
    </row>
    <row r="2279" spans="6:9">
      <c r="F2279" s="11"/>
      <c r="G2279" s="15"/>
      <c r="H2279" s="11"/>
      <c r="I2279" s="15"/>
    </row>
    <row r="2280" spans="6:9">
      <c r="F2280" s="11"/>
      <c r="G2280" s="15"/>
      <c r="H2280" s="11"/>
      <c r="I2280" s="15"/>
    </row>
    <row r="2281" spans="6:9">
      <c r="F2281" s="11"/>
      <c r="G2281" s="15"/>
      <c r="H2281" s="11"/>
      <c r="I2281" s="15"/>
    </row>
    <row r="2282" spans="6:9">
      <c r="F2282" s="11"/>
      <c r="G2282" s="15"/>
      <c r="H2282" s="11"/>
      <c r="I2282" s="15"/>
    </row>
    <row r="2283" spans="6:9">
      <c r="F2283" s="11"/>
      <c r="G2283" s="15"/>
      <c r="H2283" s="11"/>
      <c r="I2283" s="15"/>
    </row>
    <row r="2284" spans="6:9">
      <c r="F2284" s="11"/>
      <c r="G2284" s="15"/>
      <c r="H2284" s="11"/>
      <c r="I2284" s="15"/>
    </row>
    <row r="2285" spans="6:9">
      <c r="F2285" s="11"/>
      <c r="G2285" s="15"/>
      <c r="H2285" s="11"/>
      <c r="I2285" s="15"/>
    </row>
    <row r="2286" spans="6:9">
      <c r="F2286" s="11"/>
      <c r="G2286" s="15"/>
      <c r="H2286" s="11"/>
      <c r="I2286" s="15"/>
    </row>
    <row r="2287" spans="6:9">
      <c r="F2287" s="11"/>
      <c r="G2287" s="15"/>
      <c r="H2287" s="11"/>
      <c r="I2287" s="15"/>
    </row>
    <row r="2288" spans="6:9">
      <c r="F2288" s="11"/>
      <c r="G2288" s="15"/>
      <c r="H2288" s="11"/>
      <c r="I2288" s="15"/>
    </row>
    <row r="2289" spans="6:9">
      <c r="F2289" s="11"/>
      <c r="G2289" s="15"/>
      <c r="H2289" s="11"/>
      <c r="I2289" s="15"/>
    </row>
    <row r="2290" spans="6:9">
      <c r="F2290" s="11"/>
      <c r="G2290" s="15"/>
      <c r="H2290" s="11"/>
      <c r="I2290" s="15"/>
    </row>
    <row r="2291" spans="6:9">
      <c r="F2291" s="11"/>
      <c r="G2291" s="15"/>
      <c r="H2291" s="11"/>
      <c r="I2291" s="15"/>
    </row>
    <row r="2292" spans="6:9">
      <c r="F2292" s="11"/>
      <c r="G2292" s="15"/>
      <c r="H2292" s="11"/>
      <c r="I2292" s="15"/>
    </row>
    <row r="2293" spans="6:9">
      <c r="F2293" s="11"/>
      <c r="G2293" s="15"/>
      <c r="H2293" s="11"/>
      <c r="I2293" s="15"/>
    </row>
    <row r="2294" spans="6:9">
      <c r="F2294" s="11"/>
      <c r="G2294" s="15"/>
      <c r="H2294" s="11"/>
      <c r="I2294" s="15"/>
    </row>
    <row r="2295" spans="6:9">
      <c r="F2295" s="11"/>
      <c r="G2295" s="15"/>
      <c r="H2295" s="11"/>
      <c r="I2295" s="15"/>
    </row>
    <row r="2296" spans="6:9">
      <c r="F2296" s="11"/>
      <c r="G2296" s="15"/>
      <c r="H2296" s="11"/>
      <c r="I2296" s="15"/>
    </row>
    <row r="2297" spans="6:9">
      <c r="F2297" s="11"/>
      <c r="G2297" s="15"/>
      <c r="H2297" s="11"/>
      <c r="I2297" s="15"/>
    </row>
    <row r="2298" spans="6:9">
      <c r="F2298" s="11"/>
      <c r="G2298" s="15"/>
      <c r="H2298" s="11"/>
      <c r="I2298" s="15"/>
    </row>
    <row r="2299" spans="6:9">
      <c r="F2299" s="11"/>
      <c r="G2299" s="15"/>
      <c r="H2299" s="11"/>
      <c r="I2299" s="15"/>
    </row>
    <row r="2300" spans="6:9">
      <c r="F2300" s="11"/>
      <c r="G2300" s="15"/>
      <c r="H2300" s="11"/>
      <c r="I2300" s="15"/>
    </row>
    <row r="2301" spans="6:9">
      <c r="F2301" s="11"/>
      <c r="G2301" s="15"/>
      <c r="H2301" s="11"/>
      <c r="I2301" s="15"/>
    </row>
    <row r="2302" spans="6:9">
      <c r="F2302" s="11"/>
      <c r="G2302" s="15"/>
      <c r="H2302" s="11"/>
      <c r="I2302" s="15"/>
    </row>
    <row r="2303" spans="6:9">
      <c r="F2303" s="11"/>
      <c r="G2303" s="15"/>
      <c r="H2303" s="11"/>
      <c r="I2303" s="15"/>
    </row>
    <row r="2304" spans="6:9">
      <c r="F2304" s="11"/>
      <c r="G2304" s="15"/>
      <c r="H2304" s="11"/>
      <c r="I2304" s="15"/>
    </row>
    <row r="2305" spans="6:9">
      <c r="F2305" s="11"/>
      <c r="G2305" s="15"/>
      <c r="H2305" s="11"/>
      <c r="I2305" s="15"/>
    </row>
    <row r="2306" spans="6:9">
      <c r="F2306" s="11"/>
      <c r="G2306" s="15"/>
      <c r="H2306" s="11"/>
      <c r="I2306" s="15"/>
    </row>
    <row r="2307" spans="6:9">
      <c r="F2307" s="11"/>
      <c r="G2307" s="15"/>
      <c r="H2307" s="11"/>
      <c r="I2307" s="15"/>
    </row>
    <row r="2308" spans="6:9">
      <c r="F2308" s="11"/>
      <c r="G2308" s="15"/>
      <c r="H2308" s="11"/>
      <c r="I2308" s="15"/>
    </row>
    <row r="2309" spans="6:9">
      <c r="F2309" s="11"/>
      <c r="G2309" s="15"/>
      <c r="H2309" s="11"/>
      <c r="I2309" s="15"/>
    </row>
    <row r="2310" spans="6:9">
      <c r="F2310" s="11"/>
      <c r="G2310" s="15"/>
      <c r="H2310" s="11"/>
      <c r="I2310" s="15"/>
    </row>
    <row r="2311" spans="6:9">
      <c r="F2311" s="11"/>
      <c r="G2311" s="15"/>
      <c r="H2311" s="11"/>
      <c r="I2311" s="15"/>
    </row>
    <row r="2312" spans="6:9">
      <c r="F2312" s="11"/>
      <c r="G2312" s="15"/>
      <c r="H2312" s="11"/>
      <c r="I2312" s="15"/>
    </row>
    <row r="2313" spans="6:9">
      <c r="F2313" s="11"/>
      <c r="G2313" s="15"/>
      <c r="H2313" s="11"/>
      <c r="I2313" s="15"/>
    </row>
    <row r="2314" spans="6:9">
      <c r="F2314" s="11"/>
      <c r="G2314" s="15"/>
      <c r="H2314" s="11"/>
      <c r="I2314" s="15"/>
    </row>
    <row r="2315" spans="6:9">
      <c r="F2315" s="11"/>
      <c r="G2315" s="15"/>
      <c r="H2315" s="11"/>
      <c r="I2315" s="15"/>
    </row>
    <row r="2316" spans="6:9">
      <c r="F2316" s="11"/>
      <c r="G2316" s="15"/>
      <c r="H2316" s="11"/>
      <c r="I2316" s="15"/>
    </row>
    <row r="2317" spans="6:9">
      <c r="F2317" s="11"/>
      <c r="G2317" s="15"/>
      <c r="H2317" s="11"/>
      <c r="I2317" s="15"/>
    </row>
    <row r="2318" spans="6:9">
      <c r="F2318" s="11"/>
      <c r="G2318" s="15"/>
      <c r="H2318" s="11"/>
      <c r="I2318" s="15"/>
    </row>
    <row r="2319" spans="6:9">
      <c r="F2319" s="11"/>
      <c r="G2319" s="15"/>
      <c r="H2319" s="11"/>
      <c r="I2319" s="15"/>
    </row>
    <row r="2320" spans="6:9">
      <c r="F2320" s="11"/>
      <c r="G2320" s="15"/>
      <c r="H2320" s="11"/>
      <c r="I2320" s="15"/>
    </row>
    <row r="2321" spans="6:9">
      <c r="F2321" s="11"/>
      <c r="G2321" s="15"/>
      <c r="H2321" s="11"/>
      <c r="I2321" s="15"/>
    </row>
    <row r="2322" spans="6:9">
      <c r="F2322" s="11"/>
      <c r="G2322" s="15"/>
      <c r="H2322" s="11"/>
      <c r="I2322" s="15"/>
    </row>
    <row r="2323" spans="6:9">
      <c r="F2323" s="11"/>
      <c r="G2323" s="15"/>
      <c r="H2323" s="11"/>
      <c r="I2323" s="15"/>
    </row>
    <row r="2324" spans="6:9">
      <c r="F2324" s="11"/>
      <c r="G2324" s="15"/>
      <c r="H2324" s="11"/>
      <c r="I2324" s="15"/>
    </row>
    <row r="2325" spans="6:9">
      <c r="F2325" s="11"/>
      <c r="G2325" s="15"/>
      <c r="H2325" s="11"/>
      <c r="I2325" s="15"/>
    </row>
    <row r="2326" spans="6:9">
      <c r="F2326" s="11"/>
      <c r="G2326" s="15"/>
      <c r="H2326" s="11"/>
      <c r="I2326" s="15"/>
    </row>
    <row r="2327" spans="6:9">
      <c r="F2327" s="11"/>
      <c r="G2327" s="15"/>
      <c r="H2327" s="11"/>
      <c r="I2327" s="15"/>
    </row>
    <row r="2328" spans="6:9">
      <c r="F2328" s="11"/>
      <c r="G2328" s="15"/>
      <c r="H2328" s="11"/>
      <c r="I2328" s="15"/>
    </row>
    <row r="2329" spans="6:9">
      <c r="F2329" s="11"/>
      <c r="G2329" s="15"/>
      <c r="H2329" s="11"/>
      <c r="I2329" s="15"/>
    </row>
    <row r="2330" spans="6:9">
      <c r="F2330" s="11"/>
      <c r="G2330" s="15"/>
      <c r="H2330" s="11"/>
      <c r="I2330" s="15"/>
    </row>
    <row r="2331" spans="6:9">
      <c r="F2331" s="11"/>
      <c r="G2331" s="15"/>
      <c r="H2331" s="11"/>
      <c r="I2331" s="15"/>
    </row>
    <row r="2332" spans="6:9">
      <c r="F2332" s="11"/>
      <c r="G2332" s="15"/>
      <c r="H2332" s="11"/>
      <c r="I2332" s="15"/>
    </row>
    <row r="2333" spans="6:9">
      <c r="F2333" s="11"/>
      <c r="G2333" s="15"/>
      <c r="H2333" s="11"/>
      <c r="I2333" s="15"/>
    </row>
    <row r="2334" spans="6:9">
      <c r="F2334" s="11"/>
      <c r="G2334" s="15"/>
      <c r="H2334" s="11"/>
      <c r="I2334" s="15"/>
    </row>
    <row r="2335" spans="6:9">
      <c r="F2335" s="11"/>
      <c r="G2335" s="15"/>
      <c r="H2335" s="11"/>
      <c r="I2335" s="15"/>
    </row>
    <row r="2336" spans="6:9">
      <c r="F2336" s="11"/>
      <c r="G2336" s="15"/>
      <c r="H2336" s="11"/>
      <c r="I2336" s="15"/>
    </row>
    <row r="2337" spans="6:9">
      <c r="F2337" s="11"/>
      <c r="G2337" s="15"/>
      <c r="H2337" s="11"/>
      <c r="I2337" s="15"/>
    </row>
    <row r="2338" spans="6:9">
      <c r="F2338" s="11"/>
      <c r="G2338" s="15"/>
      <c r="H2338" s="11"/>
      <c r="I2338" s="15"/>
    </row>
    <row r="2339" spans="6:9">
      <c r="F2339" s="11"/>
      <c r="G2339" s="15"/>
      <c r="H2339" s="11"/>
      <c r="I2339" s="15"/>
    </row>
    <row r="2340" spans="6:9">
      <c r="F2340" s="11"/>
      <c r="G2340" s="15"/>
      <c r="H2340" s="11"/>
      <c r="I2340" s="15"/>
    </row>
    <row r="2341" spans="6:9">
      <c r="F2341" s="11"/>
      <c r="G2341" s="15"/>
      <c r="H2341" s="11"/>
      <c r="I2341" s="15"/>
    </row>
    <row r="2342" spans="6:9">
      <c r="F2342" s="11"/>
      <c r="G2342" s="15"/>
      <c r="H2342" s="11"/>
      <c r="I2342" s="15"/>
    </row>
    <row r="2343" spans="6:9">
      <c r="F2343" s="11"/>
      <c r="G2343" s="15"/>
      <c r="H2343" s="11"/>
      <c r="I2343" s="15"/>
    </row>
    <row r="2344" spans="6:9">
      <c r="F2344" s="11"/>
      <c r="G2344" s="15"/>
      <c r="H2344" s="11"/>
      <c r="I2344" s="15"/>
    </row>
    <row r="2345" spans="6:9">
      <c r="F2345" s="11"/>
      <c r="G2345" s="15"/>
      <c r="H2345" s="11"/>
      <c r="I2345" s="15"/>
    </row>
    <row r="2346" spans="6:9">
      <c r="F2346" s="11"/>
      <c r="G2346" s="15"/>
      <c r="H2346" s="11"/>
      <c r="I2346" s="15"/>
    </row>
    <row r="2347" spans="6:9">
      <c r="F2347" s="11"/>
      <c r="G2347" s="15"/>
      <c r="H2347" s="11"/>
      <c r="I2347" s="15"/>
    </row>
    <row r="2348" spans="6:9">
      <c r="F2348" s="11"/>
      <c r="G2348" s="15"/>
      <c r="H2348" s="11"/>
      <c r="I2348" s="15"/>
    </row>
    <row r="2349" spans="6:9">
      <c r="F2349" s="11"/>
      <c r="G2349" s="15"/>
      <c r="H2349" s="11"/>
      <c r="I2349" s="15"/>
    </row>
    <row r="2350" spans="6:9">
      <c r="F2350" s="11"/>
      <c r="G2350" s="15"/>
      <c r="H2350" s="11"/>
      <c r="I2350" s="15"/>
    </row>
    <row r="2351" spans="6:9">
      <c r="F2351" s="11"/>
      <c r="G2351" s="15"/>
      <c r="H2351" s="11"/>
      <c r="I2351" s="15"/>
    </row>
    <row r="2352" spans="6:9">
      <c r="F2352" s="11"/>
      <c r="G2352" s="15"/>
      <c r="H2352" s="11"/>
      <c r="I2352" s="15"/>
    </row>
    <row r="2353" spans="6:9">
      <c r="F2353" s="11"/>
      <c r="G2353" s="15"/>
      <c r="H2353" s="11"/>
      <c r="I2353" s="15"/>
    </row>
    <row r="2354" spans="6:9">
      <c r="F2354" s="11"/>
      <c r="G2354" s="15"/>
      <c r="H2354" s="11"/>
      <c r="I2354" s="15"/>
    </row>
    <row r="2355" spans="6:9">
      <c r="F2355" s="11"/>
      <c r="G2355" s="15"/>
      <c r="H2355" s="11"/>
      <c r="I2355" s="15"/>
    </row>
    <row r="2356" spans="6:9">
      <c r="F2356" s="11"/>
      <c r="G2356" s="15"/>
      <c r="H2356" s="11"/>
      <c r="I2356" s="15"/>
    </row>
    <row r="2357" spans="6:9">
      <c r="F2357" s="11"/>
      <c r="G2357" s="15"/>
      <c r="H2357" s="11"/>
      <c r="I2357" s="15"/>
    </row>
    <row r="2358" spans="6:9">
      <c r="F2358" s="11"/>
      <c r="G2358" s="15"/>
      <c r="H2358" s="11"/>
      <c r="I2358" s="15"/>
    </row>
    <row r="2359" spans="6:9">
      <c r="F2359" s="11"/>
      <c r="G2359" s="15"/>
      <c r="H2359" s="11"/>
      <c r="I2359" s="15"/>
    </row>
    <row r="2360" spans="6:9">
      <c r="F2360" s="11"/>
      <c r="G2360" s="15"/>
      <c r="H2360" s="11"/>
      <c r="I2360" s="15"/>
    </row>
    <row r="2361" spans="6:9">
      <c r="F2361" s="11"/>
      <c r="G2361" s="15"/>
      <c r="H2361" s="11"/>
      <c r="I2361" s="15"/>
    </row>
    <row r="2362" spans="6:9">
      <c r="F2362" s="11"/>
      <c r="G2362" s="15"/>
      <c r="H2362" s="11"/>
      <c r="I2362" s="15"/>
    </row>
    <row r="2363" spans="6:9">
      <c r="F2363" s="11"/>
      <c r="G2363" s="15"/>
      <c r="H2363" s="11"/>
      <c r="I2363" s="15"/>
    </row>
    <row r="2364" spans="6:9">
      <c r="F2364" s="11"/>
      <c r="G2364" s="15"/>
      <c r="H2364" s="11"/>
      <c r="I2364" s="15"/>
    </row>
    <row r="2365" spans="6:9">
      <c r="F2365" s="11"/>
      <c r="G2365" s="15"/>
      <c r="H2365" s="11"/>
      <c r="I2365" s="15"/>
    </row>
    <row r="2366" spans="6:9">
      <c r="F2366" s="11"/>
      <c r="G2366" s="15"/>
      <c r="H2366" s="11"/>
      <c r="I2366" s="15"/>
    </row>
    <row r="2367" spans="6:9">
      <c r="F2367" s="11"/>
      <c r="G2367" s="15"/>
      <c r="H2367" s="11"/>
      <c r="I2367" s="15"/>
    </row>
    <row r="2368" spans="6:9">
      <c r="F2368" s="11"/>
      <c r="G2368" s="15"/>
      <c r="H2368" s="11"/>
      <c r="I2368" s="15"/>
    </row>
    <row r="2369" spans="6:9">
      <c r="F2369" s="11"/>
      <c r="G2369" s="15"/>
      <c r="H2369" s="11"/>
      <c r="I2369" s="15"/>
    </row>
    <row r="2370" spans="6:9">
      <c r="F2370" s="11"/>
      <c r="G2370" s="15"/>
      <c r="H2370" s="11"/>
      <c r="I2370" s="15"/>
    </row>
    <row r="2371" spans="6:9">
      <c r="F2371" s="11"/>
      <c r="G2371" s="15"/>
      <c r="H2371" s="11"/>
      <c r="I2371" s="15"/>
    </row>
    <row r="2372" spans="6:9">
      <c r="F2372" s="11"/>
      <c r="G2372" s="15"/>
      <c r="H2372" s="11"/>
      <c r="I2372" s="15"/>
    </row>
    <row r="2373" spans="6:9">
      <c r="F2373" s="11"/>
      <c r="G2373" s="15"/>
      <c r="H2373" s="11"/>
      <c r="I2373" s="15"/>
    </row>
    <row r="2374" spans="6:9">
      <c r="F2374" s="11"/>
      <c r="G2374" s="15"/>
      <c r="H2374" s="11"/>
      <c r="I2374" s="15"/>
    </row>
    <row r="2375" spans="6:9">
      <c r="F2375" s="11"/>
      <c r="G2375" s="15"/>
      <c r="H2375" s="11"/>
      <c r="I2375" s="15"/>
    </row>
    <row r="2376" spans="6:9">
      <c r="F2376" s="11"/>
      <c r="G2376" s="15"/>
      <c r="H2376" s="11"/>
      <c r="I2376" s="15"/>
    </row>
    <row r="2377" spans="6:9">
      <c r="F2377" s="11"/>
      <c r="G2377" s="15"/>
      <c r="H2377" s="11"/>
      <c r="I2377" s="15"/>
    </row>
    <row r="2378" spans="6:9">
      <c r="F2378" s="11"/>
      <c r="G2378" s="15"/>
      <c r="H2378" s="11"/>
      <c r="I2378" s="15"/>
    </row>
    <row r="2379" spans="6:9">
      <c r="F2379" s="11"/>
      <c r="G2379" s="15"/>
      <c r="H2379" s="11"/>
      <c r="I2379" s="15"/>
    </row>
    <row r="2380" spans="6:9">
      <c r="F2380" s="11"/>
      <c r="G2380" s="15"/>
      <c r="H2380" s="11"/>
      <c r="I2380" s="15"/>
    </row>
    <row r="2381" spans="6:9">
      <c r="F2381" s="11"/>
      <c r="G2381" s="15"/>
      <c r="H2381" s="11"/>
      <c r="I2381" s="15"/>
    </row>
    <row r="2382" spans="6:9">
      <c r="F2382" s="11"/>
      <c r="G2382" s="15"/>
      <c r="H2382" s="11"/>
      <c r="I2382" s="15"/>
    </row>
    <row r="2383" spans="6:9">
      <c r="F2383" s="11"/>
      <c r="G2383" s="15"/>
      <c r="H2383" s="11"/>
      <c r="I2383" s="15"/>
    </row>
    <row r="2384" spans="6:9">
      <c r="F2384" s="11"/>
      <c r="G2384" s="15"/>
      <c r="H2384" s="11"/>
      <c r="I2384" s="15"/>
    </row>
    <row r="2385" spans="6:9">
      <c r="F2385" s="11"/>
      <c r="G2385" s="15"/>
      <c r="H2385" s="11"/>
      <c r="I2385" s="15"/>
    </row>
    <row r="2386" spans="6:9">
      <c r="F2386" s="11"/>
      <c r="G2386" s="15"/>
      <c r="H2386" s="11"/>
      <c r="I2386" s="15"/>
    </row>
    <row r="2387" spans="6:9">
      <c r="F2387" s="11"/>
      <c r="G2387" s="15"/>
      <c r="H2387" s="11"/>
      <c r="I2387" s="15"/>
    </row>
    <row r="2388" spans="6:9">
      <c r="F2388" s="11"/>
      <c r="G2388" s="15"/>
      <c r="H2388" s="11"/>
      <c r="I2388" s="15"/>
    </row>
    <row r="2389" spans="6:9">
      <c r="F2389" s="11"/>
      <c r="G2389" s="15"/>
      <c r="H2389" s="11"/>
      <c r="I2389" s="15"/>
    </row>
    <row r="2390" spans="6:9">
      <c r="F2390" s="11"/>
      <c r="G2390" s="15"/>
      <c r="H2390" s="11"/>
      <c r="I2390" s="15"/>
    </row>
    <row r="2391" spans="6:9">
      <c r="F2391" s="11"/>
      <c r="G2391" s="15"/>
      <c r="H2391" s="11"/>
      <c r="I2391" s="15"/>
    </row>
    <row r="2392" spans="6:9">
      <c r="F2392" s="11"/>
      <c r="G2392" s="15"/>
      <c r="H2392" s="11"/>
      <c r="I2392" s="15"/>
    </row>
    <row r="2393" spans="6:9">
      <c r="F2393" s="11"/>
      <c r="G2393" s="15"/>
      <c r="H2393" s="11"/>
      <c r="I2393" s="15"/>
    </row>
    <row r="2394" spans="6:9">
      <c r="F2394" s="11"/>
      <c r="G2394" s="15"/>
      <c r="H2394" s="11"/>
      <c r="I2394" s="15"/>
    </row>
    <row r="2395" spans="6:9">
      <c r="F2395" s="11"/>
      <c r="G2395" s="15"/>
      <c r="H2395" s="11"/>
      <c r="I2395" s="15"/>
    </row>
    <row r="2396" spans="6:9">
      <c r="F2396" s="11"/>
      <c r="G2396" s="15"/>
      <c r="H2396" s="11"/>
      <c r="I2396" s="15"/>
    </row>
    <row r="2397" spans="6:9">
      <c r="F2397" s="11"/>
      <c r="G2397" s="15"/>
      <c r="H2397" s="11"/>
      <c r="I2397" s="15"/>
    </row>
    <row r="2398" spans="6:9">
      <c r="F2398" s="11"/>
      <c r="G2398" s="15"/>
      <c r="H2398" s="11"/>
      <c r="I2398" s="15"/>
    </row>
    <row r="2399" spans="6:9">
      <c r="F2399" s="11"/>
      <c r="G2399" s="15"/>
      <c r="H2399" s="11"/>
      <c r="I2399" s="15"/>
    </row>
    <row r="2400" spans="6:9">
      <c r="F2400" s="11"/>
      <c r="G2400" s="15"/>
      <c r="H2400" s="11"/>
      <c r="I2400" s="15"/>
    </row>
    <row r="2401" spans="6:9">
      <c r="F2401" s="11"/>
      <c r="G2401" s="15"/>
      <c r="H2401" s="11"/>
      <c r="I2401" s="15"/>
    </row>
    <row r="2402" spans="6:9">
      <c r="F2402" s="11"/>
      <c r="G2402" s="15"/>
      <c r="H2402" s="11"/>
      <c r="I2402" s="15"/>
    </row>
    <row r="2403" spans="6:9">
      <c r="F2403" s="11"/>
      <c r="G2403" s="15"/>
      <c r="H2403" s="11"/>
      <c r="I2403" s="15"/>
    </row>
    <row r="2404" spans="6:9">
      <c r="F2404" s="11"/>
      <c r="G2404" s="15"/>
      <c r="H2404" s="11"/>
      <c r="I2404" s="15"/>
    </row>
    <row r="2405" spans="6:9">
      <c r="F2405" s="11"/>
      <c r="G2405" s="15"/>
      <c r="H2405" s="11"/>
      <c r="I2405" s="15"/>
    </row>
    <row r="2406" spans="6:9">
      <c r="F2406" s="11"/>
      <c r="G2406" s="15"/>
      <c r="H2406" s="11"/>
      <c r="I2406" s="15"/>
    </row>
    <row r="2407" spans="6:9">
      <c r="F2407" s="11"/>
      <c r="G2407" s="15"/>
      <c r="H2407" s="11"/>
      <c r="I2407" s="15"/>
    </row>
    <row r="2408" spans="6:9">
      <c r="F2408" s="11"/>
      <c r="G2408" s="15"/>
      <c r="H2408" s="11"/>
      <c r="I2408" s="15"/>
    </row>
    <row r="2409" spans="6:9">
      <c r="F2409" s="11"/>
      <c r="G2409" s="15"/>
      <c r="H2409" s="11"/>
      <c r="I2409" s="15"/>
    </row>
    <row r="2410" spans="6:9">
      <c r="F2410" s="11"/>
      <c r="G2410" s="15"/>
      <c r="H2410" s="11"/>
      <c r="I2410" s="15"/>
    </row>
    <row r="2411" spans="6:9">
      <c r="F2411" s="11"/>
      <c r="G2411" s="15"/>
      <c r="H2411" s="11"/>
      <c r="I2411" s="15"/>
    </row>
    <row r="2412" spans="6:9">
      <c r="F2412" s="11"/>
      <c r="G2412" s="15"/>
      <c r="H2412" s="11"/>
      <c r="I2412" s="15"/>
    </row>
    <row r="2413" spans="6:9">
      <c r="F2413" s="11"/>
      <c r="G2413" s="15"/>
      <c r="H2413" s="11"/>
      <c r="I2413" s="15"/>
    </row>
    <row r="2414" spans="6:9">
      <c r="F2414" s="11"/>
      <c r="G2414" s="15"/>
      <c r="H2414" s="11"/>
      <c r="I2414" s="15"/>
    </row>
    <row r="2415" spans="6:9">
      <c r="F2415" s="11"/>
      <c r="G2415" s="15"/>
      <c r="H2415" s="11"/>
      <c r="I2415" s="15"/>
    </row>
    <row r="2416" spans="6:9">
      <c r="F2416" s="11"/>
      <c r="G2416" s="15"/>
      <c r="H2416" s="11"/>
      <c r="I2416" s="15"/>
    </row>
    <row r="2417" spans="6:9">
      <c r="F2417" s="11"/>
      <c r="G2417" s="15"/>
      <c r="H2417" s="11"/>
      <c r="I2417" s="15"/>
    </row>
    <row r="2418" spans="6:9">
      <c r="F2418" s="11"/>
      <c r="G2418" s="15"/>
      <c r="H2418" s="11"/>
      <c r="I2418" s="15"/>
    </row>
    <row r="2419" spans="6:9">
      <c r="F2419" s="11"/>
      <c r="G2419" s="15"/>
      <c r="H2419" s="11"/>
      <c r="I2419" s="15"/>
    </row>
    <row r="2420" spans="6:9">
      <c r="F2420" s="11"/>
      <c r="G2420" s="15"/>
      <c r="H2420" s="11"/>
      <c r="I2420" s="15"/>
    </row>
    <row r="2421" spans="6:9">
      <c r="F2421" s="11"/>
      <c r="G2421" s="15"/>
      <c r="H2421" s="11"/>
      <c r="I2421" s="15"/>
    </row>
    <row r="2422" spans="6:9">
      <c r="F2422" s="11"/>
      <c r="G2422" s="15"/>
      <c r="H2422" s="11"/>
      <c r="I2422" s="15"/>
    </row>
    <row r="2423" spans="6:9">
      <c r="F2423" s="11"/>
      <c r="G2423" s="15"/>
      <c r="H2423" s="11"/>
      <c r="I2423" s="15"/>
    </row>
    <row r="2424" spans="6:9">
      <c r="F2424" s="11"/>
      <c r="G2424" s="15"/>
      <c r="H2424" s="11"/>
      <c r="I2424" s="15"/>
    </row>
    <row r="2425" spans="6:9">
      <c r="F2425" s="11"/>
      <c r="G2425" s="15"/>
      <c r="H2425" s="11"/>
      <c r="I2425" s="15"/>
    </row>
    <row r="2426" spans="6:9">
      <c r="F2426" s="11"/>
      <c r="G2426" s="15"/>
      <c r="H2426" s="11"/>
      <c r="I2426" s="15"/>
    </row>
    <row r="2427" spans="6:9">
      <c r="F2427" s="11"/>
      <c r="G2427" s="15"/>
      <c r="H2427" s="11"/>
      <c r="I2427" s="15"/>
    </row>
    <row r="2428" spans="6:9">
      <c r="F2428" s="11"/>
      <c r="G2428" s="15"/>
      <c r="H2428" s="11"/>
      <c r="I2428" s="15"/>
    </row>
    <row r="2429" spans="6:9">
      <c r="F2429" s="11"/>
      <c r="G2429" s="15"/>
      <c r="H2429" s="11"/>
      <c r="I2429" s="15"/>
    </row>
    <row r="2430" spans="6:9">
      <c r="F2430" s="11"/>
      <c r="G2430" s="15"/>
      <c r="H2430" s="11"/>
      <c r="I2430" s="15"/>
    </row>
    <row r="2431" spans="6:9">
      <c r="F2431" s="11"/>
      <c r="G2431" s="15"/>
      <c r="H2431" s="11"/>
      <c r="I2431" s="15"/>
    </row>
    <row r="2432" spans="6:9">
      <c r="F2432" s="11"/>
      <c r="G2432" s="15"/>
      <c r="H2432" s="11"/>
      <c r="I2432" s="15"/>
    </row>
    <row r="2433" spans="6:9">
      <c r="F2433" s="11"/>
      <c r="G2433" s="15"/>
      <c r="H2433" s="11"/>
      <c r="I2433" s="15"/>
    </row>
    <row r="2434" spans="6:9">
      <c r="F2434" s="11"/>
      <c r="G2434" s="15"/>
      <c r="H2434" s="11"/>
      <c r="I2434" s="15"/>
    </row>
    <row r="2435" spans="6:9">
      <c r="F2435" s="11"/>
      <c r="G2435" s="15"/>
      <c r="H2435" s="11"/>
      <c r="I2435" s="15"/>
    </row>
    <row r="2436" spans="6:9">
      <c r="F2436" s="11"/>
      <c r="G2436" s="15"/>
      <c r="H2436" s="11"/>
      <c r="I2436" s="15"/>
    </row>
    <row r="2437" spans="6:9">
      <c r="F2437" s="11"/>
      <c r="G2437" s="15"/>
      <c r="H2437" s="11"/>
      <c r="I2437" s="15"/>
    </row>
    <row r="2438" spans="6:9">
      <c r="F2438" s="11"/>
      <c r="G2438" s="15"/>
      <c r="H2438" s="11"/>
      <c r="I2438" s="15"/>
    </row>
    <row r="2439" spans="6:9">
      <c r="F2439" s="11"/>
      <c r="G2439" s="15"/>
      <c r="H2439" s="11"/>
      <c r="I2439" s="15"/>
    </row>
    <row r="2440" spans="6:9">
      <c r="F2440" s="11"/>
      <c r="G2440" s="15"/>
      <c r="H2440" s="11"/>
      <c r="I2440" s="15"/>
    </row>
    <row r="2441" spans="6:9">
      <c r="F2441" s="11"/>
      <c r="G2441" s="15"/>
      <c r="H2441" s="11"/>
      <c r="I2441" s="15"/>
    </row>
    <row r="2442" spans="6:9">
      <c r="F2442" s="11"/>
      <c r="G2442" s="15"/>
      <c r="H2442" s="11"/>
      <c r="I2442" s="15"/>
    </row>
    <row r="2443" spans="6:9">
      <c r="F2443" s="11"/>
      <c r="G2443" s="15"/>
      <c r="H2443" s="11"/>
      <c r="I2443" s="15"/>
    </row>
    <row r="2444" spans="6:9">
      <c r="F2444" s="11"/>
      <c r="G2444" s="15"/>
      <c r="H2444" s="11"/>
      <c r="I2444" s="15"/>
    </row>
    <row r="2445" spans="6:9">
      <c r="F2445" s="11"/>
      <c r="G2445" s="15"/>
      <c r="H2445" s="11"/>
      <c r="I2445" s="15"/>
    </row>
    <row r="2446" spans="6:9">
      <c r="F2446" s="11"/>
      <c r="G2446" s="15"/>
      <c r="H2446" s="11"/>
      <c r="I2446" s="15"/>
    </row>
    <row r="2447" spans="6:9">
      <c r="F2447" s="11"/>
      <c r="G2447" s="15"/>
      <c r="H2447" s="11"/>
      <c r="I2447" s="15"/>
    </row>
    <row r="2448" spans="6:9">
      <c r="F2448" s="11"/>
      <c r="G2448" s="15"/>
      <c r="H2448" s="11"/>
      <c r="I2448" s="15"/>
    </row>
    <row r="2449" spans="6:9">
      <c r="F2449" s="11"/>
      <c r="G2449" s="15"/>
      <c r="H2449" s="11"/>
      <c r="I2449" s="15"/>
    </row>
    <row r="2450" spans="6:9">
      <c r="F2450" s="11"/>
      <c r="G2450" s="15"/>
      <c r="H2450" s="11"/>
      <c r="I2450" s="15"/>
    </row>
    <row r="2451" spans="6:9">
      <c r="F2451" s="11"/>
      <c r="G2451" s="15"/>
      <c r="H2451" s="11"/>
      <c r="I2451" s="15"/>
    </row>
    <row r="2452" spans="6:9">
      <c r="F2452" s="11"/>
      <c r="G2452" s="15"/>
      <c r="H2452" s="11"/>
      <c r="I2452" s="15"/>
    </row>
    <row r="2453" spans="6:9">
      <c r="F2453" s="11"/>
      <c r="G2453" s="15"/>
      <c r="H2453" s="11"/>
      <c r="I2453" s="15"/>
    </row>
    <row r="2454" spans="6:9">
      <c r="F2454" s="11"/>
      <c r="G2454" s="15"/>
      <c r="H2454" s="11"/>
      <c r="I2454" s="15"/>
    </row>
    <row r="2455" spans="6:9">
      <c r="F2455" s="11"/>
      <c r="G2455" s="15"/>
      <c r="H2455" s="11"/>
      <c r="I2455" s="15"/>
    </row>
    <row r="2456" spans="6:9">
      <c r="F2456" s="11"/>
      <c r="G2456" s="15"/>
      <c r="H2456" s="11"/>
      <c r="I2456" s="15"/>
    </row>
    <row r="2457" spans="6:9">
      <c r="F2457" s="11"/>
      <c r="G2457" s="15"/>
      <c r="H2457" s="11"/>
      <c r="I2457" s="15"/>
    </row>
    <row r="2458" spans="6:9">
      <c r="F2458" s="11"/>
      <c r="G2458" s="15"/>
      <c r="H2458" s="11"/>
      <c r="I2458" s="15"/>
    </row>
    <row r="2459" spans="6:9">
      <c r="F2459" s="11"/>
      <c r="G2459" s="15"/>
      <c r="H2459" s="11"/>
      <c r="I2459" s="15"/>
    </row>
    <row r="2460" spans="6:9">
      <c r="F2460" s="11"/>
      <c r="G2460" s="15"/>
      <c r="H2460" s="11"/>
      <c r="I2460" s="15"/>
    </row>
    <row r="2461" spans="6:9">
      <c r="F2461" s="11"/>
      <c r="G2461" s="15"/>
      <c r="H2461" s="11"/>
      <c r="I2461" s="15"/>
    </row>
    <row r="2462" spans="6:9">
      <c r="F2462" s="11"/>
      <c r="G2462" s="15"/>
      <c r="H2462" s="11"/>
      <c r="I2462" s="15"/>
    </row>
    <row r="2463" spans="6:9">
      <c r="F2463" s="11"/>
      <c r="G2463" s="15"/>
      <c r="H2463" s="11"/>
      <c r="I2463" s="15"/>
    </row>
    <row r="2464" spans="6:9">
      <c r="F2464" s="11"/>
      <c r="G2464" s="15"/>
      <c r="H2464" s="11"/>
      <c r="I2464" s="15"/>
    </row>
    <row r="2465" spans="6:9">
      <c r="F2465" s="11"/>
      <c r="G2465" s="15"/>
      <c r="H2465" s="11"/>
      <c r="I2465" s="15"/>
    </row>
    <row r="2466" spans="6:9">
      <c r="F2466" s="11"/>
      <c r="G2466" s="15"/>
      <c r="H2466" s="11"/>
      <c r="I2466" s="15"/>
    </row>
    <row r="2467" spans="6:9">
      <c r="F2467" s="11"/>
      <c r="G2467" s="15"/>
      <c r="H2467" s="11"/>
      <c r="I2467" s="15"/>
    </row>
    <row r="2468" spans="6:9">
      <c r="F2468" s="11"/>
      <c r="G2468" s="15"/>
      <c r="H2468" s="11"/>
      <c r="I2468" s="15"/>
    </row>
    <row r="2469" spans="6:9">
      <c r="F2469" s="11"/>
      <c r="G2469" s="15"/>
      <c r="H2469" s="11"/>
      <c r="I2469" s="15"/>
    </row>
    <row r="2470" spans="6:9">
      <c r="F2470" s="11"/>
      <c r="G2470" s="15"/>
      <c r="H2470" s="11"/>
      <c r="I2470" s="15"/>
    </row>
    <row r="2471" spans="6:9">
      <c r="F2471" s="11"/>
      <c r="G2471" s="15"/>
      <c r="H2471" s="11"/>
      <c r="I2471" s="15"/>
    </row>
    <row r="2472" spans="6:9">
      <c r="F2472" s="11"/>
      <c r="G2472" s="15"/>
      <c r="H2472" s="11"/>
      <c r="I2472" s="15"/>
    </row>
    <row r="2473" spans="6:9">
      <c r="F2473" s="11"/>
      <c r="G2473" s="15"/>
      <c r="H2473" s="11"/>
      <c r="I2473" s="15"/>
    </row>
    <row r="2474" spans="6:9">
      <c r="F2474" s="11"/>
      <c r="G2474" s="15"/>
      <c r="H2474" s="11"/>
      <c r="I2474" s="15"/>
    </row>
    <row r="2475" spans="6:9">
      <c r="F2475" s="11"/>
      <c r="G2475" s="15"/>
      <c r="H2475" s="11"/>
      <c r="I2475" s="15"/>
    </row>
    <row r="2476" spans="6:9">
      <c r="F2476" s="11"/>
      <c r="G2476" s="15"/>
      <c r="H2476" s="11"/>
      <c r="I2476" s="15"/>
    </row>
    <row r="2477" spans="6:9">
      <c r="F2477" s="11"/>
      <c r="G2477" s="15"/>
      <c r="H2477" s="11"/>
      <c r="I2477" s="15"/>
    </row>
    <row r="2478" spans="6:9">
      <c r="F2478" s="11"/>
      <c r="G2478" s="15"/>
      <c r="H2478" s="11"/>
      <c r="I2478" s="15"/>
    </row>
    <row r="2479" spans="6:9">
      <c r="F2479" s="11"/>
      <c r="G2479" s="15"/>
      <c r="H2479" s="11"/>
      <c r="I2479" s="15"/>
    </row>
    <row r="2480" spans="6:9">
      <c r="F2480" s="11"/>
      <c r="G2480" s="15"/>
      <c r="H2480" s="11"/>
      <c r="I2480" s="15"/>
    </row>
    <row r="2481" spans="6:9">
      <c r="F2481" s="11"/>
      <c r="G2481" s="15"/>
      <c r="H2481" s="11"/>
      <c r="I2481" s="15"/>
    </row>
    <row r="2482" spans="6:9">
      <c r="F2482" s="11"/>
      <c r="G2482" s="15"/>
      <c r="H2482" s="11"/>
      <c r="I2482" s="15"/>
    </row>
    <row r="2483" spans="6:9">
      <c r="F2483" s="11"/>
      <c r="G2483" s="15"/>
      <c r="H2483" s="11"/>
      <c r="I2483" s="15"/>
    </row>
    <row r="2484" spans="6:9">
      <c r="F2484" s="11"/>
      <c r="G2484" s="15"/>
      <c r="H2484" s="11"/>
      <c r="I2484" s="15"/>
    </row>
    <row r="2485" spans="6:9">
      <c r="F2485" s="11"/>
      <c r="G2485" s="15"/>
      <c r="H2485" s="11"/>
      <c r="I2485" s="15"/>
    </row>
    <row r="2486" spans="6:9">
      <c r="F2486" s="11"/>
      <c r="G2486" s="15"/>
      <c r="H2486" s="11"/>
      <c r="I2486" s="15"/>
    </row>
    <row r="2487" spans="6:9">
      <c r="F2487" s="11"/>
      <c r="G2487" s="15"/>
      <c r="H2487" s="11"/>
      <c r="I2487" s="15"/>
    </row>
    <row r="2488" spans="6:9">
      <c r="F2488" s="11"/>
      <c r="G2488" s="15"/>
      <c r="H2488" s="11"/>
      <c r="I2488" s="15"/>
    </row>
    <row r="2489" spans="6:9">
      <c r="F2489" s="11"/>
      <c r="G2489" s="15"/>
      <c r="H2489" s="11"/>
      <c r="I2489" s="15"/>
    </row>
    <row r="2490" spans="6:9">
      <c r="F2490" s="11"/>
      <c r="G2490" s="15"/>
      <c r="H2490" s="11"/>
      <c r="I2490" s="15"/>
    </row>
    <row r="2491" spans="6:9">
      <c r="F2491" s="11"/>
      <c r="G2491" s="15"/>
      <c r="H2491" s="11"/>
      <c r="I2491" s="15"/>
    </row>
    <row r="2492" spans="6:9">
      <c r="F2492" s="11"/>
      <c r="G2492" s="15"/>
      <c r="H2492" s="11"/>
      <c r="I2492" s="15"/>
    </row>
    <row r="2493" spans="6:9">
      <c r="F2493" s="11"/>
      <c r="G2493" s="15"/>
      <c r="H2493" s="11"/>
      <c r="I2493" s="15"/>
    </row>
    <row r="2494" spans="6:9">
      <c r="F2494" s="11"/>
      <c r="G2494" s="15"/>
      <c r="H2494" s="11"/>
      <c r="I2494" s="15"/>
    </row>
    <row r="2495" spans="6:9">
      <c r="F2495" s="11"/>
      <c r="G2495" s="15"/>
      <c r="H2495" s="11"/>
      <c r="I2495" s="15"/>
    </row>
    <row r="2496" spans="6:9">
      <c r="F2496" s="11"/>
      <c r="G2496" s="15"/>
      <c r="H2496" s="11"/>
      <c r="I2496" s="15"/>
    </row>
    <row r="2497" spans="6:9">
      <c r="F2497" s="11"/>
      <c r="G2497" s="15"/>
      <c r="H2497" s="11"/>
      <c r="I2497" s="15"/>
    </row>
    <row r="2498" spans="6:9">
      <c r="F2498" s="11"/>
      <c r="G2498" s="15"/>
      <c r="H2498" s="11"/>
      <c r="I2498" s="15"/>
    </row>
    <row r="2499" spans="6:9">
      <c r="F2499" s="11"/>
      <c r="G2499" s="15"/>
      <c r="H2499" s="11"/>
      <c r="I2499" s="15"/>
    </row>
    <row r="2500" spans="6:9">
      <c r="F2500" s="11"/>
      <c r="G2500" s="15"/>
      <c r="H2500" s="11"/>
      <c r="I2500" s="15"/>
    </row>
    <row r="2501" spans="6:9">
      <c r="F2501" s="11"/>
      <c r="G2501" s="15"/>
      <c r="H2501" s="11"/>
      <c r="I2501" s="15"/>
    </row>
    <row r="2502" spans="6:9">
      <c r="F2502" s="11"/>
      <c r="G2502" s="15"/>
      <c r="H2502" s="11"/>
      <c r="I2502" s="15"/>
    </row>
    <row r="2503" spans="6:9">
      <c r="F2503" s="11"/>
      <c r="G2503" s="15"/>
      <c r="H2503" s="11"/>
      <c r="I2503" s="15"/>
    </row>
    <row r="2504" spans="6:9">
      <c r="F2504" s="11"/>
      <c r="G2504" s="15"/>
      <c r="H2504" s="11"/>
      <c r="I2504" s="15"/>
    </row>
    <row r="2505" spans="6:9">
      <c r="F2505" s="11"/>
      <c r="G2505" s="15"/>
      <c r="H2505" s="11"/>
      <c r="I2505" s="15"/>
    </row>
    <row r="2506" spans="6:9">
      <c r="F2506" s="11"/>
      <c r="G2506" s="15"/>
      <c r="H2506" s="11"/>
      <c r="I2506" s="15"/>
    </row>
    <row r="2507" spans="6:9">
      <c r="F2507" s="11"/>
      <c r="G2507" s="15"/>
      <c r="H2507" s="11"/>
      <c r="I2507" s="15"/>
    </row>
    <row r="2508" spans="6:9">
      <c r="F2508" s="11"/>
      <c r="G2508" s="15"/>
      <c r="H2508" s="11"/>
      <c r="I2508" s="15"/>
    </row>
    <row r="2509" spans="6:9">
      <c r="F2509" s="11"/>
      <c r="G2509" s="15"/>
      <c r="H2509" s="11"/>
      <c r="I2509" s="15"/>
    </row>
    <row r="2510" spans="6:9">
      <c r="F2510" s="11"/>
      <c r="G2510" s="15"/>
      <c r="H2510" s="11"/>
      <c r="I2510" s="15"/>
    </row>
    <row r="2511" spans="6:9">
      <c r="F2511" s="11"/>
      <c r="G2511" s="15"/>
      <c r="H2511" s="11"/>
      <c r="I2511" s="15"/>
    </row>
    <row r="2512" spans="6:9">
      <c r="F2512" s="11"/>
      <c r="G2512" s="15"/>
      <c r="H2512" s="11"/>
      <c r="I2512" s="15"/>
    </row>
    <row r="2513" spans="6:9">
      <c r="F2513" s="11"/>
      <c r="G2513" s="15"/>
      <c r="H2513" s="11"/>
      <c r="I2513" s="15"/>
    </row>
    <row r="2514" spans="6:9">
      <c r="F2514" s="11"/>
      <c r="G2514" s="15"/>
      <c r="H2514" s="11"/>
      <c r="I2514" s="15"/>
    </row>
    <row r="2515" spans="6:9">
      <c r="F2515" s="11"/>
      <c r="G2515" s="15"/>
      <c r="H2515" s="11"/>
      <c r="I2515" s="15"/>
    </row>
    <row r="2516" spans="6:9">
      <c r="F2516" s="11"/>
      <c r="G2516" s="15"/>
      <c r="H2516" s="11"/>
      <c r="I2516" s="15"/>
    </row>
    <row r="2517" spans="6:9">
      <c r="F2517" s="11"/>
      <c r="G2517" s="15"/>
      <c r="H2517" s="11"/>
      <c r="I2517" s="15"/>
    </row>
    <row r="2518" spans="6:9">
      <c r="F2518" s="11"/>
      <c r="G2518" s="15"/>
      <c r="H2518" s="11"/>
      <c r="I2518" s="15"/>
    </row>
    <row r="2519" spans="6:9">
      <c r="F2519" s="11"/>
      <c r="G2519" s="15"/>
      <c r="H2519" s="11"/>
      <c r="I2519" s="15"/>
    </row>
    <row r="2520" spans="6:9">
      <c r="F2520" s="11"/>
      <c r="G2520" s="15"/>
      <c r="H2520" s="11"/>
      <c r="I2520" s="15"/>
    </row>
    <row r="2521" spans="6:9">
      <c r="F2521" s="11"/>
      <c r="G2521" s="15"/>
      <c r="H2521" s="11"/>
      <c r="I2521" s="15"/>
    </row>
    <row r="2522" spans="6:9">
      <c r="F2522" s="11"/>
      <c r="G2522" s="15"/>
      <c r="H2522" s="11"/>
      <c r="I2522" s="15"/>
    </row>
    <row r="2523" spans="6:9">
      <c r="F2523" s="11"/>
      <c r="G2523" s="15"/>
      <c r="H2523" s="11"/>
      <c r="I2523" s="15"/>
    </row>
    <row r="2524" spans="6:9">
      <c r="F2524" s="11"/>
      <c r="G2524" s="15"/>
      <c r="H2524" s="11"/>
      <c r="I2524" s="15"/>
    </row>
    <row r="2525" spans="6:9">
      <c r="F2525" s="11"/>
      <c r="G2525" s="15"/>
      <c r="H2525" s="11"/>
      <c r="I2525" s="15"/>
    </row>
    <row r="2526" spans="6:9">
      <c r="F2526" s="11"/>
      <c r="G2526" s="15"/>
      <c r="H2526" s="11"/>
      <c r="I2526" s="15"/>
    </row>
    <row r="2527" spans="6:9">
      <c r="F2527" s="11"/>
      <c r="G2527" s="15"/>
      <c r="H2527" s="11"/>
      <c r="I2527" s="15"/>
    </row>
    <row r="2528" spans="6:9">
      <c r="F2528" s="11"/>
      <c r="G2528" s="15"/>
      <c r="H2528" s="11"/>
      <c r="I2528" s="15"/>
    </row>
    <row r="2529" spans="6:9">
      <c r="F2529" s="11"/>
      <c r="G2529" s="15"/>
      <c r="H2529" s="11"/>
      <c r="I2529" s="15"/>
    </row>
    <row r="2530" spans="6:9">
      <c r="F2530" s="11"/>
      <c r="G2530" s="15"/>
      <c r="H2530" s="11"/>
      <c r="I2530" s="15"/>
    </row>
    <row r="2531" spans="6:9">
      <c r="F2531" s="11"/>
      <c r="G2531" s="15"/>
      <c r="H2531" s="11"/>
      <c r="I2531" s="15"/>
    </row>
    <row r="2532" spans="6:9">
      <c r="F2532" s="11"/>
      <c r="G2532" s="15"/>
      <c r="H2532" s="11"/>
      <c r="I2532" s="15"/>
    </row>
    <row r="2533" spans="6:9">
      <c r="F2533" s="11"/>
      <c r="G2533" s="15"/>
      <c r="H2533" s="11"/>
      <c r="I2533" s="15"/>
    </row>
    <row r="2534" spans="6:9">
      <c r="F2534" s="11"/>
      <c r="G2534" s="15"/>
      <c r="H2534" s="11"/>
      <c r="I2534" s="15"/>
    </row>
    <row r="2535" spans="6:9">
      <c r="F2535" s="11"/>
      <c r="G2535" s="15"/>
      <c r="H2535" s="11"/>
      <c r="I2535" s="15"/>
    </row>
    <row r="2536" spans="6:9">
      <c r="F2536" s="11"/>
      <c r="G2536" s="15"/>
      <c r="H2536" s="11"/>
      <c r="I2536" s="15"/>
    </row>
    <row r="2537" spans="6:9">
      <c r="F2537" s="11"/>
      <c r="G2537" s="15"/>
      <c r="H2537" s="11"/>
      <c r="I2537" s="15"/>
    </row>
    <row r="2538" spans="6:9">
      <c r="F2538" s="11"/>
      <c r="G2538" s="15"/>
      <c r="H2538" s="11"/>
      <c r="I2538" s="15"/>
    </row>
    <row r="2539" spans="6:9">
      <c r="F2539" s="11"/>
      <c r="G2539" s="15"/>
      <c r="H2539" s="11"/>
      <c r="I2539" s="15"/>
    </row>
    <row r="2540" spans="6:9">
      <c r="F2540" s="11"/>
      <c r="G2540" s="15"/>
      <c r="H2540" s="11"/>
      <c r="I2540" s="15"/>
    </row>
    <row r="2541" spans="6:9">
      <c r="F2541" s="11"/>
      <c r="G2541" s="15"/>
      <c r="H2541" s="11"/>
      <c r="I2541" s="15"/>
    </row>
    <row r="2542" spans="6:9">
      <c r="F2542" s="11"/>
      <c r="G2542" s="15"/>
      <c r="H2542" s="11"/>
      <c r="I2542" s="15"/>
    </row>
    <row r="2543" spans="6:9">
      <c r="F2543" s="11"/>
      <c r="G2543" s="15"/>
      <c r="H2543" s="11"/>
      <c r="I2543" s="15"/>
    </row>
    <row r="2544" spans="6:9">
      <c r="F2544" s="11"/>
      <c r="G2544" s="15"/>
      <c r="H2544" s="11"/>
      <c r="I2544" s="15"/>
    </row>
    <row r="2545" spans="6:9">
      <c r="F2545" s="11"/>
      <c r="G2545" s="15"/>
      <c r="H2545" s="11"/>
      <c r="I2545" s="15"/>
    </row>
    <row r="2546" spans="6:9">
      <c r="F2546" s="11"/>
      <c r="G2546" s="15"/>
      <c r="H2546" s="11"/>
      <c r="I2546" s="15"/>
    </row>
    <row r="2547" spans="6:9">
      <c r="F2547" s="11"/>
      <c r="G2547" s="15"/>
      <c r="H2547" s="11"/>
      <c r="I2547" s="15"/>
    </row>
    <row r="2548" spans="6:9">
      <c r="F2548" s="11"/>
      <c r="G2548" s="15"/>
      <c r="H2548" s="11"/>
      <c r="I2548" s="15"/>
    </row>
    <row r="2549" spans="6:9">
      <c r="F2549" s="11"/>
      <c r="G2549" s="15"/>
      <c r="H2549" s="11"/>
      <c r="I2549" s="15"/>
    </row>
    <row r="2550" spans="6:9">
      <c r="F2550" s="11"/>
      <c r="G2550" s="15"/>
      <c r="H2550" s="11"/>
      <c r="I2550" s="15"/>
    </row>
    <row r="2551" spans="6:9">
      <c r="F2551" s="11"/>
      <c r="G2551" s="15"/>
      <c r="H2551" s="11"/>
      <c r="I2551" s="15"/>
    </row>
    <row r="2552" spans="6:9">
      <c r="F2552" s="11"/>
      <c r="G2552" s="15"/>
      <c r="H2552" s="11"/>
      <c r="I2552" s="15"/>
    </row>
    <row r="2553" spans="6:9">
      <c r="F2553" s="11"/>
      <c r="G2553" s="15"/>
      <c r="H2553" s="11"/>
      <c r="I2553" s="15"/>
    </row>
    <row r="2554" spans="6:9">
      <c r="F2554" s="11"/>
      <c r="G2554" s="15"/>
      <c r="H2554" s="11"/>
      <c r="I2554" s="15"/>
    </row>
    <row r="2555" spans="6:9">
      <c r="F2555" s="11"/>
      <c r="G2555" s="15"/>
      <c r="H2555" s="11"/>
      <c r="I2555" s="15"/>
    </row>
    <row r="2556" spans="6:9">
      <c r="F2556" s="11"/>
      <c r="G2556" s="15"/>
      <c r="H2556" s="11"/>
      <c r="I2556" s="15"/>
    </row>
    <row r="2557" spans="6:9">
      <c r="F2557" s="11"/>
      <c r="G2557" s="15"/>
      <c r="H2557" s="11"/>
      <c r="I2557" s="15"/>
    </row>
    <row r="2558" spans="6:9">
      <c r="F2558" s="11"/>
      <c r="G2558" s="15"/>
      <c r="H2558" s="11"/>
      <c r="I2558" s="15"/>
    </row>
    <row r="2559" spans="6:9">
      <c r="F2559" s="11"/>
      <c r="G2559" s="15"/>
      <c r="H2559" s="11"/>
      <c r="I2559" s="15"/>
    </row>
    <row r="2560" spans="6:9">
      <c r="F2560" s="11"/>
      <c r="G2560" s="15"/>
      <c r="H2560" s="11"/>
      <c r="I2560" s="15"/>
    </row>
    <row r="2561" spans="6:9">
      <c r="F2561" s="11"/>
      <c r="G2561" s="15"/>
      <c r="H2561" s="11"/>
      <c r="I2561" s="15"/>
    </row>
    <row r="2562" spans="6:9">
      <c r="F2562" s="11"/>
      <c r="G2562" s="15"/>
      <c r="H2562" s="11"/>
      <c r="I2562" s="15"/>
    </row>
    <row r="2563" spans="6:9">
      <c r="F2563" s="11"/>
      <c r="G2563" s="15"/>
      <c r="H2563" s="11"/>
      <c r="I2563" s="15"/>
    </row>
    <row r="2564" spans="6:9">
      <c r="F2564" s="11"/>
      <c r="G2564" s="15"/>
      <c r="H2564" s="11"/>
      <c r="I2564" s="15"/>
    </row>
    <row r="2565" spans="6:9">
      <c r="F2565" s="11"/>
      <c r="G2565" s="15"/>
      <c r="H2565" s="11"/>
      <c r="I2565" s="15"/>
    </row>
    <row r="2566" spans="6:9">
      <c r="F2566" s="11"/>
      <c r="G2566" s="15"/>
      <c r="H2566" s="11"/>
      <c r="I2566" s="15"/>
    </row>
    <row r="2567" spans="6:9">
      <c r="F2567" s="11"/>
      <c r="G2567" s="15"/>
      <c r="H2567" s="11"/>
      <c r="I2567" s="15"/>
    </row>
    <row r="2568" spans="6:9">
      <c r="F2568" s="11"/>
      <c r="G2568" s="15"/>
      <c r="H2568" s="11"/>
      <c r="I2568" s="15"/>
    </row>
    <row r="2569" spans="6:9">
      <c r="F2569" s="11"/>
      <c r="G2569" s="15"/>
      <c r="H2569" s="11"/>
      <c r="I2569" s="15"/>
    </row>
    <row r="2570" spans="6:9">
      <c r="F2570" s="11"/>
      <c r="G2570" s="15"/>
      <c r="H2570" s="11"/>
      <c r="I2570" s="15"/>
    </row>
    <row r="2571" spans="6:9">
      <c r="F2571" s="11"/>
      <c r="G2571" s="15"/>
      <c r="H2571" s="11"/>
      <c r="I2571" s="15"/>
    </row>
    <row r="2572" spans="6:9">
      <c r="F2572" s="11"/>
      <c r="G2572" s="15"/>
      <c r="H2572" s="11"/>
      <c r="I2572" s="15"/>
    </row>
    <row r="2573" spans="6:9">
      <c r="F2573" s="11"/>
      <c r="G2573" s="15"/>
      <c r="H2573" s="11"/>
      <c r="I2573" s="15"/>
    </row>
    <row r="2574" spans="6:9">
      <c r="F2574" s="11"/>
      <c r="G2574" s="15"/>
      <c r="H2574" s="11"/>
      <c r="I2574" s="15"/>
    </row>
    <row r="2575" spans="6:9">
      <c r="F2575" s="11"/>
      <c r="G2575" s="15"/>
      <c r="H2575" s="11"/>
      <c r="I2575" s="15"/>
    </row>
    <row r="2576" spans="6:9">
      <c r="F2576" s="11"/>
      <c r="G2576" s="15"/>
      <c r="H2576" s="11"/>
      <c r="I2576" s="15"/>
    </row>
    <row r="2577" spans="6:9">
      <c r="F2577" s="11"/>
      <c r="G2577" s="15"/>
      <c r="H2577" s="11"/>
      <c r="I2577" s="15"/>
    </row>
    <row r="2578" spans="6:9">
      <c r="F2578" s="11"/>
      <c r="G2578" s="15"/>
      <c r="H2578" s="11"/>
      <c r="I2578" s="15"/>
    </row>
    <row r="2579" spans="6:9">
      <c r="F2579" s="11"/>
      <c r="G2579" s="15"/>
      <c r="H2579" s="11"/>
      <c r="I2579" s="15"/>
    </row>
    <row r="2580" spans="6:9">
      <c r="F2580" s="11"/>
      <c r="G2580" s="15"/>
      <c r="H2580" s="11"/>
      <c r="I2580" s="15"/>
    </row>
    <row r="2581" spans="6:9">
      <c r="F2581" s="11"/>
      <c r="G2581" s="15"/>
      <c r="H2581" s="11"/>
      <c r="I2581" s="15"/>
    </row>
    <row r="2582" spans="6:9">
      <c r="F2582" s="11"/>
      <c r="G2582" s="15"/>
      <c r="H2582" s="11"/>
      <c r="I2582" s="15"/>
    </row>
    <row r="2583" spans="6:9">
      <c r="F2583" s="11"/>
      <c r="G2583" s="15"/>
      <c r="H2583" s="11"/>
      <c r="I2583" s="15"/>
    </row>
    <row r="2584" spans="6:9">
      <c r="F2584" s="11"/>
      <c r="G2584" s="15"/>
      <c r="H2584" s="11"/>
      <c r="I2584" s="15"/>
    </row>
    <row r="2585" spans="6:9">
      <c r="F2585" s="11"/>
      <c r="G2585" s="15"/>
      <c r="H2585" s="11"/>
      <c r="I2585" s="15"/>
    </row>
    <row r="2586" spans="6:9">
      <c r="F2586" s="11"/>
      <c r="G2586" s="15"/>
      <c r="H2586" s="11"/>
      <c r="I2586" s="15"/>
    </row>
    <row r="2587" spans="6:9">
      <c r="F2587" s="11"/>
      <c r="G2587" s="15"/>
      <c r="H2587" s="11"/>
      <c r="I2587" s="15"/>
    </row>
    <row r="2588" spans="6:9">
      <c r="F2588" s="11"/>
      <c r="G2588" s="15"/>
      <c r="H2588" s="11"/>
      <c r="I2588" s="15"/>
    </row>
    <row r="2589" spans="6:9">
      <c r="F2589" s="11"/>
      <c r="G2589" s="15"/>
      <c r="H2589" s="11"/>
      <c r="I2589" s="15"/>
    </row>
    <row r="2590" spans="6:9">
      <c r="F2590" s="11"/>
      <c r="G2590" s="15"/>
      <c r="H2590" s="11"/>
      <c r="I2590" s="15"/>
    </row>
    <row r="2591" spans="6:9">
      <c r="F2591" s="11"/>
      <c r="G2591" s="15"/>
      <c r="H2591" s="11"/>
      <c r="I2591" s="15"/>
    </row>
    <row r="2592" spans="6:9">
      <c r="F2592" s="11"/>
      <c r="G2592" s="15"/>
      <c r="H2592" s="11"/>
      <c r="I2592" s="15"/>
    </row>
    <row r="2593" spans="6:9">
      <c r="F2593" s="11"/>
      <c r="G2593" s="15"/>
      <c r="H2593" s="11"/>
      <c r="I2593" s="15"/>
    </row>
    <row r="2594" spans="6:9">
      <c r="F2594" s="11"/>
      <c r="G2594" s="15"/>
      <c r="H2594" s="11"/>
      <c r="I2594" s="15"/>
    </row>
    <row r="2595" spans="6:9">
      <c r="F2595" s="11"/>
      <c r="G2595" s="15"/>
      <c r="H2595" s="11"/>
      <c r="I2595" s="15"/>
    </row>
    <row r="2596" spans="6:9">
      <c r="F2596" s="11"/>
      <c r="G2596" s="15"/>
      <c r="H2596" s="11"/>
      <c r="I2596" s="15"/>
    </row>
    <row r="2597" spans="6:9">
      <c r="F2597" s="11"/>
      <c r="G2597" s="15"/>
      <c r="H2597" s="11"/>
      <c r="I2597" s="15"/>
    </row>
    <row r="2598" spans="6:9">
      <c r="F2598" s="11"/>
      <c r="G2598" s="15"/>
      <c r="H2598" s="11"/>
      <c r="I2598" s="15"/>
    </row>
    <row r="2599" spans="6:9">
      <c r="F2599" s="11"/>
      <c r="G2599" s="15"/>
      <c r="H2599" s="11"/>
      <c r="I2599" s="15"/>
    </row>
    <row r="2600" spans="6:9">
      <c r="F2600" s="11"/>
      <c r="G2600" s="15"/>
      <c r="H2600" s="11"/>
      <c r="I2600" s="15"/>
    </row>
    <row r="2601" spans="6:9">
      <c r="F2601" s="11"/>
      <c r="G2601" s="15"/>
      <c r="H2601" s="11"/>
      <c r="I2601" s="15"/>
    </row>
    <row r="2602" spans="6:9">
      <c r="F2602" s="11"/>
      <c r="G2602" s="15"/>
      <c r="H2602" s="11"/>
      <c r="I2602" s="15"/>
    </row>
    <row r="2603" spans="6:9">
      <c r="F2603" s="11"/>
      <c r="G2603" s="15"/>
      <c r="H2603" s="11"/>
      <c r="I2603" s="15"/>
    </row>
    <row r="2604" spans="6:9">
      <c r="F2604" s="11"/>
      <c r="G2604" s="15"/>
      <c r="H2604" s="11"/>
      <c r="I2604" s="15"/>
    </row>
    <row r="2605" spans="6:9">
      <c r="F2605" s="11"/>
      <c r="G2605" s="15"/>
      <c r="H2605" s="11"/>
      <c r="I2605" s="15"/>
    </row>
    <row r="2606" spans="6:9">
      <c r="F2606" s="11"/>
      <c r="G2606" s="15"/>
      <c r="H2606" s="11"/>
      <c r="I2606" s="15"/>
    </row>
    <row r="2607" spans="6:9">
      <c r="F2607" s="11"/>
      <c r="G2607" s="15"/>
      <c r="H2607" s="11"/>
      <c r="I2607" s="15"/>
    </row>
    <row r="2608" spans="6:9">
      <c r="F2608" s="11"/>
      <c r="G2608" s="15"/>
      <c r="H2608" s="11"/>
      <c r="I2608" s="15"/>
    </row>
    <row r="2609" spans="6:9">
      <c r="F2609" s="11"/>
      <c r="G2609" s="15"/>
      <c r="H2609" s="11"/>
      <c r="I2609" s="15"/>
    </row>
    <row r="2610" spans="6:9">
      <c r="F2610" s="11"/>
      <c r="G2610" s="15"/>
      <c r="H2610" s="11"/>
      <c r="I2610" s="15"/>
    </row>
    <row r="2611" spans="6:9">
      <c r="F2611" s="11"/>
      <c r="G2611" s="15"/>
      <c r="H2611" s="11"/>
      <c r="I2611" s="15"/>
    </row>
    <row r="2612" spans="6:9">
      <c r="F2612" s="11"/>
      <c r="G2612" s="15"/>
      <c r="H2612" s="11"/>
      <c r="I2612" s="15"/>
    </row>
    <row r="2613" spans="6:9">
      <c r="F2613" s="11"/>
      <c r="G2613" s="15"/>
      <c r="H2613" s="11"/>
      <c r="I2613" s="15"/>
    </row>
    <row r="2614" spans="6:9">
      <c r="F2614" s="11"/>
      <c r="G2614" s="15"/>
      <c r="H2614" s="11"/>
      <c r="I2614" s="15"/>
    </row>
    <row r="2615" spans="6:9">
      <c r="F2615" s="11"/>
      <c r="G2615" s="15"/>
      <c r="H2615" s="11"/>
      <c r="I2615" s="15"/>
    </row>
    <row r="2616" spans="6:9">
      <c r="F2616" s="11"/>
      <c r="G2616" s="15"/>
      <c r="H2616" s="11"/>
      <c r="I2616" s="15"/>
    </row>
    <row r="2617" spans="6:9">
      <c r="F2617" s="11"/>
      <c r="G2617" s="15"/>
      <c r="H2617" s="11"/>
      <c r="I2617" s="15"/>
    </row>
    <row r="2618" spans="6:9">
      <c r="F2618" s="11"/>
      <c r="G2618" s="15"/>
      <c r="H2618" s="11"/>
      <c r="I2618" s="15"/>
    </row>
    <row r="2619" spans="6:9">
      <c r="F2619" s="11"/>
      <c r="G2619" s="15"/>
      <c r="H2619" s="11"/>
      <c r="I2619" s="15"/>
    </row>
    <row r="2620" spans="6:9">
      <c r="F2620" s="11"/>
      <c r="G2620" s="15"/>
      <c r="H2620" s="11"/>
      <c r="I2620" s="15"/>
    </row>
    <row r="2621" spans="6:9">
      <c r="F2621" s="11"/>
      <c r="G2621" s="15"/>
      <c r="H2621" s="11"/>
      <c r="I2621" s="15"/>
    </row>
    <row r="2622" spans="6:9">
      <c r="F2622" s="11"/>
      <c r="G2622" s="15"/>
      <c r="H2622" s="11"/>
      <c r="I2622" s="15"/>
    </row>
    <row r="2623" spans="6:9">
      <c r="F2623" s="11"/>
      <c r="G2623" s="15"/>
      <c r="H2623" s="11"/>
      <c r="I2623" s="15"/>
    </row>
    <row r="2624" spans="6:9">
      <c r="F2624" s="11"/>
      <c r="G2624" s="15"/>
      <c r="H2624" s="11"/>
      <c r="I2624" s="15"/>
    </row>
    <row r="2625" spans="6:9">
      <c r="F2625" s="11"/>
      <c r="G2625" s="15"/>
      <c r="H2625" s="11"/>
      <c r="I2625" s="15"/>
    </row>
    <row r="2626" spans="6:9">
      <c r="F2626" s="11"/>
      <c r="G2626" s="15"/>
      <c r="H2626" s="11"/>
      <c r="I2626" s="15"/>
    </row>
    <row r="2627" spans="6:9">
      <c r="F2627" s="11"/>
      <c r="G2627" s="15"/>
      <c r="H2627" s="11"/>
      <c r="I2627" s="15"/>
    </row>
    <row r="2628" spans="6:9">
      <c r="F2628" s="11"/>
      <c r="G2628" s="15"/>
      <c r="H2628" s="11"/>
      <c r="I2628" s="15"/>
    </row>
    <row r="2629" spans="6:9">
      <c r="F2629" s="11"/>
      <c r="G2629" s="15"/>
      <c r="H2629" s="11"/>
      <c r="I2629" s="15"/>
    </row>
    <row r="2630" spans="6:9">
      <c r="F2630" s="11"/>
      <c r="G2630" s="15"/>
      <c r="H2630" s="11"/>
      <c r="I2630" s="15"/>
    </row>
    <row r="2631" spans="6:9">
      <c r="F2631" s="11"/>
      <c r="G2631" s="15"/>
      <c r="H2631" s="11"/>
      <c r="I2631" s="15"/>
    </row>
    <row r="2632" spans="6:9">
      <c r="F2632" s="11"/>
      <c r="G2632" s="15"/>
      <c r="H2632" s="11"/>
      <c r="I2632" s="15"/>
    </row>
    <row r="2633" spans="6:9">
      <c r="F2633" s="11"/>
      <c r="G2633" s="15"/>
      <c r="H2633" s="11"/>
      <c r="I2633" s="15"/>
    </row>
    <row r="2634" spans="6:9">
      <c r="F2634" s="11"/>
      <c r="G2634" s="15"/>
      <c r="H2634" s="11"/>
      <c r="I2634" s="15"/>
    </row>
    <row r="2635" spans="6:9">
      <c r="F2635" s="11"/>
      <c r="G2635" s="15"/>
      <c r="H2635" s="11"/>
      <c r="I2635" s="15"/>
    </row>
    <row r="2636" spans="6:9">
      <c r="F2636" s="11"/>
      <c r="G2636" s="15"/>
      <c r="H2636" s="11"/>
      <c r="I2636" s="15"/>
    </row>
    <row r="2637" spans="6:9">
      <c r="F2637" s="11"/>
      <c r="G2637" s="15"/>
      <c r="H2637" s="11"/>
      <c r="I2637" s="15"/>
    </row>
    <row r="2638" spans="6:9">
      <c r="F2638" s="11"/>
      <c r="G2638" s="15"/>
      <c r="H2638" s="11"/>
      <c r="I2638" s="15"/>
    </row>
    <row r="2639" spans="6:9">
      <c r="F2639" s="11"/>
      <c r="G2639" s="15"/>
      <c r="H2639" s="11"/>
      <c r="I2639" s="15"/>
    </row>
    <row r="2640" spans="6:9">
      <c r="F2640" s="11"/>
      <c r="G2640" s="15"/>
      <c r="H2640" s="11"/>
      <c r="I2640" s="15"/>
    </row>
    <row r="2641" spans="6:9">
      <c r="F2641" s="11"/>
      <c r="G2641" s="15"/>
      <c r="H2641" s="11"/>
      <c r="I2641" s="15"/>
    </row>
    <row r="2642" spans="6:9">
      <c r="F2642" s="11"/>
      <c r="G2642" s="15"/>
      <c r="H2642" s="11"/>
      <c r="I2642" s="15"/>
    </row>
    <row r="2643" spans="6:9">
      <c r="F2643" s="11"/>
      <c r="G2643" s="15"/>
      <c r="H2643" s="11"/>
      <c r="I2643" s="15"/>
    </row>
    <row r="2644" spans="6:9">
      <c r="F2644" s="11"/>
      <c r="G2644" s="15"/>
      <c r="H2644" s="11"/>
      <c r="I2644" s="15"/>
    </row>
    <row r="2645" spans="6:9">
      <c r="F2645" s="11"/>
      <c r="G2645" s="15"/>
      <c r="H2645" s="11"/>
      <c r="I2645" s="15"/>
    </row>
    <row r="2646" spans="6:9">
      <c r="F2646" s="11"/>
      <c r="G2646" s="15"/>
      <c r="H2646" s="11"/>
      <c r="I2646" s="15"/>
    </row>
    <row r="2647" spans="6:9">
      <c r="F2647" s="11"/>
      <c r="G2647" s="15"/>
      <c r="H2647" s="11"/>
      <c r="I2647" s="15"/>
    </row>
    <row r="2648" spans="6:9">
      <c r="F2648" s="11"/>
      <c r="G2648" s="15"/>
      <c r="H2648" s="11"/>
      <c r="I2648" s="15"/>
    </row>
    <row r="2649" spans="6:9">
      <c r="F2649" s="11"/>
      <c r="G2649" s="15"/>
      <c r="H2649" s="11"/>
      <c r="I2649" s="15"/>
    </row>
    <row r="2650" spans="6:9">
      <c r="F2650" s="11"/>
      <c r="G2650" s="15"/>
      <c r="H2650" s="11"/>
      <c r="I2650" s="15"/>
    </row>
    <row r="2651" spans="6:9">
      <c r="F2651" s="11"/>
      <c r="G2651" s="15"/>
      <c r="H2651" s="11"/>
      <c r="I2651" s="15"/>
    </row>
    <row r="2652" spans="6:9">
      <c r="F2652" s="11"/>
      <c r="G2652" s="15"/>
      <c r="H2652" s="11"/>
      <c r="I2652" s="15"/>
    </row>
    <row r="2653" spans="6:9">
      <c r="F2653" s="11"/>
      <c r="G2653" s="15"/>
      <c r="H2653" s="11"/>
      <c r="I2653" s="15"/>
    </row>
    <row r="2654" spans="6:9">
      <c r="F2654" s="11"/>
      <c r="G2654" s="15"/>
      <c r="H2654" s="11"/>
      <c r="I2654" s="15"/>
    </row>
    <row r="2655" spans="6:9">
      <c r="F2655" s="11"/>
      <c r="G2655" s="15"/>
      <c r="H2655" s="11"/>
      <c r="I2655" s="15"/>
    </row>
    <row r="2656" spans="6:9">
      <c r="F2656" s="11"/>
      <c r="G2656" s="15"/>
      <c r="H2656" s="11"/>
      <c r="I2656" s="15"/>
    </row>
    <row r="2657" spans="6:9">
      <c r="F2657" s="11"/>
      <c r="G2657" s="15"/>
      <c r="H2657" s="11"/>
      <c r="I2657" s="15"/>
    </row>
    <row r="2658" spans="6:9">
      <c r="F2658" s="11"/>
      <c r="G2658" s="15"/>
      <c r="H2658" s="11"/>
      <c r="I2658" s="15"/>
    </row>
    <row r="2659" spans="6:9">
      <c r="F2659" s="11"/>
      <c r="G2659" s="15"/>
      <c r="H2659" s="11"/>
      <c r="I2659" s="15"/>
    </row>
    <row r="2660" spans="6:9">
      <c r="F2660" s="11"/>
      <c r="G2660" s="15"/>
      <c r="H2660" s="11"/>
      <c r="I2660" s="15"/>
    </row>
    <row r="2661" spans="6:9">
      <c r="F2661" s="11"/>
      <c r="G2661" s="15"/>
      <c r="H2661" s="11"/>
      <c r="I2661" s="15"/>
    </row>
    <row r="2662" spans="6:9">
      <c r="F2662" s="11"/>
      <c r="G2662" s="15"/>
      <c r="H2662" s="11"/>
      <c r="I2662" s="15"/>
    </row>
    <row r="2663" spans="6:9">
      <c r="F2663" s="11"/>
      <c r="G2663" s="15"/>
      <c r="H2663" s="11"/>
      <c r="I2663" s="15"/>
    </row>
    <row r="2664" spans="6:9">
      <c r="F2664" s="11"/>
      <c r="G2664" s="15"/>
      <c r="H2664" s="11"/>
      <c r="I2664" s="15"/>
    </row>
    <row r="2665" spans="6:9">
      <c r="F2665" s="11"/>
      <c r="G2665" s="15"/>
      <c r="H2665" s="11"/>
      <c r="I2665" s="15"/>
    </row>
    <row r="2666" spans="6:9">
      <c r="F2666" s="11"/>
      <c r="G2666" s="15"/>
      <c r="H2666" s="11"/>
      <c r="I2666" s="15"/>
    </row>
    <row r="2667" spans="6:9">
      <c r="F2667" s="11"/>
      <c r="G2667" s="15"/>
      <c r="H2667" s="11"/>
      <c r="I2667" s="15"/>
    </row>
    <row r="2668" spans="6:9">
      <c r="F2668" s="11"/>
      <c r="G2668" s="15"/>
      <c r="H2668" s="11"/>
      <c r="I2668" s="15"/>
    </row>
    <row r="2669" spans="6:9">
      <c r="F2669" s="11"/>
      <c r="G2669" s="15"/>
      <c r="H2669" s="11"/>
      <c r="I2669" s="15"/>
    </row>
    <row r="2670" spans="6:9">
      <c r="F2670" s="11"/>
      <c r="G2670" s="15"/>
      <c r="H2670" s="11"/>
      <c r="I2670" s="15"/>
    </row>
    <row r="2671" spans="6:9">
      <c r="F2671" s="11"/>
      <c r="G2671" s="15"/>
      <c r="H2671" s="11"/>
      <c r="I2671" s="15"/>
    </row>
    <row r="2672" spans="6:9">
      <c r="F2672" s="11"/>
      <c r="G2672" s="15"/>
      <c r="H2672" s="11"/>
      <c r="I2672" s="15"/>
    </row>
    <row r="2673" spans="6:9">
      <c r="F2673" s="11"/>
      <c r="G2673" s="15"/>
      <c r="H2673" s="11"/>
      <c r="I2673" s="15"/>
    </row>
    <row r="2674" spans="6:9">
      <c r="F2674" s="11"/>
      <c r="G2674" s="15"/>
      <c r="H2674" s="11"/>
      <c r="I2674" s="15"/>
    </row>
    <row r="2675" spans="6:9">
      <c r="F2675" s="11"/>
      <c r="G2675" s="15"/>
      <c r="H2675" s="11"/>
      <c r="I2675" s="15"/>
    </row>
    <row r="2676" spans="6:9">
      <c r="F2676" s="11"/>
      <c r="G2676" s="15"/>
      <c r="H2676" s="11"/>
      <c r="I2676" s="15"/>
    </row>
    <row r="2677" spans="6:9">
      <c r="F2677" s="11"/>
      <c r="G2677" s="15"/>
      <c r="H2677" s="11"/>
      <c r="I2677" s="15"/>
    </row>
    <row r="2678" spans="6:9">
      <c r="F2678" s="11"/>
      <c r="G2678" s="15"/>
      <c r="H2678" s="11"/>
      <c r="I2678" s="15"/>
    </row>
    <row r="2679" spans="6:9">
      <c r="F2679" s="11"/>
      <c r="G2679" s="15"/>
      <c r="H2679" s="11"/>
      <c r="I2679" s="15"/>
    </row>
    <row r="2680" spans="6:9">
      <c r="F2680" s="11"/>
      <c r="G2680" s="15"/>
      <c r="H2680" s="11"/>
      <c r="I2680" s="15"/>
    </row>
    <row r="2681" spans="6:9">
      <c r="F2681" s="11"/>
      <c r="G2681" s="15"/>
      <c r="H2681" s="11"/>
      <c r="I2681" s="15"/>
    </row>
    <row r="2682" spans="6:9">
      <c r="F2682" s="11"/>
      <c r="G2682" s="15"/>
      <c r="H2682" s="11"/>
      <c r="I2682" s="15"/>
    </row>
    <row r="2683" spans="6:9">
      <c r="F2683" s="11"/>
      <c r="G2683" s="15"/>
      <c r="H2683" s="11"/>
      <c r="I2683" s="15"/>
    </row>
    <row r="2684" spans="6:9">
      <c r="F2684" s="11"/>
      <c r="G2684" s="15"/>
      <c r="H2684" s="11"/>
      <c r="I2684" s="15"/>
    </row>
    <row r="2685" spans="6:9">
      <c r="F2685" s="11"/>
      <c r="G2685" s="15"/>
      <c r="H2685" s="11"/>
      <c r="I2685" s="15"/>
    </row>
    <row r="2686" spans="6:9">
      <c r="F2686" s="11"/>
      <c r="G2686" s="15"/>
      <c r="H2686" s="11"/>
      <c r="I2686" s="15"/>
    </row>
    <row r="2687" spans="6:9">
      <c r="F2687" s="11"/>
      <c r="G2687" s="15"/>
      <c r="H2687" s="11"/>
      <c r="I2687" s="15"/>
    </row>
    <row r="2688" spans="6:9">
      <c r="F2688" s="11"/>
      <c r="G2688" s="15"/>
      <c r="H2688" s="11"/>
      <c r="I2688" s="15"/>
    </row>
    <row r="2689" spans="6:9">
      <c r="F2689" s="11"/>
      <c r="G2689" s="15"/>
      <c r="H2689" s="11"/>
      <c r="I2689" s="15"/>
    </row>
    <row r="2690" spans="6:9">
      <c r="F2690" s="11"/>
      <c r="G2690" s="15"/>
      <c r="H2690" s="11"/>
      <c r="I2690" s="15"/>
    </row>
    <row r="2691" spans="6:9">
      <c r="F2691" s="11"/>
      <c r="G2691" s="15"/>
      <c r="H2691" s="11"/>
      <c r="I2691" s="15"/>
    </row>
    <row r="2692" spans="6:9">
      <c r="F2692" s="11"/>
      <c r="G2692" s="15"/>
      <c r="H2692" s="11"/>
      <c r="I2692" s="15"/>
    </row>
    <row r="2693" spans="6:9">
      <c r="F2693" s="11"/>
      <c r="G2693" s="15"/>
      <c r="H2693" s="11"/>
      <c r="I2693" s="15"/>
    </row>
    <row r="2694" spans="6:9">
      <c r="F2694" s="11"/>
      <c r="G2694" s="15"/>
      <c r="H2694" s="11"/>
      <c r="I2694" s="15"/>
    </row>
    <row r="2695" spans="6:9">
      <c r="F2695" s="11"/>
      <c r="G2695" s="15"/>
      <c r="H2695" s="11"/>
      <c r="I2695" s="15"/>
    </row>
    <row r="2696" spans="6:9">
      <c r="F2696" s="11"/>
      <c r="G2696" s="15"/>
      <c r="H2696" s="11"/>
      <c r="I2696" s="15"/>
    </row>
    <row r="2697" spans="6:9">
      <c r="F2697" s="11"/>
      <c r="G2697" s="15"/>
      <c r="H2697" s="11"/>
      <c r="I2697" s="15"/>
    </row>
    <row r="2698" spans="6:9">
      <c r="F2698" s="11"/>
      <c r="G2698" s="15"/>
      <c r="H2698" s="11"/>
      <c r="I2698" s="15"/>
    </row>
    <row r="2699" spans="6:9">
      <c r="F2699" s="11"/>
      <c r="G2699" s="15"/>
      <c r="H2699" s="11"/>
      <c r="I2699" s="15"/>
    </row>
    <row r="2700" spans="6:9">
      <c r="F2700" s="11"/>
      <c r="G2700" s="15"/>
      <c r="H2700" s="11"/>
      <c r="I2700" s="15"/>
    </row>
    <row r="2701" spans="6:9">
      <c r="F2701" s="11"/>
      <c r="G2701" s="15"/>
      <c r="H2701" s="11"/>
      <c r="I2701" s="15"/>
    </row>
    <row r="2702" spans="6:9">
      <c r="F2702" s="11"/>
      <c r="G2702" s="15"/>
      <c r="H2702" s="11"/>
      <c r="I2702" s="15"/>
    </row>
    <row r="2703" spans="6:9">
      <c r="F2703" s="11"/>
      <c r="G2703" s="15"/>
      <c r="H2703" s="11"/>
      <c r="I2703" s="15"/>
    </row>
    <row r="2704" spans="6:9">
      <c r="F2704" s="11"/>
      <c r="G2704" s="15"/>
      <c r="H2704" s="11"/>
      <c r="I2704" s="15"/>
    </row>
    <row r="2705" spans="6:9">
      <c r="F2705" s="11"/>
      <c r="G2705" s="15"/>
      <c r="H2705" s="11"/>
      <c r="I2705" s="15"/>
    </row>
    <row r="2706" spans="6:9">
      <c r="F2706" s="11"/>
      <c r="G2706" s="15"/>
      <c r="H2706" s="11"/>
      <c r="I2706" s="15"/>
    </row>
    <row r="2707" spans="6:9">
      <c r="F2707" s="11"/>
      <c r="G2707" s="15"/>
      <c r="H2707" s="11"/>
      <c r="I2707" s="15"/>
    </row>
    <row r="2708" spans="6:9">
      <c r="F2708" s="11"/>
      <c r="G2708" s="15"/>
      <c r="H2708" s="11"/>
      <c r="I2708" s="15"/>
    </row>
    <row r="2709" spans="6:9">
      <c r="F2709" s="11"/>
      <c r="G2709" s="15"/>
      <c r="H2709" s="11"/>
      <c r="I2709" s="15"/>
    </row>
    <row r="2710" spans="6:9">
      <c r="F2710" s="11"/>
      <c r="G2710" s="15"/>
      <c r="H2710" s="11"/>
      <c r="I2710" s="15"/>
    </row>
    <row r="2711" spans="6:9">
      <c r="F2711" s="11"/>
      <c r="G2711" s="15"/>
      <c r="H2711" s="11"/>
      <c r="I2711" s="15"/>
    </row>
    <row r="2712" spans="6:9">
      <c r="F2712" s="11"/>
      <c r="G2712" s="15"/>
      <c r="H2712" s="11"/>
      <c r="I2712" s="15"/>
    </row>
    <row r="2713" spans="6:9">
      <c r="F2713" s="11"/>
      <c r="G2713" s="15"/>
      <c r="H2713" s="11"/>
      <c r="I2713" s="15"/>
    </row>
    <row r="2714" spans="6:9">
      <c r="F2714" s="11"/>
      <c r="G2714" s="15"/>
      <c r="H2714" s="11"/>
      <c r="I2714" s="15"/>
    </row>
    <row r="2715" spans="6:9">
      <c r="F2715" s="11"/>
      <c r="G2715" s="15"/>
      <c r="H2715" s="11"/>
      <c r="I2715" s="15"/>
    </row>
    <row r="2716" spans="6:9">
      <c r="F2716" s="11"/>
      <c r="G2716" s="15"/>
      <c r="H2716" s="11"/>
      <c r="I2716" s="15"/>
    </row>
    <row r="2717" spans="6:9">
      <c r="F2717" s="11"/>
      <c r="G2717" s="15"/>
      <c r="H2717" s="11"/>
      <c r="I2717" s="15"/>
    </row>
    <row r="2718" spans="6:9">
      <c r="F2718" s="11"/>
      <c r="G2718" s="15"/>
      <c r="H2718" s="11"/>
      <c r="I2718" s="15"/>
    </row>
    <row r="2719" spans="6:9">
      <c r="F2719" s="11"/>
      <c r="G2719" s="15"/>
      <c r="H2719" s="11"/>
      <c r="I2719" s="15"/>
    </row>
    <row r="2720" spans="6:9">
      <c r="F2720" s="11"/>
      <c r="G2720" s="15"/>
      <c r="H2720" s="11"/>
      <c r="I2720" s="15"/>
    </row>
    <row r="2721" spans="6:9">
      <c r="F2721" s="11"/>
      <c r="G2721" s="15"/>
      <c r="H2721" s="11"/>
      <c r="I2721" s="15"/>
    </row>
    <row r="2722" spans="6:9">
      <c r="F2722" s="11"/>
      <c r="G2722" s="15"/>
      <c r="H2722" s="11"/>
      <c r="I2722" s="15"/>
    </row>
    <row r="2723" spans="6:9">
      <c r="F2723" s="11"/>
      <c r="G2723" s="15"/>
      <c r="H2723" s="11"/>
      <c r="I2723" s="15"/>
    </row>
    <row r="2724" spans="6:9">
      <c r="F2724" s="11"/>
      <c r="G2724" s="15"/>
      <c r="H2724" s="11"/>
      <c r="I2724" s="15"/>
    </row>
    <row r="2725" spans="6:9">
      <c r="F2725" s="11"/>
      <c r="G2725" s="15"/>
      <c r="H2725" s="11"/>
      <c r="I2725" s="15"/>
    </row>
    <row r="2726" spans="6:9">
      <c r="F2726" s="11"/>
      <c r="G2726" s="15"/>
      <c r="H2726" s="11"/>
      <c r="I2726" s="15"/>
    </row>
    <row r="2727" spans="6:9">
      <c r="F2727" s="11"/>
      <c r="G2727" s="15"/>
      <c r="H2727" s="11"/>
      <c r="I2727" s="15"/>
    </row>
    <row r="2728" spans="6:9">
      <c r="F2728" s="11"/>
      <c r="G2728" s="15"/>
      <c r="H2728" s="11"/>
      <c r="I2728" s="15"/>
    </row>
    <row r="2729" spans="6:9">
      <c r="F2729" s="11"/>
      <c r="G2729" s="15"/>
      <c r="H2729" s="11"/>
      <c r="I2729" s="15"/>
    </row>
    <row r="2730" spans="6:9">
      <c r="F2730" s="11"/>
      <c r="G2730" s="15"/>
      <c r="H2730" s="11"/>
      <c r="I2730" s="15"/>
    </row>
    <row r="2731" spans="6:9">
      <c r="F2731" s="11"/>
      <c r="G2731" s="15"/>
      <c r="H2731" s="11"/>
      <c r="I2731" s="15"/>
    </row>
    <row r="2732" spans="6:9">
      <c r="F2732" s="11"/>
      <c r="G2732" s="15"/>
      <c r="H2732" s="11"/>
      <c r="I2732" s="15"/>
    </row>
    <row r="2733" spans="6:9">
      <c r="F2733" s="11"/>
      <c r="G2733" s="15"/>
      <c r="H2733" s="11"/>
      <c r="I2733" s="15"/>
    </row>
    <row r="2734" spans="6:9">
      <c r="F2734" s="11"/>
      <c r="G2734" s="15"/>
      <c r="H2734" s="11"/>
      <c r="I2734" s="15"/>
    </row>
    <row r="2735" spans="6:9">
      <c r="F2735" s="11"/>
      <c r="G2735" s="15"/>
      <c r="H2735" s="11"/>
      <c r="I2735" s="15"/>
    </row>
    <row r="2736" spans="6:9">
      <c r="F2736" s="11"/>
      <c r="G2736" s="15"/>
      <c r="H2736" s="11"/>
      <c r="I2736" s="15"/>
    </row>
    <row r="2737" spans="6:9">
      <c r="F2737" s="11"/>
      <c r="G2737" s="15"/>
      <c r="H2737" s="11"/>
      <c r="I2737" s="15"/>
    </row>
    <row r="2738" spans="6:9">
      <c r="F2738" s="11"/>
      <c r="G2738" s="15"/>
      <c r="H2738" s="11"/>
      <c r="I2738" s="15"/>
    </row>
    <row r="2739" spans="6:9">
      <c r="F2739" s="11"/>
      <c r="G2739" s="15"/>
      <c r="H2739" s="11"/>
      <c r="I2739" s="15"/>
    </row>
    <row r="2740" spans="6:9">
      <c r="F2740" s="11"/>
      <c r="G2740" s="15"/>
      <c r="H2740" s="11"/>
      <c r="I2740" s="15"/>
    </row>
    <row r="2741" spans="6:9">
      <c r="F2741" s="11"/>
      <c r="G2741" s="15"/>
      <c r="H2741" s="11"/>
      <c r="I2741" s="15"/>
    </row>
    <row r="2742" spans="6:9">
      <c r="F2742" s="11"/>
      <c r="G2742" s="15"/>
      <c r="H2742" s="11"/>
      <c r="I2742" s="15"/>
    </row>
    <row r="2743" spans="6:9">
      <c r="F2743" s="11"/>
      <c r="G2743" s="15"/>
      <c r="H2743" s="11"/>
      <c r="I2743" s="15"/>
    </row>
    <row r="2744" spans="6:9">
      <c r="F2744" s="11"/>
      <c r="G2744" s="15"/>
      <c r="H2744" s="11"/>
      <c r="I2744" s="15"/>
    </row>
    <row r="2745" spans="6:9">
      <c r="F2745" s="11"/>
      <c r="G2745" s="15"/>
      <c r="H2745" s="11"/>
      <c r="I2745" s="15"/>
    </row>
    <row r="2746" spans="6:9">
      <c r="F2746" s="11"/>
      <c r="G2746" s="15"/>
      <c r="H2746" s="11"/>
      <c r="I2746" s="15"/>
    </row>
    <row r="2747" spans="6:9">
      <c r="F2747" s="11"/>
      <c r="G2747" s="15"/>
      <c r="H2747" s="11"/>
      <c r="I2747" s="15"/>
    </row>
    <row r="2748" spans="6:9">
      <c r="F2748" s="11"/>
      <c r="G2748" s="15"/>
      <c r="H2748" s="11"/>
      <c r="I2748" s="15"/>
    </row>
    <row r="2749" spans="6:9">
      <c r="F2749" s="11"/>
      <c r="G2749" s="15"/>
      <c r="H2749" s="11"/>
      <c r="I2749" s="15"/>
    </row>
    <row r="2750" spans="6:9">
      <c r="F2750" s="11"/>
      <c r="G2750" s="15"/>
      <c r="H2750" s="11"/>
      <c r="I2750" s="15"/>
    </row>
    <row r="2751" spans="6:9">
      <c r="F2751" s="11"/>
      <c r="G2751" s="15"/>
      <c r="H2751" s="11"/>
      <c r="I2751" s="15"/>
    </row>
    <row r="2752" spans="6:9">
      <c r="F2752" s="11"/>
      <c r="G2752" s="15"/>
      <c r="H2752" s="11"/>
      <c r="I2752" s="15"/>
    </row>
    <row r="2753" spans="6:9">
      <c r="F2753" s="11"/>
      <c r="G2753" s="15"/>
      <c r="H2753" s="11"/>
      <c r="I2753" s="15"/>
    </row>
    <row r="2754" spans="6:9">
      <c r="F2754" s="11"/>
      <c r="G2754" s="15"/>
      <c r="H2754" s="11"/>
      <c r="I2754" s="15"/>
    </row>
    <row r="2755" spans="6:9">
      <c r="F2755" s="11"/>
      <c r="G2755" s="15"/>
      <c r="H2755" s="11"/>
      <c r="I2755" s="15"/>
    </row>
    <row r="2756" spans="6:9">
      <c r="F2756" s="11"/>
      <c r="G2756" s="15"/>
      <c r="H2756" s="11"/>
      <c r="I2756" s="15"/>
    </row>
    <row r="2757" spans="6:9">
      <c r="F2757" s="11"/>
      <c r="G2757" s="15"/>
      <c r="H2757" s="11"/>
      <c r="I2757" s="15"/>
    </row>
    <row r="2758" spans="6:9">
      <c r="F2758" s="11"/>
      <c r="G2758" s="15"/>
      <c r="H2758" s="11"/>
      <c r="I2758" s="15"/>
    </row>
    <row r="2759" spans="6:9">
      <c r="F2759" s="11"/>
      <c r="G2759" s="15"/>
      <c r="H2759" s="11"/>
      <c r="I2759" s="15"/>
    </row>
    <row r="2760" spans="6:9">
      <c r="F2760" s="11"/>
      <c r="G2760" s="15"/>
      <c r="H2760" s="11"/>
      <c r="I2760" s="15"/>
    </row>
    <row r="2761" spans="6:9">
      <c r="F2761" s="11"/>
      <c r="G2761" s="15"/>
      <c r="H2761" s="11"/>
      <c r="I2761" s="15"/>
    </row>
    <row r="2762" spans="6:9">
      <c r="F2762" s="11"/>
      <c r="G2762" s="15"/>
      <c r="H2762" s="11"/>
      <c r="I2762" s="15"/>
    </row>
    <row r="2763" spans="6:9">
      <c r="F2763" s="11"/>
      <c r="G2763" s="15"/>
      <c r="H2763" s="11"/>
      <c r="I2763" s="15"/>
    </row>
    <row r="2764" spans="6:9">
      <c r="F2764" s="11"/>
      <c r="G2764" s="15"/>
      <c r="H2764" s="11"/>
      <c r="I2764" s="15"/>
    </row>
    <row r="2765" spans="6:9">
      <c r="F2765" s="11"/>
      <c r="G2765" s="15"/>
      <c r="H2765" s="11"/>
      <c r="I2765" s="15"/>
    </row>
    <row r="2766" spans="6:9">
      <c r="F2766" s="11"/>
      <c r="G2766" s="15"/>
      <c r="H2766" s="11"/>
      <c r="I2766" s="15"/>
    </row>
    <row r="2767" spans="6:9">
      <c r="F2767" s="11"/>
      <c r="G2767" s="15"/>
      <c r="H2767" s="11"/>
      <c r="I2767" s="15"/>
    </row>
    <row r="2768" spans="6:9">
      <c r="F2768" s="11"/>
      <c r="G2768" s="15"/>
      <c r="H2768" s="11"/>
      <c r="I2768" s="15"/>
    </row>
    <row r="2769" spans="6:9">
      <c r="F2769" s="11"/>
      <c r="G2769" s="15"/>
      <c r="H2769" s="11"/>
      <c r="I2769" s="15"/>
    </row>
    <row r="2770" spans="6:9">
      <c r="F2770" s="11"/>
      <c r="G2770" s="15"/>
      <c r="H2770" s="11"/>
      <c r="I2770" s="15"/>
    </row>
    <row r="2771" spans="6:9">
      <c r="F2771" s="11"/>
      <c r="G2771" s="15"/>
      <c r="H2771" s="11"/>
      <c r="I2771" s="15"/>
    </row>
    <row r="2772" spans="6:9">
      <c r="F2772" s="11"/>
      <c r="G2772" s="15"/>
      <c r="H2772" s="11"/>
      <c r="I2772" s="15"/>
    </row>
    <row r="2773" spans="6:9">
      <c r="F2773" s="11"/>
      <c r="G2773" s="15"/>
      <c r="H2773" s="11"/>
      <c r="I2773" s="15"/>
    </row>
    <row r="2774" spans="6:9">
      <c r="F2774" s="11"/>
      <c r="G2774" s="15"/>
      <c r="H2774" s="11"/>
      <c r="I2774" s="15"/>
    </row>
    <row r="2775" spans="6:9">
      <c r="F2775" s="11"/>
      <c r="G2775" s="15"/>
      <c r="H2775" s="11"/>
      <c r="I2775" s="15"/>
    </row>
    <row r="2776" spans="6:9">
      <c r="F2776" s="11"/>
      <c r="G2776" s="15"/>
      <c r="H2776" s="11"/>
      <c r="I2776" s="15"/>
    </row>
    <row r="2777" spans="6:9">
      <c r="F2777" s="11"/>
      <c r="G2777" s="15"/>
      <c r="H2777" s="11"/>
      <c r="I2777" s="15"/>
    </row>
    <row r="2778" spans="6:9">
      <c r="F2778" s="11"/>
      <c r="G2778" s="15"/>
      <c r="H2778" s="11"/>
      <c r="I2778" s="15"/>
    </row>
    <row r="2779" spans="6:9">
      <c r="F2779" s="11"/>
      <c r="G2779" s="15"/>
      <c r="H2779" s="11"/>
      <c r="I2779" s="15"/>
    </row>
    <row r="2780" spans="6:9">
      <c r="F2780" s="11"/>
      <c r="G2780" s="15"/>
      <c r="H2780" s="11"/>
      <c r="I2780" s="15"/>
    </row>
    <row r="2781" spans="6:9">
      <c r="F2781" s="11"/>
      <c r="G2781" s="15"/>
      <c r="H2781" s="11"/>
      <c r="I2781" s="15"/>
    </row>
    <row r="2782" spans="6:9">
      <c r="F2782" s="11"/>
      <c r="G2782" s="15"/>
      <c r="H2782" s="11"/>
      <c r="I2782" s="15"/>
    </row>
    <row r="2783" spans="6:9">
      <c r="F2783" s="11"/>
      <c r="G2783" s="15"/>
      <c r="H2783" s="11"/>
      <c r="I2783" s="15"/>
    </row>
    <row r="2784" spans="6:9">
      <c r="F2784" s="11"/>
      <c r="G2784" s="15"/>
      <c r="H2784" s="11"/>
      <c r="I2784" s="15"/>
    </row>
    <row r="2785" spans="6:9">
      <c r="F2785" s="11"/>
      <c r="G2785" s="15"/>
      <c r="H2785" s="11"/>
      <c r="I2785" s="15"/>
    </row>
    <row r="2786" spans="6:9">
      <c r="F2786" s="11"/>
      <c r="G2786" s="15"/>
      <c r="H2786" s="11"/>
      <c r="I2786" s="15"/>
    </row>
    <row r="2787" spans="6:9">
      <c r="F2787" s="11"/>
      <c r="G2787" s="15"/>
      <c r="H2787" s="11"/>
      <c r="I2787" s="15"/>
    </row>
    <row r="2788" spans="6:9">
      <c r="F2788" s="11"/>
      <c r="G2788" s="15"/>
      <c r="H2788" s="11"/>
      <c r="I2788" s="15"/>
    </row>
    <row r="2789" spans="6:9">
      <c r="F2789" s="11"/>
      <c r="G2789" s="15"/>
      <c r="H2789" s="11"/>
      <c r="I2789" s="15"/>
    </row>
    <row r="2790" spans="6:9">
      <c r="F2790" s="11"/>
      <c r="G2790" s="15"/>
      <c r="H2790" s="11"/>
      <c r="I2790" s="15"/>
    </row>
    <row r="2791" spans="6:9">
      <c r="F2791" s="11"/>
      <c r="G2791" s="15"/>
      <c r="H2791" s="11"/>
      <c r="I2791" s="15"/>
    </row>
    <row r="2792" spans="6:9">
      <c r="F2792" s="11"/>
      <c r="G2792" s="15"/>
      <c r="H2792" s="11"/>
      <c r="I2792" s="15"/>
    </row>
    <row r="2793" spans="6:9">
      <c r="F2793" s="11"/>
      <c r="G2793" s="15"/>
      <c r="H2793" s="11"/>
      <c r="I2793" s="15"/>
    </row>
    <row r="2794" spans="6:9">
      <c r="F2794" s="11"/>
      <c r="G2794" s="15"/>
      <c r="H2794" s="11"/>
      <c r="I2794" s="15"/>
    </row>
    <row r="2795" spans="6:9">
      <c r="F2795" s="11"/>
      <c r="G2795" s="15"/>
      <c r="H2795" s="11"/>
      <c r="I2795" s="15"/>
    </row>
    <row r="2796" spans="6:9">
      <c r="F2796" s="11"/>
      <c r="G2796" s="15"/>
      <c r="H2796" s="11"/>
      <c r="I2796" s="15"/>
    </row>
    <row r="2797" spans="6:9">
      <c r="F2797" s="11"/>
      <c r="G2797" s="15"/>
      <c r="H2797" s="11"/>
      <c r="I2797" s="15"/>
    </row>
    <row r="2798" spans="6:9">
      <c r="F2798" s="11"/>
      <c r="G2798" s="15"/>
      <c r="H2798" s="11"/>
      <c r="I2798" s="15"/>
    </row>
    <row r="2799" spans="6:9">
      <c r="F2799" s="11"/>
      <c r="G2799" s="15"/>
      <c r="H2799" s="11"/>
      <c r="I2799" s="15"/>
    </row>
    <row r="2800" spans="6:9">
      <c r="F2800" s="11"/>
      <c r="G2800" s="15"/>
      <c r="H2800" s="11"/>
      <c r="I2800" s="15"/>
    </row>
    <row r="2801" spans="6:9">
      <c r="F2801" s="11"/>
      <c r="G2801" s="15"/>
      <c r="H2801" s="11"/>
      <c r="I2801" s="15"/>
    </row>
    <row r="2802" spans="6:9">
      <c r="F2802" s="11"/>
      <c r="G2802" s="15"/>
      <c r="H2802" s="11"/>
      <c r="I2802" s="15"/>
    </row>
    <row r="2803" spans="6:9">
      <c r="F2803" s="11"/>
      <c r="G2803" s="15"/>
      <c r="H2803" s="11"/>
      <c r="I2803" s="15"/>
    </row>
    <row r="2804" spans="6:9">
      <c r="F2804" s="11"/>
      <c r="G2804" s="15"/>
      <c r="H2804" s="11"/>
      <c r="I2804" s="15"/>
    </row>
    <row r="2805" spans="6:9">
      <c r="F2805" s="11"/>
      <c r="G2805" s="15"/>
      <c r="H2805" s="11"/>
      <c r="I2805" s="15"/>
    </row>
    <row r="2806" spans="6:9">
      <c r="F2806" s="11"/>
      <c r="G2806" s="15"/>
      <c r="H2806" s="11"/>
      <c r="I2806" s="15"/>
    </row>
    <row r="2807" spans="6:9">
      <c r="F2807" s="11"/>
      <c r="G2807" s="15"/>
      <c r="H2807" s="11"/>
      <c r="I2807" s="15"/>
    </row>
    <row r="2808" spans="6:9">
      <c r="F2808" s="11"/>
      <c r="G2808" s="15"/>
      <c r="H2808" s="11"/>
      <c r="I2808" s="15"/>
    </row>
    <row r="2809" spans="6:9">
      <c r="F2809" s="11"/>
      <c r="G2809" s="15"/>
      <c r="H2809" s="11"/>
      <c r="I2809" s="15"/>
    </row>
    <row r="2810" spans="6:9">
      <c r="F2810" s="11"/>
      <c r="G2810" s="15"/>
      <c r="H2810" s="11"/>
      <c r="I2810" s="15"/>
    </row>
    <row r="2811" spans="6:9">
      <c r="F2811" s="11"/>
      <c r="G2811" s="15"/>
      <c r="H2811" s="11"/>
      <c r="I2811" s="15"/>
    </row>
    <row r="2812" spans="6:9">
      <c r="F2812" s="11"/>
      <c r="G2812" s="15"/>
      <c r="H2812" s="11"/>
      <c r="I2812" s="15"/>
    </row>
    <row r="2813" spans="6:9">
      <c r="F2813" s="11"/>
      <c r="G2813" s="15"/>
      <c r="H2813" s="11"/>
      <c r="I2813" s="15"/>
    </row>
    <row r="2814" spans="6:9">
      <c r="F2814" s="11"/>
      <c r="G2814" s="15"/>
      <c r="H2814" s="11"/>
      <c r="I2814" s="15"/>
    </row>
    <row r="2815" spans="6:9">
      <c r="F2815" s="11"/>
      <c r="G2815" s="15"/>
      <c r="H2815" s="11"/>
      <c r="I2815" s="15"/>
    </row>
    <row r="2816" spans="6:9">
      <c r="F2816" s="11"/>
      <c r="G2816" s="15"/>
      <c r="H2816" s="11"/>
      <c r="I2816" s="15"/>
    </row>
    <row r="2817" spans="6:9">
      <c r="F2817" s="11"/>
      <c r="G2817" s="15"/>
      <c r="H2817" s="11"/>
      <c r="I2817" s="15"/>
    </row>
    <row r="2818" spans="6:9">
      <c r="F2818" s="11"/>
      <c r="G2818" s="15"/>
      <c r="H2818" s="11"/>
      <c r="I2818" s="15"/>
    </row>
    <row r="2819" spans="6:9">
      <c r="F2819" s="11"/>
      <c r="G2819" s="15"/>
      <c r="H2819" s="11"/>
      <c r="I2819" s="15"/>
    </row>
    <row r="2820" spans="6:9">
      <c r="F2820" s="11"/>
      <c r="G2820" s="15"/>
      <c r="H2820" s="11"/>
      <c r="I2820" s="15"/>
    </row>
    <row r="2821" spans="6:9">
      <c r="F2821" s="11"/>
      <c r="G2821" s="15"/>
      <c r="H2821" s="11"/>
      <c r="I2821" s="15"/>
    </row>
    <row r="2822" spans="6:9">
      <c r="F2822" s="11"/>
      <c r="G2822" s="15"/>
      <c r="H2822" s="11"/>
      <c r="I2822" s="15"/>
    </row>
    <row r="2823" spans="6:9">
      <c r="F2823" s="11"/>
      <c r="G2823" s="15"/>
      <c r="H2823" s="11"/>
      <c r="I2823" s="15"/>
    </row>
    <row r="2824" spans="6:9">
      <c r="F2824" s="11"/>
      <c r="G2824" s="15"/>
      <c r="H2824" s="11"/>
      <c r="I2824" s="15"/>
    </row>
    <row r="2825" spans="6:9">
      <c r="F2825" s="11"/>
      <c r="G2825" s="15"/>
      <c r="H2825" s="11"/>
      <c r="I2825" s="15"/>
    </row>
    <row r="2826" spans="6:9">
      <c r="F2826" s="11"/>
      <c r="G2826" s="15"/>
      <c r="H2826" s="11"/>
      <c r="I2826" s="15"/>
    </row>
    <row r="2827" spans="6:9">
      <c r="F2827" s="11"/>
      <c r="G2827" s="15"/>
      <c r="H2827" s="11"/>
      <c r="I2827" s="15"/>
    </row>
    <row r="2828" spans="6:9">
      <c r="F2828" s="11"/>
      <c r="G2828" s="15"/>
      <c r="H2828" s="11"/>
      <c r="I2828" s="15"/>
    </row>
    <row r="2829" spans="6:9">
      <c r="F2829" s="11"/>
      <c r="G2829" s="15"/>
      <c r="H2829" s="11"/>
      <c r="I2829" s="15"/>
    </row>
    <row r="2830" spans="6:9">
      <c r="F2830" s="11"/>
      <c r="G2830" s="15"/>
      <c r="H2830" s="11"/>
      <c r="I2830" s="15"/>
    </row>
    <row r="2831" spans="6:9">
      <c r="F2831" s="11"/>
      <c r="G2831" s="15"/>
      <c r="H2831" s="11"/>
      <c r="I2831" s="15"/>
    </row>
    <row r="2832" spans="6:9">
      <c r="F2832" s="11"/>
      <c r="G2832" s="15"/>
      <c r="H2832" s="11"/>
      <c r="I2832" s="15"/>
    </row>
    <row r="2833" spans="6:9">
      <c r="F2833" s="11"/>
      <c r="G2833" s="15"/>
      <c r="H2833" s="11"/>
      <c r="I2833" s="15"/>
    </row>
    <row r="2834" spans="6:9">
      <c r="F2834" s="11"/>
      <c r="G2834" s="15"/>
      <c r="H2834" s="11"/>
      <c r="I2834" s="15"/>
    </row>
    <row r="2835" spans="6:9">
      <c r="F2835" s="11"/>
      <c r="G2835" s="15"/>
      <c r="H2835" s="11"/>
      <c r="I2835" s="15"/>
    </row>
    <row r="2836" spans="6:9">
      <c r="F2836" s="11"/>
      <c r="G2836" s="15"/>
      <c r="H2836" s="11"/>
      <c r="I2836" s="15"/>
    </row>
    <row r="2837" spans="6:9">
      <c r="F2837" s="11"/>
      <c r="G2837" s="15"/>
      <c r="H2837" s="11"/>
      <c r="I2837" s="15"/>
    </row>
    <row r="2838" spans="6:9">
      <c r="F2838" s="11"/>
      <c r="G2838" s="15"/>
      <c r="H2838" s="11"/>
      <c r="I2838" s="15"/>
    </row>
    <row r="2839" spans="6:9">
      <c r="F2839" s="11"/>
      <c r="G2839" s="15"/>
      <c r="H2839" s="11"/>
      <c r="I2839" s="15"/>
    </row>
    <row r="2840" spans="6:9">
      <c r="F2840" s="11"/>
      <c r="G2840" s="15"/>
      <c r="H2840" s="11"/>
      <c r="I2840" s="15"/>
    </row>
    <row r="2841" spans="6:9">
      <c r="F2841" s="11"/>
      <c r="G2841" s="15"/>
      <c r="H2841" s="11"/>
      <c r="I2841" s="15"/>
    </row>
    <row r="2842" spans="6:9">
      <c r="F2842" s="11"/>
      <c r="G2842" s="15"/>
      <c r="H2842" s="11"/>
      <c r="I2842" s="15"/>
    </row>
    <row r="2843" spans="6:9">
      <c r="F2843" s="11"/>
      <c r="G2843" s="15"/>
      <c r="H2843" s="11"/>
      <c r="I2843" s="15"/>
    </row>
    <row r="2844" spans="6:9">
      <c r="F2844" s="11"/>
      <c r="G2844" s="15"/>
      <c r="H2844" s="11"/>
      <c r="I2844" s="15"/>
    </row>
    <row r="2845" spans="6:9">
      <c r="F2845" s="11"/>
      <c r="G2845" s="15"/>
      <c r="H2845" s="11"/>
      <c r="I2845" s="15"/>
    </row>
    <row r="2846" spans="6:9">
      <c r="F2846" s="11"/>
      <c r="G2846" s="15"/>
      <c r="H2846" s="11"/>
      <c r="I2846" s="15"/>
    </row>
    <row r="2847" spans="6:9">
      <c r="F2847" s="11"/>
      <c r="G2847" s="15"/>
      <c r="H2847" s="11"/>
      <c r="I2847" s="15"/>
    </row>
    <row r="2848" spans="6:9">
      <c r="F2848" s="11"/>
      <c r="G2848" s="15"/>
      <c r="H2848" s="11"/>
      <c r="I2848" s="15"/>
    </row>
    <row r="2849" spans="6:9">
      <c r="F2849" s="11"/>
      <c r="G2849" s="15"/>
      <c r="H2849" s="11"/>
      <c r="I2849" s="15"/>
    </row>
    <row r="2850" spans="6:9">
      <c r="F2850" s="11"/>
      <c r="G2850" s="15"/>
      <c r="H2850" s="11"/>
      <c r="I2850" s="15"/>
    </row>
    <row r="2851" spans="6:9">
      <c r="F2851" s="11"/>
      <c r="G2851" s="15"/>
      <c r="H2851" s="11"/>
      <c r="I2851" s="15"/>
    </row>
    <row r="2852" spans="6:9">
      <c r="F2852" s="11"/>
      <c r="G2852" s="15"/>
      <c r="H2852" s="11"/>
      <c r="I2852" s="15"/>
    </row>
    <row r="2853" spans="6:9">
      <c r="F2853" s="11"/>
      <c r="G2853" s="15"/>
      <c r="H2853" s="11"/>
      <c r="I2853" s="15"/>
    </row>
    <row r="2854" spans="6:9">
      <c r="F2854" s="11"/>
      <c r="G2854" s="15"/>
      <c r="H2854" s="11"/>
      <c r="I2854" s="15"/>
    </row>
    <row r="2855" spans="6:9">
      <c r="F2855" s="11"/>
      <c r="G2855" s="15"/>
      <c r="H2855" s="11"/>
      <c r="I2855" s="15"/>
    </row>
    <row r="2856" spans="6:9">
      <c r="F2856" s="11"/>
      <c r="G2856" s="15"/>
      <c r="H2856" s="11"/>
      <c r="I2856" s="15"/>
    </row>
    <row r="2857" spans="6:9">
      <c r="F2857" s="11"/>
      <c r="G2857" s="15"/>
      <c r="H2857" s="11"/>
      <c r="I2857" s="15"/>
    </row>
    <row r="2858" spans="6:9">
      <c r="F2858" s="11"/>
      <c r="G2858" s="15"/>
      <c r="H2858" s="11"/>
      <c r="I2858" s="15"/>
    </row>
    <row r="2859" spans="6:9">
      <c r="F2859" s="11"/>
      <c r="G2859" s="15"/>
      <c r="H2859" s="11"/>
      <c r="I2859" s="15"/>
    </row>
    <row r="2860" spans="6:9">
      <c r="F2860" s="11"/>
      <c r="G2860" s="15"/>
      <c r="H2860" s="11"/>
      <c r="I2860" s="15"/>
    </row>
    <row r="2861" spans="6:9">
      <c r="F2861" s="11"/>
      <c r="G2861" s="15"/>
      <c r="H2861" s="11"/>
      <c r="I2861" s="15"/>
    </row>
    <row r="2862" spans="6:9">
      <c r="F2862" s="11"/>
      <c r="G2862" s="15"/>
      <c r="H2862" s="11"/>
      <c r="I2862" s="15"/>
    </row>
    <row r="2863" spans="6:9">
      <c r="F2863" s="11"/>
      <c r="G2863" s="15"/>
      <c r="H2863" s="11"/>
      <c r="I2863" s="15"/>
    </row>
    <row r="2864" spans="6:9">
      <c r="F2864" s="11"/>
      <c r="G2864" s="15"/>
      <c r="H2864" s="11"/>
      <c r="I2864" s="15"/>
    </row>
    <row r="2865" spans="6:9">
      <c r="F2865" s="11"/>
      <c r="G2865" s="15"/>
      <c r="H2865" s="11"/>
      <c r="I2865" s="15"/>
    </row>
    <row r="2866" spans="6:9">
      <c r="F2866" s="11"/>
      <c r="G2866" s="15"/>
      <c r="H2866" s="11"/>
      <c r="I2866" s="15"/>
    </row>
    <row r="2867" spans="6:9">
      <c r="F2867" s="11"/>
      <c r="G2867" s="15"/>
      <c r="H2867" s="11"/>
      <c r="I2867" s="15"/>
    </row>
    <row r="2868" spans="6:9">
      <c r="F2868" s="11"/>
      <c r="G2868" s="15"/>
      <c r="H2868" s="11"/>
      <c r="I2868" s="15"/>
    </row>
    <row r="2869" spans="6:9">
      <c r="F2869" s="11"/>
      <c r="G2869" s="15"/>
      <c r="H2869" s="11"/>
      <c r="I2869" s="15"/>
    </row>
    <row r="2870" spans="6:9">
      <c r="F2870" s="11"/>
      <c r="G2870" s="15"/>
      <c r="H2870" s="11"/>
      <c r="I2870" s="15"/>
    </row>
    <row r="2871" spans="6:9">
      <c r="F2871" s="11"/>
      <c r="G2871" s="15"/>
      <c r="H2871" s="11"/>
      <c r="I2871" s="15"/>
    </row>
    <row r="2872" spans="6:9">
      <c r="F2872" s="11"/>
      <c r="G2872" s="15"/>
      <c r="H2872" s="11"/>
      <c r="I2872" s="15"/>
    </row>
    <row r="2873" spans="6:9">
      <c r="F2873" s="11"/>
      <c r="G2873" s="15"/>
      <c r="H2873" s="11"/>
      <c r="I2873" s="15"/>
    </row>
    <row r="2874" spans="6:9">
      <c r="F2874" s="11"/>
      <c r="G2874" s="15"/>
      <c r="H2874" s="11"/>
      <c r="I2874" s="15"/>
    </row>
    <row r="2875" spans="6:9">
      <c r="F2875" s="11"/>
      <c r="G2875" s="15"/>
      <c r="H2875" s="11"/>
      <c r="I2875" s="15"/>
    </row>
    <row r="2876" spans="6:9">
      <c r="F2876" s="11"/>
      <c r="G2876" s="15"/>
      <c r="H2876" s="11"/>
      <c r="I2876" s="15"/>
    </row>
    <row r="2877" spans="6:9">
      <c r="F2877" s="11"/>
      <c r="G2877" s="15"/>
      <c r="H2877" s="11"/>
      <c r="I2877" s="15"/>
    </row>
    <row r="2878" spans="6:9">
      <c r="F2878" s="11"/>
      <c r="G2878" s="15"/>
      <c r="H2878" s="11"/>
      <c r="I2878" s="15"/>
    </row>
    <row r="2879" spans="6:9">
      <c r="F2879" s="11"/>
      <c r="G2879" s="15"/>
      <c r="H2879" s="11"/>
      <c r="I2879" s="15"/>
    </row>
    <row r="2880" spans="6:9">
      <c r="F2880" s="11"/>
      <c r="G2880" s="15"/>
      <c r="H2880" s="11"/>
      <c r="I2880" s="15"/>
    </row>
    <row r="2881" spans="6:9">
      <c r="F2881" s="11"/>
      <c r="G2881" s="15"/>
      <c r="H2881" s="11"/>
      <c r="I2881" s="15"/>
    </row>
    <row r="2882" spans="6:9">
      <c r="F2882" s="11"/>
      <c r="G2882" s="15"/>
      <c r="H2882" s="11"/>
      <c r="I2882" s="15"/>
    </row>
    <row r="2883" spans="6:9">
      <c r="F2883" s="11"/>
      <c r="G2883" s="15"/>
      <c r="H2883" s="11"/>
      <c r="I2883" s="15"/>
    </row>
    <row r="2884" spans="6:9">
      <c r="F2884" s="11"/>
      <c r="G2884" s="15"/>
      <c r="H2884" s="11"/>
      <c r="I2884" s="15"/>
    </row>
    <row r="2885" spans="6:9">
      <c r="F2885" s="11"/>
      <c r="G2885" s="15"/>
      <c r="H2885" s="11"/>
      <c r="I2885" s="15"/>
    </row>
    <row r="2886" spans="6:9">
      <c r="F2886" s="11"/>
      <c r="G2886" s="15"/>
      <c r="H2886" s="11"/>
      <c r="I2886" s="15"/>
    </row>
    <row r="2887" spans="6:9">
      <c r="F2887" s="11"/>
      <c r="G2887" s="15"/>
      <c r="H2887" s="11"/>
      <c r="I2887" s="15"/>
    </row>
    <row r="2888" spans="6:9">
      <c r="F2888" s="11"/>
      <c r="G2888" s="15"/>
      <c r="H2888" s="11"/>
      <c r="I2888" s="15"/>
    </row>
    <row r="2889" spans="6:9">
      <c r="F2889" s="11"/>
      <c r="G2889" s="15"/>
      <c r="H2889" s="11"/>
      <c r="I2889" s="15"/>
    </row>
    <row r="2890" spans="6:9">
      <c r="F2890" s="11"/>
      <c r="G2890" s="15"/>
      <c r="H2890" s="11"/>
      <c r="I2890" s="15"/>
    </row>
    <row r="2891" spans="6:9">
      <c r="F2891" s="11"/>
      <c r="G2891" s="15"/>
      <c r="H2891" s="11"/>
      <c r="I2891" s="15"/>
    </row>
    <row r="2892" spans="6:9">
      <c r="F2892" s="11"/>
      <c r="G2892" s="15"/>
      <c r="H2892" s="11"/>
      <c r="I2892" s="15"/>
    </row>
    <row r="2893" spans="6:9">
      <c r="F2893" s="11"/>
      <c r="G2893" s="15"/>
      <c r="H2893" s="11"/>
      <c r="I2893" s="15"/>
    </row>
    <row r="2894" spans="6:9">
      <c r="F2894" s="11"/>
      <c r="G2894" s="15"/>
      <c r="H2894" s="11"/>
      <c r="I2894" s="15"/>
    </row>
    <row r="2895" spans="6:9">
      <c r="F2895" s="11"/>
      <c r="G2895" s="15"/>
      <c r="H2895" s="11"/>
      <c r="I2895" s="15"/>
    </row>
    <row r="2896" spans="6:9">
      <c r="F2896" s="11"/>
      <c r="G2896" s="15"/>
      <c r="H2896" s="11"/>
      <c r="I2896" s="15"/>
    </row>
    <row r="2897" spans="6:9">
      <c r="F2897" s="11"/>
      <c r="G2897" s="15"/>
      <c r="H2897" s="11"/>
      <c r="I2897" s="15"/>
    </row>
    <row r="2898" spans="6:9">
      <c r="F2898" s="11"/>
      <c r="G2898" s="15"/>
      <c r="H2898" s="11"/>
      <c r="I2898" s="15"/>
    </row>
    <row r="2899" spans="6:9">
      <c r="F2899" s="11"/>
      <c r="G2899" s="15"/>
      <c r="H2899" s="11"/>
      <c r="I2899" s="15"/>
    </row>
    <row r="2900" spans="6:9">
      <c r="F2900" s="11"/>
      <c r="G2900" s="15"/>
      <c r="H2900" s="11"/>
      <c r="I2900" s="15"/>
    </row>
    <row r="2901" spans="6:9">
      <c r="F2901" s="11"/>
      <c r="G2901" s="15"/>
      <c r="H2901" s="11"/>
      <c r="I2901" s="15"/>
    </row>
    <row r="2902" spans="6:9">
      <c r="F2902" s="11"/>
      <c r="G2902" s="15"/>
      <c r="H2902" s="11"/>
      <c r="I2902" s="15"/>
    </row>
    <row r="2903" spans="6:9">
      <c r="F2903" s="11"/>
      <c r="G2903" s="15"/>
      <c r="H2903" s="11"/>
      <c r="I2903" s="15"/>
    </row>
    <row r="2904" spans="6:9">
      <c r="F2904" s="11"/>
      <c r="G2904" s="15"/>
      <c r="H2904" s="11"/>
      <c r="I2904" s="15"/>
    </row>
    <row r="2905" spans="6:9">
      <c r="F2905" s="11"/>
      <c r="G2905" s="15"/>
      <c r="H2905" s="11"/>
      <c r="I2905" s="15"/>
    </row>
    <row r="2906" spans="6:9">
      <c r="F2906" s="11"/>
      <c r="G2906" s="15"/>
      <c r="H2906" s="11"/>
      <c r="I2906" s="15"/>
    </row>
    <row r="2907" spans="6:9">
      <c r="F2907" s="11"/>
      <c r="G2907" s="15"/>
      <c r="H2907" s="11"/>
      <c r="I2907" s="15"/>
    </row>
    <row r="2908" spans="6:9">
      <c r="F2908" s="11"/>
      <c r="G2908" s="15"/>
      <c r="H2908" s="11"/>
      <c r="I2908" s="15"/>
    </row>
    <row r="2909" spans="6:9">
      <c r="F2909" s="11"/>
      <c r="G2909" s="15"/>
      <c r="H2909" s="11"/>
      <c r="I2909" s="15"/>
    </row>
    <row r="2910" spans="6:9">
      <c r="F2910" s="11"/>
      <c r="G2910" s="15"/>
      <c r="H2910" s="11"/>
      <c r="I2910" s="15"/>
    </row>
    <row r="2911" spans="6:9">
      <c r="F2911" s="11"/>
      <c r="G2911" s="15"/>
      <c r="H2911" s="11"/>
      <c r="I2911" s="15"/>
    </row>
    <row r="2912" spans="6:9">
      <c r="F2912" s="11"/>
      <c r="G2912" s="15"/>
      <c r="H2912" s="11"/>
      <c r="I2912" s="15"/>
    </row>
    <row r="2913" spans="6:9">
      <c r="F2913" s="11"/>
      <c r="G2913" s="15"/>
      <c r="H2913" s="11"/>
      <c r="I2913" s="15"/>
    </row>
    <row r="2914" spans="6:9">
      <c r="F2914" s="11"/>
      <c r="G2914" s="15"/>
      <c r="H2914" s="11"/>
      <c r="I2914" s="15"/>
    </row>
    <row r="2915" spans="6:9">
      <c r="F2915" s="11"/>
      <c r="G2915" s="15"/>
      <c r="H2915" s="11"/>
      <c r="I2915" s="15"/>
    </row>
    <row r="2916" spans="6:9">
      <c r="F2916" s="11"/>
      <c r="G2916" s="15"/>
      <c r="H2916" s="11"/>
      <c r="I2916" s="15"/>
    </row>
    <row r="2917" spans="6:9">
      <c r="F2917" s="11"/>
      <c r="G2917" s="15"/>
      <c r="H2917" s="11"/>
      <c r="I2917" s="15"/>
    </row>
    <row r="2918" spans="6:9">
      <c r="F2918" s="11"/>
      <c r="G2918" s="15"/>
      <c r="H2918" s="11"/>
      <c r="I2918" s="15"/>
    </row>
    <row r="2919" spans="6:9">
      <c r="F2919" s="11"/>
      <c r="G2919" s="15"/>
      <c r="H2919" s="11"/>
      <c r="I2919" s="15"/>
    </row>
    <row r="2920" spans="6:9">
      <c r="F2920" s="11"/>
      <c r="G2920" s="15"/>
      <c r="H2920" s="11"/>
      <c r="I2920" s="15"/>
    </row>
    <row r="2921" spans="6:9">
      <c r="F2921" s="11"/>
      <c r="G2921" s="15"/>
      <c r="H2921" s="11"/>
      <c r="I2921" s="15"/>
    </row>
    <row r="2922" spans="6:9">
      <c r="F2922" s="11"/>
      <c r="G2922" s="15"/>
      <c r="H2922" s="11"/>
      <c r="I2922" s="15"/>
    </row>
    <row r="2923" spans="6:9">
      <c r="F2923" s="11"/>
      <c r="G2923" s="15"/>
      <c r="H2923" s="11"/>
      <c r="I2923" s="15"/>
    </row>
    <row r="2924" spans="6:9">
      <c r="F2924" s="11"/>
      <c r="G2924" s="15"/>
      <c r="H2924" s="11"/>
      <c r="I2924" s="15"/>
    </row>
    <row r="2925" spans="6:9">
      <c r="F2925" s="11"/>
      <c r="G2925" s="15"/>
      <c r="H2925" s="11"/>
      <c r="I2925" s="15"/>
    </row>
    <row r="2926" spans="6:9">
      <c r="F2926" s="11"/>
      <c r="G2926" s="15"/>
      <c r="H2926" s="11"/>
      <c r="I2926" s="15"/>
    </row>
    <row r="2927" spans="6:9">
      <c r="F2927" s="11"/>
      <c r="G2927" s="15"/>
      <c r="H2927" s="11"/>
      <c r="I2927" s="15"/>
    </row>
    <row r="2928" spans="6:9">
      <c r="F2928" s="11"/>
      <c r="G2928" s="15"/>
      <c r="H2928" s="11"/>
      <c r="I2928" s="15"/>
    </row>
    <row r="2929" spans="6:9">
      <c r="F2929" s="11"/>
      <c r="G2929" s="15"/>
      <c r="H2929" s="11"/>
      <c r="I2929" s="15"/>
    </row>
    <row r="2930" spans="6:9">
      <c r="F2930" s="11"/>
      <c r="G2930" s="15"/>
      <c r="H2930" s="11"/>
      <c r="I2930" s="15"/>
    </row>
    <row r="2931" spans="6:9">
      <c r="F2931" s="11"/>
      <c r="G2931" s="15"/>
      <c r="H2931" s="11"/>
      <c r="I2931" s="15"/>
    </row>
    <row r="2932" spans="6:9">
      <c r="F2932" s="11"/>
      <c r="G2932" s="15"/>
      <c r="H2932" s="11"/>
      <c r="I2932" s="15"/>
    </row>
    <row r="2933" spans="6:9">
      <c r="F2933" s="11"/>
      <c r="G2933" s="15"/>
      <c r="H2933" s="11"/>
      <c r="I2933" s="15"/>
    </row>
    <row r="2934" spans="6:9">
      <c r="F2934" s="11"/>
      <c r="G2934" s="15"/>
      <c r="H2934" s="11"/>
      <c r="I2934" s="15"/>
    </row>
    <row r="2935" spans="6:9">
      <c r="F2935" s="11"/>
      <c r="G2935" s="15"/>
      <c r="H2935" s="11"/>
      <c r="I2935" s="15"/>
    </row>
    <row r="2936" spans="6:9">
      <c r="F2936" s="11"/>
      <c r="G2936" s="15"/>
      <c r="H2936" s="11"/>
      <c r="I2936" s="15"/>
    </row>
    <row r="2937" spans="6:9">
      <c r="F2937" s="11"/>
      <c r="G2937" s="15"/>
      <c r="H2937" s="11"/>
      <c r="I2937" s="15"/>
    </row>
    <row r="2938" spans="6:9">
      <c r="F2938" s="11"/>
      <c r="G2938" s="15"/>
      <c r="H2938" s="11"/>
      <c r="I2938" s="15"/>
    </row>
    <row r="2939" spans="6:9">
      <c r="F2939" s="11"/>
      <c r="G2939" s="15"/>
      <c r="H2939" s="11"/>
      <c r="I2939" s="15"/>
    </row>
    <row r="2940" spans="6:9">
      <c r="F2940" s="11"/>
      <c r="G2940" s="15"/>
      <c r="H2940" s="11"/>
      <c r="I2940" s="15"/>
    </row>
    <row r="2941" spans="6:9">
      <c r="F2941" s="11"/>
      <c r="G2941" s="15"/>
      <c r="H2941" s="11"/>
      <c r="I2941" s="15"/>
    </row>
    <row r="2942" spans="6:9">
      <c r="F2942" s="11"/>
      <c r="G2942" s="15"/>
      <c r="H2942" s="11"/>
      <c r="I2942" s="15"/>
    </row>
    <row r="2943" spans="6:9">
      <c r="F2943" s="11"/>
      <c r="G2943" s="15"/>
      <c r="H2943" s="11"/>
      <c r="I2943" s="15"/>
    </row>
    <row r="2944" spans="6:9">
      <c r="F2944" s="11"/>
      <c r="G2944" s="15"/>
      <c r="H2944" s="11"/>
      <c r="I2944" s="15"/>
    </row>
    <row r="2945" spans="6:9">
      <c r="F2945" s="11"/>
      <c r="G2945" s="15"/>
      <c r="H2945" s="11"/>
      <c r="I2945" s="15"/>
    </row>
    <row r="2946" spans="6:9">
      <c r="F2946" s="11"/>
      <c r="G2946" s="15"/>
      <c r="H2946" s="11"/>
      <c r="I2946" s="15"/>
    </row>
    <row r="2947" spans="6:9">
      <c r="F2947" s="11"/>
      <c r="G2947" s="15"/>
      <c r="H2947" s="11"/>
      <c r="I2947" s="15"/>
    </row>
    <row r="2948" spans="6:9">
      <c r="F2948" s="11"/>
      <c r="G2948" s="15"/>
      <c r="H2948" s="11"/>
      <c r="I2948" s="15"/>
    </row>
    <row r="2949" spans="6:9">
      <c r="F2949" s="11"/>
      <c r="G2949" s="15"/>
      <c r="H2949" s="11"/>
      <c r="I2949" s="15"/>
    </row>
    <row r="2950" spans="6:9">
      <c r="F2950" s="11"/>
      <c r="G2950" s="15"/>
      <c r="H2950" s="11"/>
      <c r="I2950" s="15"/>
    </row>
    <row r="2951" spans="6:9">
      <c r="F2951" s="11"/>
      <c r="G2951" s="15"/>
      <c r="H2951" s="11"/>
      <c r="I2951" s="15"/>
    </row>
    <row r="2952" spans="6:9">
      <c r="F2952" s="11"/>
      <c r="G2952" s="15"/>
      <c r="H2952" s="11"/>
      <c r="I2952" s="15"/>
    </row>
    <row r="2953" spans="6:9">
      <c r="F2953" s="11"/>
      <c r="G2953" s="15"/>
      <c r="H2953" s="11"/>
      <c r="I2953" s="15"/>
    </row>
    <row r="2954" spans="6:9">
      <c r="F2954" s="11"/>
      <c r="G2954" s="15"/>
      <c r="H2954" s="11"/>
      <c r="I2954" s="15"/>
    </row>
    <row r="2955" spans="6:9">
      <c r="F2955" s="11"/>
      <c r="G2955" s="15"/>
      <c r="H2955" s="11"/>
      <c r="I2955" s="15"/>
    </row>
    <row r="2956" spans="6:9">
      <c r="F2956" s="11"/>
      <c r="G2956" s="15"/>
      <c r="H2956" s="11"/>
      <c r="I2956" s="15"/>
    </row>
    <row r="2957" spans="6:9">
      <c r="F2957" s="11"/>
      <c r="G2957" s="15"/>
      <c r="H2957" s="11"/>
      <c r="I2957" s="15"/>
    </row>
    <row r="2958" spans="6:9">
      <c r="F2958" s="11"/>
      <c r="G2958" s="15"/>
      <c r="H2958" s="11"/>
      <c r="I2958" s="15"/>
    </row>
    <row r="2959" spans="6:9">
      <c r="F2959" s="11"/>
      <c r="G2959" s="15"/>
      <c r="H2959" s="11"/>
      <c r="I2959" s="15"/>
    </row>
    <row r="2960" spans="6:9">
      <c r="F2960" s="11"/>
      <c r="G2960" s="15"/>
      <c r="H2960" s="11"/>
      <c r="I2960" s="15"/>
    </row>
    <row r="2961" spans="6:9">
      <c r="F2961" s="11"/>
      <c r="G2961" s="15"/>
      <c r="H2961" s="11"/>
      <c r="I2961" s="15"/>
    </row>
    <row r="2962" spans="6:9">
      <c r="F2962" s="11"/>
      <c r="G2962" s="15"/>
      <c r="H2962" s="11"/>
      <c r="I2962" s="15"/>
    </row>
    <row r="2963" spans="6:9">
      <c r="F2963" s="11"/>
      <c r="G2963" s="15"/>
      <c r="H2963" s="11"/>
      <c r="I2963" s="15"/>
    </row>
    <row r="2964" spans="6:9">
      <c r="F2964" s="11"/>
      <c r="G2964" s="15"/>
      <c r="H2964" s="11"/>
      <c r="I2964" s="15"/>
    </row>
    <row r="2965" spans="6:9">
      <c r="F2965" s="11"/>
      <c r="G2965" s="15"/>
      <c r="H2965" s="11"/>
      <c r="I2965" s="15"/>
    </row>
    <row r="2966" spans="6:9">
      <c r="F2966" s="11"/>
      <c r="G2966" s="15"/>
      <c r="H2966" s="11"/>
      <c r="I2966" s="15"/>
    </row>
    <row r="2967" spans="6:9">
      <c r="F2967" s="11"/>
      <c r="G2967" s="15"/>
      <c r="H2967" s="11"/>
      <c r="I2967" s="15"/>
    </row>
    <row r="2968" spans="6:9">
      <c r="F2968" s="11"/>
      <c r="G2968" s="15"/>
      <c r="H2968" s="11"/>
      <c r="I2968" s="15"/>
    </row>
    <row r="2969" spans="6:9">
      <c r="F2969" s="11"/>
      <c r="G2969" s="15"/>
      <c r="H2969" s="11"/>
      <c r="I2969" s="15"/>
    </row>
    <row r="2970" spans="6:9">
      <c r="F2970" s="11"/>
      <c r="G2970" s="15"/>
      <c r="H2970" s="11"/>
      <c r="I2970" s="15"/>
    </row>
    <row r="2971" spans="6:9">
      <c r="F2971" s="11"/>
      <c r="G2971" s="15"/>
      <c r="H2971" s="11"/>
      <c r="I2971" s="15"/>
    </row>
    <row r="2972" spans="6:9">
      <c r="F2972" s="11"/>
      <c r="G2972" s="15"/>
      <c r="H2972" s="11"/>
      <c r="I2972" s="15"/>
    </row>
    <row r="2973" spans="6:9">
      <c r="F2973" s="11"/>
      <c r="G2973" s="15"/>
      <c r="H2973" s="11"/>
      <c r="I2973" s="15"/>
    </row>
    <row r="2974" spans="6:9">
      <c r="F2974" s="11"/>
      <c r="G2974" s="15"/>
      <c r="H2974" s="11"/>
      <c r="I2974" s="15"/>
    </row>
    <row r="2975" spans="6:9">
      <c r="F2975" s="11"/>
      <c r="G2975" s="15"/>
      <c r="H2975" s="11"/>
      <c r="I2975" s="15"/>
    </row>
    <row r="2976" spans="6:9">
      <c r="F2976" s="11"/>
      <c r="G2976" s="15"/>
      <c r="H2976" s="11"/>
      <c r="I2976" s="15"/>
    </row>
    <row r="2977" spans="6:9">
      <c r="F2977" s="11"/>
      <c r="G2977" s="15"/>
      <c r="H2977" s="11"/>
      <c r="I2977" s="15"/>
    </row>
    <row r="2978" spans="6:9">
      <c r="F2978" s="11"/>
      <c r="G2978" s="15"/>
      <c r="H2978" s="11"/>
      <c r="I2978" s="15"/>
    </row>
    <row r="2979" spans="6:9">
      <c r="F2979" s="11"/>
      <c r="G2979" s="15"/>
      <c r="H2979" s="11"/>
      <c r="I2979" s="15"/>
    </row>
    <row r="2980" spans="6:9">
      <c r="F2980" s="11"/>
      <c r="G2980" s="15"/>
      <c r="H2980" s="11"/>
      <c r="I2980" s="15"/>
    </row>
    <row r="2981" spans="6:9">
      <c r="F2981" s="11"/>
      <c r="G2981" s="15"/>
      <c r="H2981" s="11"/>
      <c r="I2981" s="15"/>
    </row>
    <row r="2982" spans="6:9">
      <c r="F2982" s="11"/>
      <c r="G2982" s="15"/>
      <c r="H2982" s="11"/>
      <c r="I2982" s="15"/>
    </row>
    <row r="2983" spans="6:9">
      <c r="F2983" s="11"/>
      <c r="G2983" s="15"/>
      <c r="H2983" s="11"/>
      <c r="I2983" s="15"/>
    </row>
    <row r="2984" spans="6:9">
      <c r="F2984" s="11"/>
      <c r="G2984" s="15"/>
      <c r="H2984" s="11"/>
      <c r="I2984" s="15"/>
    </row>
    <row r="2985" spans="6:9">
      <c r="F2985" s="11"/>
      <c r="G2985" s="15"/>
      <c r="H2985" s="11"/>
      <c r="I2985" s="15"/>
    </row>
    <row r="2986" spans="6:9">
      <c r="F2986" s="11"/>
      <c r="G2986" s="15"/>
      <c r="H2986" s="11"/>
      <c r="I2986" s="15"/>
    </row>
    <row r="2987" spans="6:9">
      <c r="F2987" s="11"/>
      <c r="G2987" s="15"/>
      <c r="H2987" s="11"/>
      <c r="I2987" s="15"/>
    </row>
    <row r="2988" spans="6:9">
      <c r="F2988" s="11"/>
      <c r="G2988" s="15"/>
      <c r="H2988" s="11"/>
      <c r="I2988" s="15"/>
    </row>
    <row r="2989" spans="6:9">
      <c r="F2989" s="11"/>
      <c r="G2989" s="15"/>
      <c r="H2989" s="11"/>
      <c r="I2989" s="15"/>
    </row>
    <row r="2990" spans="6:9">
      <c r="F2990" s="11"/>
      <c r="G2990" s="15"/>
      <c r="H2990" s="11"/>
      <c r="I2990" s="15"/>
    </row>
    <row r="2991" spans="6:9">
      <c r="F2991" s="11"/>
      <c r="G2991" s="15"/>
      <c r="H2991" s="11"/>
      <c r="I2991" s="15"/>
    </row>
    <row r="2992" spans="6:9">
      <c r="F2992" s="11"/>
      <c r="G2992" s="15"/>
      <c r="H2992" s="11"/>
      <c r="I2992" s="15"/>
    </row>
    <row r="2993" spans="6:9">
      <c r="F2993" s="11"/>
      <c r="G2993" s="15"/>
      <c r="H2993" s="11"/>
      <c r="I2993" s="15"/>
    </row>
    <row r="2994" spans="6:9">
      <c r="F2994" s="11"/>
      <c r="G2994" s="15"/>
      <c r="H2994" s="11"/>
      <c r="I2994" s="15"/>
    </row>
    <row r="2995" spans="6:9">
      <c r="F2995" s="11"/>
      <c r="G2995" s="15"/>
      <c r="H2995" s="11"/>
      <c r="I2995" s="15"/>
    </row>
    <row r="2996" spans="6:9">
      <c r="F2996" s="11"/>
      <c r="G2996" s="15"/>
      <c r="H2996" s="11"/>
      <c r="I2996" s="15"/>
    </row>
    <row r="2997" spans="6:9">
      <c r="F2997" s="11"/>
      <c r="G2997" s="15"/>
      <c r="H2997" s="11"/>
      <c r="I2997" s="15"/>
    </row>
    <row r="2998" spans="6:9">
      <c r="F2998" s="11"/>
      <c r="G2998" s="15"/>
      <c r="H2998" s="11"/>
      <c r="I2998" s="15"/>
    </row>
    <row r="2999" spans="6:9">
      <c r="F2999" s="11"/>
      <c r="G2999" s="15"/>
      <c r="H2999" s="11"/>
      <c r="I2999" s="15"/>
    </row>
    <row r="3000" spans="6:9">
      <c r="F3000" s="11"/>
      <c r="G3000" s="15"/>
      <c r="H3000" s="11"/>
      <c r="I3000" s="15"/>
    </row>
    <row r="3001" spans="6:9">
      <c r="F3001" s="11"/>
      <c r="G3001" s="15"/>
      <c r="H3001" s="11"/>
      <c r="I3001" s="15"/>
    </row>
    <row r="3002" spans="6:9">
      <c r="F3002" s="11"/>
      <c r="G3002" s="15"/>
      <c r="H3002" s="11"/>
      <c r="I3002" s="15"/>
    </row>
    <row r="3003" spans="6:9">
      <c r="F3003" s="11"/>
      <c r="G3003" s="15"/>
      <c r="H3003" s="11"/>
      <c r="I3003" s="15"/>
    </row>
    <row r="3004" spans="6:9">
      <c r="F3004" s="11"/>
      <c r="G3004" s="15"/>
      <c r="H3004" s="11"/>
      <c r="I3004" s="15"/>
    </row>
    <row r="3005" spans="6:9">
      <c r="F3005" s="11"/>
      <c r="G3005" s="15"/>
      <c r="H3005" s="11"/>
      <c r="I3005" s="15"/>
    </row>
    <row r="3006" spans="6:9">
      <c r="F3006" s="11"/>
      <c r="G3006" s="15"/>
      <c r="H3006" s="11"/>
      <c r="I3006" s="15"/>
    </row>
    <row r="3007" spans="6:9">
      <c r="F3007" s="11"/>
      <c r="G3007" s="15"/>
      <c r="H3007" s="11"/>
      <c r="I3007" s="15"/>
    </row>
    <row r="3008" spans="6:9">
      <c r="F3008" s="11"/>
      <c r="G3008" s="15"/>
      <c r="H3008" s="11"/>
      <c r="I3008" s="15"/>
    </row>
    <row r="3009" spans="6:9">
      <c r="F3009" s="11"/>
      <c r="G3009" s="15"/>
      <c r="H3009" s="11"/>
      <c r="I3009" s="15"/>
    </row>
    <row r="3010" spans="6:9">
      <c r="F3010" s="11"/>
      <c r="G3010" s="15"/>
      <c r="H3010" s="11"/>
      <c r="I3010" s="15"/>
    </row>
    <row r="3011" spans="6:9">
      <c r="F3011" s="11"/>
      <c r="G3011" s="15"/>
      <c r="H3011" s="11"/>
      <c r="I3011" s="15"/>
    </row>
    <row r="3012" spans="6:9">
      <c r="F3012" s="11"/>
      <c r="G3012" s="15"/>
      <c r="H3012" s="11"/>
      <c r="I3012" s="15"/>
    </row>
    <row r="3013" spans="6:9">
      <c r="F3013" s="11"/>
      <c r="G3013" s="15"/>
      <c r="H3013" s="11"/>
      <c r="I3013" s="15"/>
    </row>
    <row r="3014" spans="6:9">
      <c r="F3014" s="11"/>
      <c r="G3014" s="15"/>
      <c r="H3014" s="11"/>
      <c r="I3014" s="15"/>
    </row>
    <row r="3015" spans="6:9">
      <c r="F3015" s="11"/>
      <c r="G3015" s="15"/>
      <c r="H3015" s="11"/>
      <c r="I3015" s="15"/>
    </row>
    <row r="3016" spans="6:9">
      <c r="F3016" s="11"/>
      <c r="G3016" s="15"/>
      <c r="H3016" s="11"/>
      <c r="I3016" s="15"/>
    </row>
    <row r="3017" spans="6:9">
      <c r="F3017" s="11"/>
      <c r="G3017" s="15"/>
      <c r="H3017" s="11"/>
      <c r="I3017" s="15"/>
    </row>
    <row r="3018" spans="6:9">
      <c r="F3018" s="11"/>
      <c r="G3018" s="15"/>
      <c r="H3018" s="11"/>
      <c r="I3018" s="15"/>
    </row>
    <row r="3019" spans="6:9">
      <c r="F3019" s="11"/>
      <c r="G3019" s="15"/>
      <c r="H3019" s="11"/>
      <c r="I3019" s="15"/>
    </row>
    <row r="3020" spans="6:9">
      <c r="F3020" s="11"/>
      <c r="G3020" s="15"/>
      <c r="H3020" s="11"/>
      <c r="I3020" s="15"/>
    </row>
    <row r="3021" spans="6:9">
      <c r="F3021" s="11"/>
      <c r="G3021" s="15"/>
      <c r="H3021" s="11"/>
      <c r="I3021" s="15"/>
    </row>
    <row r="3022" spans="6:9">
      <c r="F3022" s="11"/>
      <c r="G3022" s="15"/>
      <c r="H3022" s="11"/>
      <c r="I3022" s="15"/>
    </row>
    <row r="3023" spans="6:9">
      <c r="F3023" s="11"/>
      <c r="G3023" s="15"/>
      <c r="H3023" s="11"/>
      <c r="I3023" s="15"/>
    </row>
    <row r="3024" spans="6:9">
      <c r="F3024" s="11"/>
      <c r="G3024" s="15"/>
      <c r="H3024" s="11"/>
      <c r="I3024" s="15"/>
    </row>
    <row r="3025" spans="6:9">
      <c r="F3025" s="11"/>
      <c r="G3025" s="15"/>
      <c r="H3025" s="11"/>
      <c r="I3025" s="15"/>
    </row>
    <row r="3026" spans="6:9">
      <c r="F3026" s="11"/>
      <c r="G3026" s="15"/>
      <c r="H3026" s="11"/>
      <c r="I3026" s="15"/>
    </row>
    <row r="3027" spans="6:9">
      <c r="F3027" s="11"/>
      <c r="G3027" s="15"/>
      <c r="H3027" s="11"/>
      <c r="I3027" s="15"/>
    </row>
    <row r="3028" spans="6:9">
      <c r="F3028" s="11"/>
      <c r="G3028" s="15"/>
      <c r="H3028" s="11"/>
      <c r="I3028" s="15"/>
    </row>
    <row r="3029" spans="6:9">
      <c r="F3029" s="11"/>
      <c r="G3029" s="15"/>
      <c r="H3029" s="11"/>
      <c r="I3029" s="15"/>
    </row>
    <row r="3030" spans="6:9">
      <c r="F3030" s="11"/>
      <c r="G3030" s="15"/>
      <c r="H3030" s="11"/>
      <c r="I3030" s="15"/>
    </row>
    <row r="3031" spans="6:9">
      <c r="F3031" s="11"/>
      <c r="G3031" s="15"/>
      <c r="H3031" s="11"/>
      <c r="I3031" s="15"/>
    </row>
    <row r="3032" spans="6:9">
      <c r="F3032" s="11"/>
      <c r="G3032" s="15"/>
      <c r="H3032" s="11"/>
      <c r="I3032" s="15"/>
    </row>
    <row r="3033" spans="6:9">
      <c r="F3033" s="11"/>
      <c r="G3033" s="15"/>
      <c r="H3033" s="11"/>
      <c r="I3033" s="15"/>
    </row>
    <row r="3034" spans="6:9">
      <c r="F3034" s="11"/>
      <c r="G3034" s="15"/>
      <c r="H3034" s="11"/>
      <c r="I3034" s="15"/>
    </row>
    <row r="3035" spans="6:9">
      <c r="F3035" s="11"/>
      <c r="G3035" s="15"/>
      <c r="H3035" s="11"/>
      <c r="I3035" s="15"/>
    </row>
    <row r="3036" spans="6:9">
      <c r="F3036" s="11"/>
      <c r="G3036" s="15"/>
      <c r="H3036" s="11"/>
      <c r="I3036" s="15"/>
    </row>
    <row r="3037" spans="6:9">
      <c r="F3037" s="11"/>
      <c r="G3037" s="15"/>
      <c r="H3037" s="11"/>
      <c r="I3037" s="15"/>
    </row>
    <row r="3038" spans="6:9">
      <c r="F3038" s="11"/>
      <c r="G3038" s="15"/>
      <c r="H3038" s="11"/>
      <c r="I3038" s="15"/>
    </row>
    <row r="3039" spans="6:9">
      <c r="F3039" s="11"/>
      <c r="G3039" s="15"/>
      <c r="H3039" s="11"/>
      <c r="I3039" s="15"/>
    </row>
    <row r="3040" spans="6:9">
      <c r="F3040" s="11"/>
      <c r="G3040" s="15"/>
      <c r="H3040" s="11"/>
      <c r="I3040" s="15"/>
    </row>
    <row r="3041" spans="6:9">
      <c r="F3041" s="11"/>
      <c r="G3041" s="15"/>
      <c r="H3041" s="11"/>
      <c r="I3041" s="15"/>
    </row>
    <row r="3042" spans="6:9">
      <c r="F3042" s="11"/>
      <c r="G3042" s="15"/>
      <c r="H3042" s="11"/>
      <c r="I3042" s="15"/>
    </row>
    <row r="3043" spans="6:9">
      <c r="F3043" s="11"/>
      <c r="G3043" s="15"/>
      <c r="H3043" s="11"/>
      <c r="I3043" s="15"/>
    </row>
    <row r="3044" spans="6:9">
      <c r="F3044" s="11"/>
      <c r="G3044" s="15"/>
      <c r="H3044" s="11"/>
      <c r="I3044" s="15"/>
    </row>
    <row r="3045" spans="6:9">
      <c r="F3045" s="11"/>
      <c r="G3045" s="15"/>
      <c r="H3045" s="11"/>
      <c r="I3045" s="15"/>
    </row>
    <row r="3046" spans="6:9">
      <c r="F3046" s="11"/>
      <c r="G3046" s="15"/>
      <c r="H3046" s="11"/>
      <c r="I3046" s="15"/>
    </row>
    <row r="3047" spans="6:9">
      <c r="F3047" s="11"/>
      <c r="G3047" s="15"/>
      <c r="H3047" s="11"/>
      <c r="I3047" s="15"/>
    </row>
    <row r="3048" spans="6:9">
      <c r="F3048" s="11"/>
      <c r="G3048" s="15"/>
      <c r="H3048" s="11"/>
      <c r="I3048" s="15"/>
    </row>
    <row r="3049" spans="6:9">
      <c r="F3049" s="11"/>
      <c r="G3049" s="15"/>
      <c r="H3049" s="11"/>
      <c r="I3049" s="15"/>
    </row>
    <row r="3050" spans="6:9">
      <c r="F3050" s="11"/>
      <c r="G3050" s="15"/>
      <c r="H3050" s="11"/>
      <c r="I3050" s="15"/>
    </row>
    <row r="3051" spans="6:9">
      <c r="F3051" s="11"/>
      <c r="G3051" s="15"/>
      <c r="H3051" s="11"/>
      <c r="I3051" s="15"/>
    </row>
    <row r="3052" spans="6:9">
      <c r="F3052" s="11"/>
      <c r="G3052" s="15"/>
      <c r="H3052" s="11"/>
      <c r="I3052" s="15"/>
    </row>
    <row r="3053" spans="6:9">
      <c r="F3053" s="11"/>
      <c r="G3053" s="15"/>
      <c r="H3053" s="11"/>
      <c r="I3053" s="15"/>
    </row>
    <row r="3054" spans="6:9">
      <c r="F3054" s="11"/>
      <c r="G3054" s="15"/>
      <c r="H3054" s="11"/>
      <c r="I3054" s="15"/>
    </row>
    <row r="3055" spans="6:9">
      <c r="F3055" s="11"/>
      <c r="G3055" s="15"/>
      <c r="H3055" s="11"/>
      <c r="I3055" s="15"/>
    </row>
    <row r="3056" spans="6:9">
      <c r="F3056" s="11"/>
      <c r="G3056" s="15"/>
      <c r="H3056" s="11"/>
      <c r="I3056" s="15"/>
    </row>
    <row r="3057" spans="6:9">
      <c r="F3057" s="11"/>
      <c r="G3057" s="15"/>
      <c r="H3057" s="11"/>
      <c r="I3057" s="15"/>
    </row>
    <row r="3058" spans="6:9">
      <c r="F3058" s="11"/>
      <c r="G3058" s="15"/>
      <c r="H3058" s="11"/>
      <c r="I3058" s="15"/>
    </row>
    <row r="3059" spans="6:9">
      <c r="F3059" s="11"/>
      <c r="G3059" s="15"/>
      <c r="H3059" s="11"/>
      <c r="I3059" s="15"/>
    </row>
    <row r="3060" spans="6:9">
      <c r="F3060" s="11"/>
      <c r="G3060" s="15"/>
      <c r="H3060" s="11"/>
      <c r="I3060" s="15"/>
    </row>
    <row r="3061" spans="6:9">
      <c r="F3061" s="11"/>
      <c r="G3061" s="15"/>
      <c r="H3061" s="11"/>
      <c r="I3061" s="15"/>
    </row>
    <row r="3062" spans="6:9">
      <c r="F3062" s="11"/>
      <c r="G3062" s="15"/>
      <c r="H3062" s="11"/>
      <c r="I3062" s="15"/>
    </row>
    <row r="3063" spans="6:9">
      <c r="F3063" s="11"/>
      <c r="G3063" s="15"/>
      <c r="H3063" s="11"/>
      <c r="I3063" s="15"/>
    </row>
    <row r="3064" spans="6:9">
      <c r="F3064" s="11"/>
      <c r="G3064" s="15"/>
      <c r="H3064" s="11"/>
      <c r="I3064" s="15"/>
    </row>
    <row r="3065" spans="6:9">
      <c r="F3065" s="11"/>
      <c r="G3065" s="15"/>
      <c r="H3065" s="11"/>
      <c r="I3065" s="15"/>
    </row>
    <row r="3066" spans="6:9">
      <c r="F3066" s="11"/>
      <c r="G3066" s="15"/>
      <c r="H3066" s="11"/>
      <c r="I3066" s="15"/>
    </row>
    <row r="3067" spans="6:9">
      <c r="F3067" s="11"/>
      <c r="G3067" s="15"/>
      <c r="H3067" s="11"/>
      <c r="I3067" s="15"/>
    </row>
    <row r="3068" spans="6:9">
      <c r="F3068" s="11"/>
      <c r="G3068" s="15"/>
      <c r="H3068" s="11"/>
      <c r="I3068" s="15"/>
    </row>
    <row r="3069" spans="6:9">
      <c r="F3069" s="11"/>
      <c r="G3069" s="15"/>
      <c r="H3069" s="11"/>
      <c r="I3069" s="15"/>
    </row>
    <row r="3070" spans="6:9">
      <c r="F3070" s="11"/>
      <c r="G3070" s="15"/>
      <c r="H3070" s="11"/>
      <c r="I3070" s="15"/>
    </row>
    <row r="3071" spans="6:9">
      <c r="F3071" s="11"/>
      <c r="G3071" s="15"/>
      <c r="H3071" s="11"/>
      <c r="I3071" s="15"/>
    </row>
    <row r="3072" spans="6:9">
      <c r="F3072" s="11"/>
      <c r="G3072" s="15"/>
      <c r="H3072" s="11"/>
      <c r="I3072" s="15"/>
    </row>
    <row r="3073" spans="6:9">
      <c r="F3073" s="11"/>
      <c r="G3073" s="15"/>
      <c r="H3073" s="11"/>
      <c r="I3073" s="15"/>
    </row>
    <row r="3074" spans="6:9">
      <c r="F3074" s="11"/>
      <c r="G3074" s="15"/>
      <c r="H3074" s="11"/>
      <c r="I3074" s="15"/>
    </row>
    <row r="3075" spans="6:9">
      <c r="F3075" s="11"/>
      <c r="G3075" s="15"/>
      <c r="H3075" s="11"/>
      <c r="I3075" s="15"/>
    </row>
    <row r="3076" spans="6:9">
      <c r="F3076" s="11"/>
      <c r="G3076" s="15"/>
      <c r="H3076" s="11"/>
      <c r="I3076" s="15"/>
    </row>
    <row r="3077" spans="6:9">
      <c r="F3077" s="11"/>
      <c r="G3077" s="15"/>
      <c r="H3077" s="11"/>
      <c r="I3077" s="15"/>
    </row>
    <row r="3078" spans="6:9">
      <c r="F3078" s="11"/>
      <c r="G3078" s="15"/>
      <c r="H3078" s="11"/>
      <c r="I3078" s="15"/>
    </row>
    <row r="3079" spans="6:9">
      <c r="F3079" s="11"/>
      <c r="G3079" s="15"/>
      <c r="H3079" s="11"/>
      <c r="I3079" s="15"/>
    </row>
    <row r="3080" spans="6:9">
      <c r="F3080" s="11"/>
      <c r="G3080" s="15"/>
      <c r="H3080" s="11"/>
      <c r="I3080" s="15"/>
    </row>
    <row r="3081" spans="6:9">
      <c r="F3081" s="11"/>
      <c r="G3081" s="15"/>
      <c r="H3081" s="11"/>
      <c r="I3081" s="15"/>
    </row>
    <row r="3082" spans="6:9">
      <c r="F3082" s="11"/>
      <c r="G3082" s="15"/>
      <c r="H3082" s="11"/>
      <c r="I3082" s="15"/>
    </row>
    <row r="3083" spans="6:9">
      <c r="F3083" s="11"/>
      <c r="G3083" s="15"/>
      <c r="H3083" s="11"/>
      <c r="I3083" s="15"/>
    </row>
    <row r="3084" spans="6:9">
      <c r="F3084" s="11"/>
      <c r="G3084" s="15"/>
      <c r="H3084" s="11"/>
      <c r="I3084" s="15"/>
    </row>
    <row r="3085" spans="6:9">
      <c r="F3085" s="11"/>
      <c r="G3085" s="15"/>
      <c r="H3085" s="11"/>
      <c r="I3085" s="15"/>
    </row>
    <row r="3086" spans="6:9">
      <c r="F3086" s="11"/>
      <c r="G3086" s="15"/>
      <c r="H3086" s="11"/>
      <c r="I3086" s="15"/>
    </row>
    <row r="3087" spans="6:9">
      <c r="F3087" s="11"/>
      <c r="G3087" s="15"/>
      <c r="H3087" s="11"/>
      <c r="I3087" s="15"/>
    </row>
    <row r="3088" spans="6:9">
      <c r="F3088" s="11"/>
      <c r="G3088" s="15"/>
      <c r="H3088" s="11"/>
      <c r="I3088" s="15"/>
    </row>
    <row r="3089" spans="6:9">
      <c r="F3089" s="11"/>
      <c r="G3089" s="15"/>
      <c r="H3089" s="11"/>
      <c r="I3089" s="15"/>
    </row>
    <row r="3090" spans="6:9">
      <c r="F3090" s="11"/>
      <c r="G3090" s="15"/>
      <c r="H3090" s="11"/>
      <c r="I3090" s="15"/>
    </row>
    <row r="3091" spans="6:9">
      <c r="F3091" s="11"/>
      <c r="G3091" s="15"/>
      <c r="H3091" s="11"/>
      <c r="I3091" s="15"/>
    </row>
    <row r="3092" spans="6:9">
      <c r="F3092" s="11"/>
      <c r="G3092" s="15"/>
      <c r="H3092" s="11"/>
      <c r="I3092" s="15"/>
    </row>
    <row r="3093" spans="6:9">
      <c r="F3093" s="11"/>
      <c r="G3093" s="15"/>
      <c r="H3093" s="11"/>
      <c r="I3093" s="15"/>
    </row>
    <row r="3094" spans="6:9">
      <c r="F3094" s="11"/>
      <c r="G3094" s="15"/>
      <c r="H3094" s="11"/>
      <c r="I3094" s="15"/>
    </row>
    <row r="3095" spans="6:9">
      <c r="F3095" s="11"/>
      <c r="G3095" s="15"/>
      <c r="H3095" s="11"/>
      <c r="I3095" s="15"/>
    </row>
    <row r="3096" spans="6:9">
      <c r="F3096" s="11"/>
      <c r="G3096" s="15"/>
      <c r="H3096" s="11"/>
      <c r="I3096" s="15"/>
    </row>
    <row r="3097" spans="6:9">
      <c r="F3097" s="11"/>
      <c r="G3097" s="15"/>
      <c r="H3097" s="11"/>
      <c r="I3097" s="15"/>
    </row>
    <row r="3098" spans="6:9">
      <c r="F3098" s="11"/>
      <c r="G3098" s="15"/>
      <c r="H3098" s="11"/>
      <c r="I3098" s="15"/>
    </row>
    <row r="3099" spans="6:9">
      <c r="F3099" s="11"/>
      <c r="G3099" s="15"/>
      <c r="H3099" s="11"/>
      <c r="I3099" s="15"/>
    </row>
    <row r="3100" spans="6:9">
      <c r="F3100" s="11"/>
      <c r="G3100" s="15"/>
      <c r="H3100" s="11"/>
      <c r="I3100" s="15"/>
    </row>
    <row r="3101" spans="6:9">
      <c r="F3101" s="11"/>
      <c r="G3101" s="15"/>
      <c r="H3101" s="11"/>
      <c r="I3101" s="15"/>
    </row>
    <row r="3102" spans="6:9">
      <c r="F3102" s="11"/>
      <c r="G3102" s="15"/>
      <c r="H3102" s="11"/>
      <c r="I3102" s="15"/>
    </row>
    <row r="3103" spans="6:9">
      <c r="F3103" s="11"/>
      <c r="G3103" s="15"/>
      <c r="H3103" s="11"/>
      <c r="I3103" s="15"/>
    </row>
    <row r="3104" spans="6:9">
      <c r="F3104" s="11"/>
      <c r="G3104" s="15"/>
      <c r="H3104" s="11"/>
      <c r="I3104" s="15"/>
    </row>
    <row r="3105" spans="6:9">
      <c r="F3105" s="11"/>
      <c r="G3105" s="15"/>
      <c r="H3105" s="11"/>
      <c r="I3105" s="15"/>
    </row>
    <row r="3106" spans="6:9">
      <c r="F3106" s="11"/>
      <c r="G3106" s="15"/>
      <c r="H3106" s="11"/>
      <c r="I3106" s="15"/>
    </row>
    <row r="3107" spans="6:9">
      <c r="F3107" s="11"/>
      <c r="G3107" s="15"/>
      <c r="H3107" s="11"/>
      <c r="I3107" s="15"/>
    </row>
    <row r="3108" spans="6:9">
      <c r="F3108" s="11"/>
      <c r="G3108" s="15"/>
      <c r="H3108" s="11"/>
      <c r="I3108" s="15"/>
    </row>
    <row r="3109" spans="6:9">
      <c r="F3109" s="11"/>
      <c r="G3109" s="15"/>
      <c r="H3109" s="11"/>
      <c r="I3109" s="15"/>
    </row>
    <row r="3110" spans="6:9">
      <c r="F3110" s="11"/>
      <c r="G3110" s="15"/>
      <c r="H3110" s="11"/>
      <c r="I3110" s="15"/>
    </row>
    <row r="3111" spans="6:9">
      <c r="F3111" s="11"/>
      <c r="G3111" s="15"/>
      <c r="H3111" s="11"/>
      <c r="I3111" s="15"/>
    </row>
    <row r="3112" spans="6:9">
      <c r="F3112" s="11"/>
      <c r="G3112" s="15"/>
      <c r="H3112" s="11"/>
      <c r="I3112" s="15"/>
    </row>
    <row r="3113" spans="6:9">
      <c r="F3113" s="11"/>
      <c r="G3113" s="15"/>
      <c r="H3113" s="11"/>
      <c r="I3113" s="15"/>
    </row>
    <row r="3114" spans="6:9">
      <c r="F3114" s="11"/>
      <c r="G3114" s="15"/>
      <c r="H3114" s="11"/>
      <c r="I3114" s="15"/>
    </row>
    <row r="3115" spans="6:9">
      <c r="F3115" s="11"/>
      <c r="G3115" s="15"/>
      <c r="H3115" s="11"/>
      <c r="I3115" s="15"/>
    </row>
    <row r="3116" spans="6:9">
      <c r="F3116" s="11"/>
      <c r="G3116" s="15"/>
      <c r="H3116" s="11"/>
      <c r="I3116" s="15"/>
    </row>
    <row r="3117" spans="6:9">
      <c r="F3117" s="11"/>
      <c r="G3117" s="15"/>
      <c r="H3117" s="11"/>
      <c r="I3117" s="15"/>
    </row>
    <row r="3118" spans="6:9">
      <c r="F3118" s="11"/>
      <c r="G3118" s="15"/>
      <c r="H3118" s="11"/>
      <c r="I3118" s="15"/>
    </row>
    <row r="3119" spans="6:9">
      <c r="F3119" s="11"/>
      <c r="G3119" s="15"/>
      <c r="H3119" s="11"/>
      <c r="I3119" s="15"/>
    </row>
    <row r="3120" spans="6:9">
      <c r="F3120" s="11"/>
      <c r="G3120" s="15"/>
      <c r="H3120" s="11"/>
      <c r="I3120" s="15"/>
    </row>
    <row r="3121" spans="6:9">
      <c r="F3121" s="11"/>
      <c r="G3121" s="15"/>
      <c r="H3121" s="11"/>
      <c r="I3121" s="15"/>
    </row>
    <row r="3122" spans="6:9">
      <c r="F3122" s="11"/>
      <c r="G3122" s="15"/>
      <c r="H3122" s="11"/>
      <c r="I3122" s="15"/>
    </row>
    <row r="3123" spans="6:9">
      <c r="F3123" s="11"/>
      <c r="G3123" s="15"/>
      <c r="H3123" s="11"/>
      <c r="I3123" s="15"/>
    </row>
    <row r="3124" spans="6:9">
      <c r="F3124" s="11"/>
      <c r="G3124" s="15"/>
      <c r="H3124" s="11"/>
      <c r="I3124" s="15"/>
    </row>
    <row r="3125" spans="6:9">
      <c r="F3125" s="11"/>
      <c r="G3125" s="15"/>
      <c r="H3125" s="11"/>
      <c r="I3125" s="15"/>
    </row>
    <row r="3126" spans="6:9">
      <c r="F3126" s="11"/>
      <c r="G3126" s="15"/>
      <c r="H3126" s="11"/>
      <c r="I3126" s="15"/>
    </row>
    <row r="3127" spans="6:9">
      <c r="F3127" s="11"/>
      <c r="G3127" s="15"/>
      <c r="H3127" s="11"/>
      <c r="I3127" s="15"/>
    </row>
    <row r="3128" spans="6:9">
      <c r="F3128" s="11"/>
      <c r="G3128" s="15"/>
      <c r="H3128" s="11"/>
      <c r="I3128" s="15"/>
    </row>
    <row r="3129" spans="6:9">
      <c r="F3129" s="11"/>
      <c r="G3129" s="15"/>
      <c r="H3129" s="11"/>
      <c r="I3129" s="15"/>
    </row>
    <row r="3130" spans="6:9">
      <c r="F3130" s="11"/>
      <c r="G3130" s="15"/>
      <c r="H3130" s="11"/>
      <c r="I3130" s="15"/>
    </row>
    <row r="3131" spans="6:9">
      <c r="F3131" s="11"/>
      <c r="G3131" s="15"/>
      <c r="H3131" s="11"/>
      <c r="I3131" s="15"/>
    </row>
    <row r="3132" spans="6:9">
      <c r="F3132" s="11"/>
      <c r="G3132" s="15"/>
      <c r="H3132" s="11"/>
      <c r="I3132" s="15"/>
    </row>
    <row r="3133" spans="6:9">
      <c r="F3133" s="11"/>
      <c r="G3133" s="15"/>
      <c r="H3133" s="11"/>
      <c r="I3133" s="15"/>
    </row>
    <row r="3134" spans="6:9">
      <c r="F3134" s="11"/>
      <c r="G3134" s="15"/>
      <c r="H3134" s="11"/>
      <c r="I3134" s="15"/>
    </row>
    <row r="3135" spans="6:9">
      <c r="F3135" s="11"/>
      <c r="G3135" s="15"/>
      <c r="H3135" s="11"/>
      <c r="I3135" s="15"/>
    </row>
    <row r="3136" spans="6:9">
      <c r="F3136" s="11"/>
      <c r="G3136" s="15"/>
      <c r="H3136" s="11"/>
      <c r="I3136" s="15"/>
    </row>
    <row r="3137" spans="6:9">
      <c r="F3137" s="11"/>
      <c r="G3137" s="15"/>
      <c r="H3137" s="11"/>
      <c r="I3137" s="15"/>
    </row>
    <row r="3138" spans="6:9">
      <c r="F3138" s="11"/>
      <c r="G3138" s="15"/>
      <c r="H3138" s="11"/>
      <c r="I3138" s="15"/>
    </row>
    <row r="3139" spans="6:9">
      <c r="F3139" s="11"/>
      <c r="G3139" s="15"/>
      <c r="H3139" s="11"/>
      <c r="I3139" s="15"/>
    </row>
    <row r="3140" spans="6:9">
      <c r="F3140" s="11"/>
      <c r="G3140" s="15"/>
      <c r="H3140" s="11"/>
      <c r="I3140" s="15"/>
    </row>
    <row r="3141" spans="6:9">
      <c r="F3141" s="11"/>
      <c r="G3141" s="15"/>
      <c r="H3141" s="11"/>
      <c r="I3141" s="15"/>
    </row>
    <row r="3142" spans="6:9">
      <c r="F3142" s="11"/>
      <c r="G3142" s="15"/>
      <c r="H3142" s="11"/>
      <c r="I3142" s="15"/>
    </row>
    <row r="3143" spans="6:9">
      <c r="F3143" s="11"/>
      <c r="G3143" s="15"/>
      <c r="H3143" s="11"/>
      <c r="I3143" s="15"/>
    </row>
    <row r="3144" spans="6:9">
      <c r="F3144" s="11"/>
      <c r="G3144" s="15"/>
      <c r="H3144" s="11"/>
      <c r="I3144" s="15"/>
    </row>
    <row r="3145" spans="6:9">
      <c r="F3145" s="11"/>
      <c r="G3145" s="15"/>
      <c r="H3145" s="11"/>
      <c r="I3145" s="15"/>
    </row>
    <row r="3146" spans="6:9">
      <c r="F3146" s="11"/>
      <c r="G3146" s="15"/>
      <c r="H3146" s="11"/>
      <c r="I3146" s="15"/>
    </row>
    <row r="3147" spans="6:9">
      <c r="F3147" s="11"/>
      <c r="G3147" s="15"/>
      <c r="H3147" s="11"/>
      <c r="I3147" s="15"/>
    </row>
    <row r="3148" spans="6:9">
      <c r="F3148" s="11"/>
      <c r="G3148" s="15"/>
      <c r="H3148" s="11"/>
      <c r="I3148" s="15"/>
    </row>
    <row r="3149" spans="6:9">
      <c r="F3149" s="11"/>
      <c r="G3149" s="15"/>
      <c r="H3149" s="11"/>
      <c r="I3149" s="15"/>
    </row>
    <row r="3150" spans="6:9">
      <c r="F3150" s="11"/>
      <c r="G3150" s="15"/>
      <c r="H3150" s="11"/>
      <c r="I3150" s="15"/>
    </row>
    <row r="3151" spans="6:9">
      <c r="F3151" s="11"/>
      <c r="G3151" s="15"/>
      <c r="H3151" s="11"/>
      <c r="I3151" s="15"/>
    </row>
    <row r="3152" spans="6:9">
      <c r="F3152" s="11"/>
      <c r="G3152" s="15"/>
      <c r="H3152" s="11"/>
      <c r="I3152" s="15"/>
    </row>
    <row r="3153" spans="6:9">
      <c r="F3153" s="11"/>
      <c r="G3153" s="15"/>
      <c r="H3153" s="11"/>
      <c r="I3153" s="15"/>
    </row>
    <row r="3154" spans="6:9">
      <c r="F3154" s="11"/>
      <c r="G3154" s="15"/>
      <c r="H3154" s="11"/>
      <c r="I3154" s="15"/>
    </row>
    <row r="3155" spans="6:9">
      <c r="F3155" s="11"/>
      <c r="G3155" s="15"/>
      <c r="H3155" s="11"/>
      <c r="I3155" s="15"/>
    </row>
    <row r="3156" spans="6:9">
      <c r="F3156" s="11"/>
      <c r="G3156" s="15"/>
      <c r="H3156" s="11"/>
      <c r="I3156" s="15"/>
    </row>
    <row r="3157" spans="6:9">
      <c r="F3157" s="11"/>
      <c r="G3157" s="15"/>
      <c r="H3157" s="11"/>
      <c r="I3157" s="15"/>
    </row>
    <row r="3158" spans="6:9">
      <c r="F3158" s="11"/>
      <c r="G3158" s="15"/>
      <c r="H3158" s="11"/>
      <c r="I3158" s="15"/>
    </row>
    <row r="3159" spans="6:9">
      <c r="F3159" s="11"/>
      <c r="G3159" s="15"/>
      <c r="H3159" s="11"/>
      <c r="I3159" s="15"/>
    </row>
    <row r="3160" spans="6:9">
      <c r="F3160" s="11"/>
      <c r="G3160" s="15"/>
      <c r="H3160" s="11"/>
      <c r="I3160" s="15"/>
    </row>
    <row r="3161" spans="6:9">
      <c r="F3161" s="11"/>
      <c r="G3161" s="15"/>
      <c r="H3161" s="11"/>
      <c r="I3161" s="15"/>
    </row>
    <row r="3162" spans="6:9">
      <c r="F3162" s="11"/>
      <c r="G3162" s="15"/>
      <c r="H3162" s="11"/>
      <c r="I3162" s="15"/>
    </row>
    <row r="3163" spans="6:9">
      <c r="F3163" s="11"/>
      <c r="G3163" s="15"/>
      <c r="H3163" s="11"/>
      <c r="I3163" s="15"/>
    </row>
    <row r="3164" spans="6:9">
      <c r="F3164" s="11"/>
      <c r="G3164" s="15"/>
      <c r="H3164" s="11"/>
      <c r="I3164" s="15"/>
    </row>
    <row r="3165" spans="6:9">
      <c r="F3165" s="11"/>
      <c r="G3165" s="15"/>
      <c r="H3165" s="11"/>
      <c r="I3165" s="15"/>
    </row>
    <row r="3166" spans="6:9">
      <c r="F3166" s="11"/>
      <c r="G3166" s="15"/>
      <c r="H3166" s="11"/>
      <c r="I3166" s="15"/>
    </row>
    <row r="3167" spans="6:9">
      <c r="F3167" s="11"/>
      <c r="G3167" s="15"/>
      <c r="H3167" s="11"/>
      <c r="I3167" s="15"/>
    </row>
    <row r="3168" spans="6:9">
      <c r="F3168" s="11"/>
      <c r="G3168" s="15"/>
      <c r="H3168" s="11"/>
      <c r="I3168" s="15"/>
    </row>
    <row r="3169" spans="6:9">
      <c r="F3169" s="11"/>
      <c r="G3169" s="15"/>
      <c r="H3169" s="11"/>
      <c r="I3169" s="15"/>
    </row>
    <row r="3170" spans="6:9">
      <c r="F3170" s="11"/>
      <c r="G3170" s="15"/>
      <c r="H3170" s="11"/>
      <c r="I3170" s="15"/>
    </row>
    <row r="3171" spans="6:9">
      <c r="F3171" s="11"/>
      <c r="G3171" s="15"/>
      <c r="H3171" s="11"/>
      <c r="I3171" s="15"/>
    </row>
    <row r="3172" spans="6:9">
      <c r="F3172" s="11"/>
      <c r="G3172" s="15"/>
      <c r="H3172" s="11"/>
      <c r="I3172" s="15"/>
    </row>
    <row r="3173" spans="6:9">
      <c r="F3173" s="11"/>
      <c r="G3173" s="15"/>
      <c r="H3173" s="11"/>
      <c r="I3173" s="15"/>
    </row>
    <row r="3174" spans="6:9">
      <c r="F3174" s="11"/>
      <c r="G3174" s="15"/>
      <c r="H3174" s="11"/>
      <c r="I3174" s="15"/>
    </row>
    <row r="3175" spans="6:9">
      <c r="F3175" s="11"/>
      <c r="G3175" s="15"/>
      <c r="H3175" s="11"/>
      <c r="I3175" s="15"/>
    </row>
    <row r="3176" spans="6:9">
      <c r="F3176" s="11"/>
      <c r="G3176" s="15"/>
      <c r="H3176" s="11"/>
      <c r="I3176" s="15"/>
    </row>
    <row r="3177" spans="6:9">
      <c r="F3177" s="11"/>
      <c r="G3177" s="15"/>
      <c r="H3177" s="11"/>
      <c r="I3177" s="15"/>
    </row>
    <row r="3178" spans="6:9">
      <c r="F3178" s="11"/>
      <c r="G3178" s="15"/>
      <c r="H3178" s="11"/>
      <c r="I3178" s="15"/>
    </row>
    <row r="3179" spans="6:9">
      <c r="F3179" s="11"/>
      <c r="G3179" s="15"/>
      <c r="H3179" s="11"/>
      <c r="I3179" s="15"/>
    </row>
    <row r="3180" spans="6:9">
      <c r="F3180" s="11"/>
      <c r="G3180" s="15"/>
      <c r="H3180" s="11"/>
      <c r="I3180" s="15"/>
    </row>
    <row r="3181" spans="6:9">
      <c r="F3181" s="11"/>
      <c r="G3181" s="15"/>
      <c r="H3181" s="11"/>
      <c r="I3181" s="15"/>
    </row>
    <row r="3182" spans="6:9">
      <c r="F3182" s="11"/>
      <c r="G3182" s="15"/>
      <c r="H3182" s="11"/>
      <c r="I3182" s="15"/>
    </row>
    <row r="3183" spans="6:9">
      <c r="F3183" s="11"/>
      <c r="G3183" s="15"/>
      <c r="H3183" s="11"/>
      <c r="I3183" s="15"/>
    </row>
    <row r="3184" spans="6:9">
      <c r="F3184" s="11"/>
      <c r="G3184" s="15"/>
      <c r="H3184" s="11"/>
      <c r="I3184" s="15"/>
    </row>
    <row r="3185" spans="6:9">
      <c r="F3185" s="11"/>
      <c r="G3185" s="15"/>
      <c r="H3185" s="11"/>
      <c r="I3185" s="15"/>
    </row>
    <row r="3186" spans="6:9">
      <c r="F3186" s="11"/>
      <c r="G3186" s="15"/>
      <c r="H3186" s="11"/>
      <c r="I3186" s="15"/>
    </row>
    <row r="3187" spans="6:9">
      <c r="F3187" s="11"/>
      <c r="G3187" s="15"/>
      <c r="H3187" s="11"/>
      <c r="I3187" s="15"/>
    </row>
    <row r="3188" spans="6:9">
      <c r="F3188" s="11"/>
      <c r="G3188" s="15"/>
      <c r="H3188" s="11"/>
      <c r="I3188" s="15"/>
    </row>
    <row r="3189" spans="6:9">
      <c r="F3189" s="11"/>
      <c r="G3189" s="15"/>
      <c r="H3189" s="11"/>
      <c r="I3189" s="15"/>
    </row>
    <row r="3190" spans="6:9">
      <c r="F3190" s="11"/>
      <c r="G3190" s="15"/>
      <c r="H3190" s="11"/>
      <c r="I3190" s="15"/>
    </row>
    <row r="3191" spans="6:9">
      <c r="F3191" s="11"/>
      <c r="G3191" s="15"/>
      <c r="H3191" s="11"/>
      <c r="I3191" s="15"/>
    </row>
    <row r="3192" spans="6:9">
      <c r="F3192" s="11"/>
      <c r="G3192" s="15"/>
      <c r="H3192" s="11"/>
      <c r="I3192" s="15"/>
    </row>
    <row r="3193" spans="6:9">
      <c r="F3193" s="11"/>
      <c r="G3193" s="15"/>
      <c r="H3193" s="11"/>
      <c r="I3193" s="15"/>
    </row>
    <row r="3194" spans="6:9">
      <c r="F3194" s="11"/>
      <c r="G3194" s="15"/>
      <c r="H3194" s="11"/>
      <c r="I3194" s="15"/>
    </row>
    <row r="3195" spans="6:9">
      <c r="F3195" s="11"/>
      <c r="G3195" s="15"/>
      <c r="H3195" s="11"/>
      <c r="I3195" s="15"/>
    </row>
    <row r="3196" spans="6:9">
      <c r="F3196" s="11"/>
      <c r="G3196" s="15"/>
      <c r="H3196" s="11"/>
      <c r="I3196" s="15"/>
    </row>
    <row r="3197" spans="6:9">
      <c r="F3197" s="11"/>
      <c r="G3197" s="15"/>
      <c r="H3197" s="11"/>
      <c r="I3197" s="15"/>
    </row>
    <row r="3198" spans="6:9">
      <c r="F3198" s="11"/>
      <c r="G3198" s="15"/>
      <c r="H3198" s="11"/>
      <c r="I3198" s="15"/>
    </row>
    <row r="3199" spans="6:9">
      <c r="F3199" s="11"/>
      <c r="G3199" s="15"/>
      <c r="H3199" s="11"/>
      <c r="I3199" s="15"/>
    </row>
    <row r="3200" spans="6:9">
      <c r="F3200" s="11"/>
      <c r="G3200" s="15"/>
      <c r="H3200" s="11"/>
      <c r="I3200" s="15"/>
    </row>
    <row r="3201" spans="6:9">
      <c r="F3201" s="11"/>
      <c r="G3201" s="15"/>
      <c r="H3201" s="11"/>
      <c r="I3201" s="15"/>
    </row>
    <row r="3202" spans="6:9">
      <c r="F3202" s="11"/>
      <c r="G3202" s="15"/>
      <c r="H3202" s="11"/>
      <c r="I3202" s="15"/>
    </row>
    <row r="3203" spans="6:9">
      <c r="F3203" s="11"/>
      <c r="G3203" s="15"/>
      <c r="H3203" s="11"/>
      <c r="I3203" s="15"/>
    </row>
    <row r="3204" spans="6:9">
      <c r="F3204" s="11"/>
      <c r="G3204" s="15"/>
      <c r="H3204" s="11"/>
      <c r="I3204" s="15"/>
    </row>
    <row r="3205" spans="6:9">
      <c r="F3205" s="11"/>
      <c r="G3205" s="15"/>
      <c r="H3205" s="11"/>
      <c r="I3205" s="15"/>
    </row>
    <row r="3206" spans="6:9">
      <c r="F3206" s="11"/>
      <c r="G3206" s="15"/>
      <c r="H3206" s="11"/>
      <c r="I3206" s="15"/>
    </row>
    <row r="3207" spans="6:9">
      <c r="F3207" s="11"/>
      <c r="G3207" s="15"/>
      <c r="H3207" s="11"/>
      <c r="I3207" s="15"/>
    </row>
    <row r="3208" spans="6:9">
      <c r="F3208" s="11"/>
      <c r="G3208" s="15"/>
      <c r="H3208" s="11"/>
      <c r="I3208" s="15"/>
    </row>
    <row r="3209" spans="6:9">
      <c r="F3209" s="11"/>
      <c r="G3209" s="15"/>
      <c r="H3209" s="11"/>
      <c r="I3209" s="15"/>
    </row>
    <row r="3210" spans="6:9">
      <c r="F3210" s="11"/>
      <c r="G3210" s="15"/>
      <c r="H3210" s="11"/>
      <c r="I3210" s="15"/>
    </row>
    <row r="3211" spans="6:9">
      <c r="F3211" s="11"/>
      <c r="G3211" s="15"/>
      <c r="H3211" s="11"/>
      <c r="I3211" s="15"/>
    </row>
    <row r="3212" spans="6:9">
      <c r="F3212" s="11"/>
      <c r="G3212" s="15"/>
      <c r="H3212" s="11"/>
      <c r="I3212" s="15"/>
    </row>
    <row r="3213" spans="6:9">
      <c r="F3213" s="11"/>
      <c r="G3213" s="15"/>
      <c r="H3213" s="11"/>
      <c r="I3213" s="15"/>
    </row>
    <row r="3214" spans="6:9">
      <c r="F3214" s="11"/>
      <c r="G3214" s="15"/>
      <c r="H3214" s="11"/>
      <c r="I3214" s="15"/>
    </row>
    <row r="3215" spans="6:9">
      <c r="F3215" s="11"/>
      <c r="G3215" s="15"/>
      <c r="H3215" s="11"/>
      <c r="I3215" s="15"/>
    </row>
    <row r="3216" spans="6:9">
      <c r="F3216" s="11"/>
      <c r="G3216" s="15"/>
      <c r="H3216" s="11"/>
      <c r="I3216" s="15"/>
    </row>
    <row r="3217" spans="6:9">
      <c r="F3217" s="11"/>
      <c r="G3217" s="15"/>
      <c r="H3217" s="11"/>
      <c r="I3217" s="15"/>
    </row>
    <row r="3218" spans="6:9">
      <c r="F3218" s="11"/>
      <c r="G3218" s="15"/>
      <c r="H3218" s="11"/>
      <c r="I3218" s="15"/>
    </row>
    <row r="3219" spans="6:9">
      <c r="F3219" s="11"/>
      <c r="G3219" s="15"/>
      <c r="H3219" s="11"/>
      <c r="I3219" s="15"/>
    </row>
    <row r="3220" spans="6:9">
      <c r="F3220" s="11"/>
      <c r="G3220" s="15"/>
      <c r="H3220" s="11"/>
      <c r="I3220" s="15"/>
    </row>
    <row r="3221" spans="6:9">
      <c r="F3221" s="11"/>
      <c r="G3221" s="15"/>
      <c r="H3221" s="11"/>
      <c r="I3221" s="15"/>
    </row>
    <row r="3222" spans="6:9">
      <c r="F3222" s="11"/>
      <c r="G3222" s="15"/>
      <c r="H3222" s="11"/>
      <c r="I3222" s="15"/>
    </row>
    <row r="3223" spans="6:9">
      <c r="F3223" s="11"/>
      <c r="G3223" s="15"/>
      <c r="H3223" s="11"/>
      <c r="I3223" s="15"/>
    </row>
    <row r="3224" spans="6:9">
      <c r="F3224" s="11"/>
      <c r="G3224" s="15"/>
      <c r="H3224" s="11"/>
      <c r="I3224" s="15"/>
    </row>
    <row r="3225" spans="6:9">
      <c r="F3225" s="11"/>
      <c r="G3225" s="15"/>
      <c r="H3225" s="11"/>
      <c r="I3225" s="15"/>
    </row>
    <row r="3226" spans="6:9">
      <c r="F3226" s="11"/>
      <c r="G3226" s="15"/>
      <c r="H3226" s="11"/>
      <c r="I3226" s="15"/>
    </row>
    <row r="3227" spans="6:9">
      <c r="F3227" s="11"/>
      <c r="G3227" s="15"/>
      <c r="H3227" s="11"/>
      <c r="I3227" s="15"/>
    </row>
    <row r="3228" spans="6:9">
      <c r="F3228" s="11"/>
      <c r="G3228" s="15"/>
      <c r="H3228" s="11"/>
      <c r="I3228" s="15"/>
    </row>
    <row r="3229" spans="6:9">
      <c r="F3229" s="11"/>
      <c r="G3229" s="15"/>
      <c r="H3229" s="11"/>
      <c r="I3229" s="15"/>
    </row>
    <row r="3230" spans="6:9">
      <c r="F3230" s="11"/>
      <c r="G3230" s="15"/>
      <c r="H3230" s="11"/>
      <c r="I3230" s="15"/>
    </row>
    <row r="3231" spans="6:9">
      <c r="F3231" s="11"/>
      <c r="G3231" s="15"/>
      <c r="H3231" s="11"/>
      <c r="I3231" s="15"/>
    </row>
    <row r="3232" spans="6:9">
      <c r="F3232" s="11"/>
      <c r="G3232" s="15"/>
      <c r="H3232" s="11"/>
      <c r="I3232" s="15"/>
    </row>
    <row r="3233" spans="6:9">
      <c r="F3233" s="11"/>
      <c r="G3233" s="15"/>
      <c r="H3233" s="11"/>
      <c r="I3233" s="15"/>
    </row>
    <row r="3234" spans="6:9">
      <c r="F3234" s="11"/>
      <c r="G3234" s="15"/>
      <c r="H3234" s="11"/>
      <c r="I3234" s="15"/>
    </row>
    <row r="3235" spans="6:9">
      <c r="F3235" s="11"/>
      <c r="G3235" s="15"/>
      <c r="H3235" s="11"/>
      <c r="I3235" s="15"/>
    </row>
    <row r="3236" spans="6:9">
      <c r="F3236" s="11"/>
      <c r="G3236" s="15"/>
      <c r="H3236" s="11"/>
      <c r="I3236" s="15"/>
    </row>
    <row r="3237" spans="6:9">
      <c r="F3237" s="11"/>
      <c r="G3237" s="15"/>
      <c r="H3237" s="11"/>
      <c r="I3237" s="15"/>
    </row>
    <row r="3238" spans="6:9">
      <c r="F3238" s="11"/>
      <c r="G3238" s="15"/>
      <c r="H3238" s="11"/>
      <c r="I3238" s="15"/>
    </row>
    <row r="3239" spans="6:9">
      <c r="F3239" s="11"/>
      <c r="G3239" s="15"/>
      <c r="H3239" s="11"/>
      <c r="I3239" s="15"/>
    </row>
    <row r="3240" spans="6:9">
      <c r="F3240" s="11"/>
      <c r="G3240" s="15"/>
      <c r="H3240" s="11"/>
      <c r="I3240" s="15"/>
    </row>
    <row r="3241" spans="6:9">
      <c r="F3241" s="11"/>
      <c r="G3241" s="15"/>
      <c r="H3241" s="11"/>
      <c r="I3241" s="15"/>
    </row>
    <row r="3242" spans="6:9">
      <c r="F3242" s="11"/>
      <c r="G3242" s="15"/>
      <c r="H3242" s="11"/>
      <c r="I3242" s="15"/>
    </row>
    <row r="3243" spans="6:9">
      <c r="F3243" s="11"/>
      <c r="G3243" s="15"/>
      <c r="H3243" s="11"/>
      <c r="I3243" s="15"/>
    </row>
    <row r="3244" spans="6:9">
      <c r="F3244" s="11"/>
      <c r="G3244" s="15"/>
      <c r="H3244" s="11"/>
      <c r="I3244" s="15"/>
    </row>
    <row r="3245" spans="6:9">
      <c r="F3245" s="11"/>
      <c r="G3245" s="15"/>
      <c r="H3245" s="11"/>
      <c r="I3245" s="15"/>
    </row>
    <row r="3246" spans="6:9">
      <c r="F3246" s="11"/>
      <c r="G3246" s="15"/>
      <c r="H3246" s="11"/>
      <c r="I3246" s="15"/>
    </row>
    <row r="3247" spans="6:9">
      <c r="F3247" s="11"/>
      <c r="G3247" s="15"/>
      <c r="H3247" s="11"/>
      <c r="I3247" s="15"/>
    </row>
    <row r="3248" spans="6:9">
      <c r="F3248" s="11"/>
      <c r="G3248" s="15"/>
      <c r="H3248" s="11"/>
      <c r="I3248" s="15"/>
    </row>
    <row r="3249" spans="6:9">
      <c r="F3249" s="11"/>
      <c r="G3249" s="15"/>
      <c r="H3249" s="11"/>
      <c r="I3249" s="15"/>
    </row>
    <row r="3250" spans="6:9">
      <c r="F3250" s="11"/>
      <c r="G3250" s="15"/>
      <c r="H3250" s="11"/>
      <c r="I3250" s="15"/>
    </row>
    <row r="3251" spans="6:9">
      <c r="F3251" s="11"/>
      <c r="G3251" s="15"/>
      <c r="H3251" s="11"/>
      <c r="I3251" s="15"/>
    </row>
    <row r="3252" spans="6:9">
      <c r="F3252" s="11"/>
      <c r="G3252" s="15"/>
      <c r="H3252" s="11"/>
      <c r="I3252" s="15"/>
    </row>
    <row r="3253" spans="6:9">
      <c r="F3253" s="11"/>
      <c r="G3253" s="15"/>
      <c r="H3253" s="11"/>
      <c r="I3253" s="15"/>
    </row>
    <row r="3254" spans="6:9">
      <c r="F3254" s="11"/>
      <c r="G3254" s="15"/>
      <c r="H3254" s="11"/>
      <c r="I3254" s="15"/>
    </row>
    <row r="3255" spans="6:9">
      <c r="F3255" s="11"/>
      <c r="G3255" s="15"/>
      <c r="H3255" s="11"/>
      <c r="I3255" s="15"/>
    </row>
    <row r="3256" spans="6:9">
      <c r="F3256" s="11"/>
      <c r="G3256" s="15"/>
      <c r="H3256" s="11"/>
      <c r="I3256" s="15"/>
    </row>
    <row r="3257" spans="6:9">
      <c r="F3257" s="11"/>
      <c r="G3257" s="15"/>
      <c r="H3257" s="11"/>
      <c r="I3257" s="15"/>
    </row>
    <row r="3258" spans="6:9">
      <c r="F3258" s="11"/>
      <c r="G3258" s="15"/>
      <c r="H3258" s="11"/>
      <c r="I3258" s="15"/>
    </row>
    <row r="3259" spans="6:9">
      <c r="F3259" s="11"/>
      <c r="G3259" s="15"/>
      <c r="H3259" s="11"/>
      <c r="I3259" s="15"/>
    </row>
    <row r="3260" spans="6:9">
      <c r="F3260" s="11"/>
      <c r="G3260" s="15"/>
      <c r="H3260" s="11"/>
      <c r="I3260" s="15"/>
    </row>
    <row r="3261" spans="6:9">
      <c r="F3261" s="11"/>
      <c r="G3261" s="15"/>
      <c r="H3261" s="11"/>
      <c r="I3261" s="15"/>
    </row>
    <row r="3262" spans="6:9">
      <c r="F3262" s="11"/>
      <c r="G3262" s="15"/>
      <c r="H3262" s="11"/>
      <c r="I3262" s="15"/>
    </row>
    <row r="3263" spans="6:9">
      <c r="F3263" s="11"/>
      <c r="G3263" s="15"/>
      <c r="H3263" s="11"/>
      <c r="I3263" s="15"/>
    </row>
    <row r="3264" spans="6:9">
      <c r="F3264" s="11"/>
      <c r="G3264" s="15"/>
      <c r="H3264" s="11"/>
      <c r="I3264" s="15"/>
    </row>
    <row r="3265" spans="6:9">
      <c r="F3265" s="11"/>
      <c r="G3265" s="15"/>
      <c r="H3265" s="11"/>
      <c r="I3265" s="15"/>
    </row>
    <row r="3266" spans="6:9">
      <c r="F3266" s="11"/>
      <c r="G3266" s="15"/>
      <c r="H3266" s="11"/>
      <c r="I3266" s="15"/>
    </row>
    <row r="3267" spans="6:9">
      <c r="F3267" s="11"/>
      <c r="G3267" s="15"/>
      <c r="H3267" s="11"/>
      <c r="I3267" s="15"/>
    </row>
    <row r="3268" spans="6:9">
      <c r="F3268" s="11"/>
      <c r="G3268" s="15"/>
      <c r="H3268" s="11"/>
      <c r="I3268" s="15"/>
    </row>
    <row r="3269" spans="6:9">
      <c r="F3269" s="11"/>
      <c r="G3269" s="15"/>
      <c r="H3269" s="11"/>
      <c r="I3269" s="15"/>
    </row>
    <row r="3270" spans="6:9">
      <c r="F3270" s="11"/>
      <c r="G3270" s="15"/>
      <c r="H3270" s="11"/>
      <c r="I3270" s="15"/>
    </row>
    <row r="3271" spans="6:9">
      <c r="F3271" s="11"/>
      <c r="G3271" s="15"/>
      <c r="H3271" s="11"/>
      <c r="I3271" s="15"/>
    </row>
    <row r="3272" spans="6:9">
      <c r="F3272" s="11"/>
      <c r="G3272" s="15"/>
      <c r="H3272" s="11"/>
      <c r="I3272" s="15"/>
    </row>
    <row r="3273" spans="6:9">
      <c r="F3273" s="11"/>
      <c r="G3273" s="15"/>
      <c r="H3273" s="11"/>
      <c r="I3273" s="15"/>
    </row>
    <row r="3274" spans="6:9">
      <c r="F3274" s="11"/>
      <c r="G3274" s="15"/>
      <c r="H3274" s="11"/>
      <c r="I3274" s="15"/>
    </row>
    <row r="3275" spans="6:9">
      <c r="F3275" s="11"/>
      <c r="G3275" s="15"/>
      <c r="H3275" s="11"/>
      <c r="I3275" s="15"/>
    </row>
    <row r="3276" spans="6:9">
      <c r="F3276" s="11"/>
      <c r="G3276" s="15"/>
      <c r="H3276" s="11"/>
      <c r="I3276" s="15"/>
    </row>
    <row r="3277" spans="6:9">
      <c r="F3277" s="11"/>
      <c r="G3277" s="15"/>
      <c r="H3277" s="11"/>
      <c r="I3277" s="15"/>
    </row>
    <row r="3278" spans="6:9">
      <c r="F3278" s="11"/>
      <c r="G3278" s="15"/>
      <c r="H3278" s="11"/>
      <c r="I3278" s="15"/>
    </row>
    <row r="3279" spans="6:9">
      <c r="F3279" s="11"/>
      <c r="G3279" s="15"/>
      <c r="H3279" s="11"/>
      <c r="I3279" s="15"/>
    </row>
    <row r="3280" spans="6:9">
      <c r="F3280" s="11"/>
      <c r="G3280" s="15"/>
      <c r="H3280" s="11"/>
      <c r="I3280" s="15"/>
    </row>
    <row r="3281" spans="6:9">
      <c r="F3281" s="11"/>
      <c r="G3281" s="15"/>
      <c r="H3281" s="11"/>
      <c r="I3281" s="15"/>
    </row>
    <row r="3282" spans="6:9">
      <c r="F3282" s="11"/>
      <c r="G3282" s="15"/>
      <c r="H3282" s="11"/>
      <c r="I3282" s="15"/>
    </row>
    <row r="3283" spans="6:9">
      <c r="F3283" s="11"/>
      <c r="G3283" s="15"/>
      <c r="H3283" s="11"/>
      <c r="I3283" s="15"/>
    </row>
    <row r="3284" spans="6:9">
      <c r="F3284" s="11"/>
      <c r="G3284" s="15"/>
      <c r="H3284" s="11"/>
      <c r="I3284" s="15"/>
    </row>
    <row r="3285" spans="6:9">
      <c r="F3285" s="11"/>
      <c r="G3285" s="15"/>
      <c r="H3285" s="11"/>
      <c r="I3285" s="15"/>
    </row>
    <row r="3286" spans="6:9">
      <c r="F3286" s="11"/>
      <c r="G3286" s="15"/>
      <c r="H3286" s="11"/>
      <c r="I3286" s="15"/>
    </row>
    <row r="3287" spans="6:9">
      <c r="F3287" s="11"/>
      <c r="G3287" s="15"/>
      <c r="H3287" s="11"/>
      <c r="I3287" s="15"/>
    </row>
    <row r="3288" spans="6:9">
      <c r="F3288" s="11"/>
      <c r="G3288" s="15"/>
      <c r="H3288" s="11"/>
      <c r="I3288" s="15"/>
    </row>
    <row r="3289" spans="6:9">
      <c r="F3289" s="11"/>
      <c r="G3289" s="15"/>
      <c r="H3289" s="11"/>
      <c r="I3289" s="15"/>
    </row>
    <row r="3290" spans="6:9">
      <c r="F3290" s="11"/>
      <c r="G3290" s="15"/>
      <c r="H3290" s="11"/>
      <c r="I3290" s="15"/>
    </row>
    <row r="3291" spans="6:9">
      <c r="F3291" s="11"/>
      <c r="G3291" s="15"/>
      <c r="H3291" s="11"/>
      <c r="I3291" s="15"/>
    </row>
    <row r="3292" spans="6:9">
      <c r="F3292" s="11"/>
      <c r="G3292" s="15"/>
      <c r="H3292" s="11"/>
      <c r="I3292" s="15"/>
    </row>
    <row r="3293" spans="6:9">
      <c r="F3293" s="11"/>
      <c r="G3293" s="15"/>
      <c r="H3293" s="11"/>
      <c r="I3293" s="15"/>
    </row>
    <row r="3294" spans="6:9">
      <c r="F3294" s="11"/>
      <c r="G3294" s="15"/>
      <c r="H3294" s="11"/>
      <c r="I3294" s="15"/>
    </row>
    <row r="3295" spans="6:9">
      <c r="F3295" s="11"/>
      <c r="G3295" s="15"/>
      <c r="H3295" s="11"/>
      <c r="I3295" s="15"/>
    </row>
    <row r="3296" spans="6:9">
      <c r="F3296" s="11"/>
      <c r="G3296" s="15"/>
      <c r="H3296" s="11"/>
      <c r="I3296" s="15"/>
    </row>
    <row r="3297" spans="6:9">
      <c r="F3297" s="11"/>
      <c r="G3297" s="15"/>
      <c r="H3297" s="11"/>
      <c r="I3297" s="15"/>
    </row>
    <row r="3298" spans="6:9">
      <c r="F3298" s="11"/>
      <c r="G3298" s="15"/>
      <c r="H3298" s="11"/>
      <c r="I3298" s="15"/>
    </row>
    <row r="3299" spans="6:9">
      <c r="F3299" s="11"/>
      <c r="G3299" s="15"/>
      <c r="H3299" s="11"/>
      <c r="I3299" s="15"/>
    </row>
    <row r="3300" spans="6:9">
      <c r="F3300" s="11"/>
      <c r="G3300" s="15"/>
      <c r="H3300" s="11"/>
      <c r="I3300" s="15"/>
    </row>
    <row r="3301" spans="6:9">
      <c r="F3301" s="11"/>
      <c r="G3301" s="15"/>
      <c r="H3301" s="11"/>
      <c r="I3301" s="15"/>
    </row>
    <row r="3302" spans="6:9">
      <c r="F3302" s="11"/>
      <c r="G3302" s="15"/>
      <c r="H3302" s="11"/>
      <c r="I3302" s="15"/>
    </row>
    <row r="3303" spans="6:9">
      <c r="F3303" s="11"/>
      <c r="G3303" s="15"/>
      <c r="H3303" s="11"/>
      <c r="I3303" s="15"/>
    </row>
    <row r="3304" spans="6:9">
      <c r="F3304" s="11"/>
      <c r="G3304" s="15"/>
      <c r="H3304" s="11"/>
      <c r="I3304" s="15"/>
    </row>
    <row r="3305" spans="6:9">
      <c r="F3305" s="11"/>
      <c r="G3305" s="15"/>
      <c r="H3305" s="11"/>
      <c r="I3305" s="15"/>
    </row>
    <row r="3306" spans="6:9">
      <c r="F3306" s="11"/>
      <c r="G3306" s="15"/>
      <c r="H3306" s="11"/>
      <c r="I3306" s="15"/>
    </row>
    <row r="3307" spans="6:9">
      <c r="F3307" s="11"/>
      <c r="G3307" s="15"/>
      <c r="H3307" s="11"/>
      <c r="I3307" s="15"/>
    </row>
    <row r="3308" spans="6:9">
      <c r="F3308" s="11"/>
      <c r="G3308" s="15"/>
      <c r="H3308" s="11"/>
      <c r="I3308" s="15"/>
    </row>
    <row r="3309" spans="6:9">
      <c r="F3309" s="11"/>
      <c r="G3309" s="15"/>
      <c r="H3309" s="11"/>
      <c r="I3309" s="15"/>
    </row>
    <row r="3310" spans="6:9">
      <c r="F3310" s="11"/>
      <c r="G3310" s="15"/>
      <c r="H3310" s="11"/>
      <c r="I3310" s="15"/>
    </row>
    <row r="3311" spans="6:9">
      <c r="F3311" s="11"/>
      <c r="G3311" s="15"/>
      <c r="H3311" s="11"/>
      <c r="I3311" s="15"/>
    </row>
    <row r="3312" spans="6:9">
      <c r="F3312" s="11"/>
      <c r="G3312" s="15"/>
      <c r="H3312" s="11"/>
      <c r="I3312" s="15"/>
    </row>
    <row r="3313" spans="6:9">
      <c r="F3313" s="11"/>
      <c r="G3313" s="15"/>
      <c r="H3313" s="11"/>
      <c r="I3313" s="15"/>
    </row>
    <row r="3314" spans="6:9">
      <c r="F3314" s="11"/>
      <c r="G3314" s="15"/>
      <c r="H3314" s="11"/>
      <c r="I3314" s="15"/>
    </row>
    <row r="3315" spans="6:9">
      <c r="F3315" s="11"/>
      <c r="G3315" s="15"/>
      <c r="H3315" s="11"/>
      <c r="I3315" s="15"/>
    </row>
    <row r="3316" spans="6:9">
      <c r="F3316" s="11"/>
      <c r="G3316" s="15"/>
      <c r="H3316" s="11"/>
      <c r="I3316" s="15"/>
    </row>
    <row r="3317" spans="6:9">
      <c r="F3317" s="11"/>
      <c r="G3317" s="15"/>
      <c r="H3317" s="11"/>
      <c r="I3317" s="15"/>
    </row>
    <row r="3318" spans="6:9">
      <c r="F3318" s="11"/>
      <c r="G3318" s="15"/>
      <c r="H3318" s="11"/>
      <c r="I3318" s="15"/>
    </row>
    <row r="3319" spans="6:9">
      <c r="F3319" s="11"/>
      <c r="G3319" s="15"/>
      <c r="H3319" s="11"/>
      <c r="I3319" s="15"/>
    </row>
    <row r="3320" spans="6:9">
      <c r="F3320" s="11"/>
      <c r="G3320" s="15"/>
      <c r="H3320" s="11"/>
      <c r="I3320" s="15"/>
    </row>
    <row r="3321" spans="6:9">
      <c r="F3321" s="11"/>
      <c r="G3321" s="15"/>
      <c r="H3321" s="11"/>
      <c r="I3321" s="15"/>
    </row>
    <row r="3322" spans="6:9">
      <c r="F3322" s="11"/>
      <c r="G3322" s="15"/>
      <c r="H3322" s="11"/>
      <c r="I3322" s="15"/>
    </row>
    <row r="3323" spans="6:9">
      <c r="F3323" s="11"/>
      <c r="G3323" s="15"/>
      <c r="H3323" s="11"/>
      <c r="I3323" s="15"/>
    </row>
    <row r="3324" spans="6:9">
      <c r="F3324" s="11"/>
      <c r="G3324" s="15"/>
      <c r="H3324" s="11"/>
      <c r="I3324" s="15"/>
    </row>
    <row r="3325" spans="6:9">
      <c r="F3325" s="11"/>
      <c r="G3325" s="15"/>
      <c r="H3325" s="11"/>
      <c r="I3325" s="15"/>
    </row>
    <row r="3326" spans="6:9">
      <c r="F3326" s="11"/>
      <c r="G3326" s="15"/>
      <c r="H3326" s="11"/>
      <c r="I3326" s="15"/>
    </row>
    <row r="3327" spans="6:9">
      <c r="F3327" s="11"/>
      <c r="G3327" s="15"/>
      <c r="H3327" s="11"/>
      <c r="I3327" s="15"/>
    </row>
    <row r="3328" spans="6:9">
      <c r="F3328" s="11"/>
      <c r="G3328" s="15"/>
      <c r="H3328" s="11"/>
      <c r="I3328" s="15"/>
    </row>
    <row r="3329" spans="6:9">
      <c r="F3329" s="11"/>
      <c r="G3329" s="15"/>
      <c r="H3329" s="11"/>
      <c r="I3329" s="15"/>
    </row>
    <row r="3330" spans="6:9">
      <c r="F3330" s="11"/>
      <c r="G3330" s="15"/>
      <c r="H3330" s="11"/>
      <c r="I3330" s="15"/>
    </row>
    <row r="3331" spans="6:9">
      <c r="F3331" s="11"/>
      <c r="G3331" s="15"/>
      <c r="H3331" s="11"/>
      <c r="I3331" s="15"/>
    </row>
    <row r="3332" spans="6:9">
      <c r="F3332" s="11"/>
      <c r="G3332" s="15"/>
      <c r="H3332" s="11"/>
      <c r="I3332" s="15"/>
    </row>
    <row r="3333" spans="6:9">
      <c r="F3333" s="11"/>
      <c r="G3333" s="15"/>
      <c r="H3333" s="11"/>
      <c r="I3333" s="15"/>
    </row>
    <row r="3334" spans="6:9">
      <c r="F3334" s="11"/>
      <c r="G3334" s="15"/>
      <c r="H3334" s="11"/>
      <c r="I3334" s="15"/>
    </row>
    <row r="3335" spans="6:9">
      <c r="F3335" s="11"/>
      <c r="G3335" s="15"/>
      <c r="H3335" s="11"/>
      <c r="I3335" s="15"/>
    </row>
    <row r="3336" spans="6:9">
      <c r="F3336" s="11"/>
      <c r="G3336" s="15"/>
      <c r="H3336" s="11"/>
      <c r="I3336" s="15"/>
    </row>
    <row r="3337" spans="6:9">
      <c r="F3337" s="11"/>
      <c r="G3337" s="15"/>
      <c r="H3337" s="11"/>
      <c r="I3337" s="15"/>
    </row>
    <row r="3338" spans="6:9">
      <c r="F3338" s="11"/>
      <c r="G3338" s="15"/>
      <c r="H3338" s="11"/>
      <c r="I3338" s="15"/>
    </row>
    <row r="3339" spans="6:9">
      <c r="F3339" s="11"/>
      <c r="G3339" s="15"/>
      <c r="H3339" s="11"/>
      <c r="I3339" s="15"/>
    </row>
    <row r="3340" spans="6:9">
      <c r="F3340" s="11"/>
      <c r="G3340" s="15"/>
      <c r="H3340" s="11"/>
      <c r="I3340" s="15"/>
    </row>
    <row r="3341" spans="6:9">
      <c r="F3341" s="11"/>
      <c r="G3341" s="15"/>
      <c r="H3341" s="11"/>
      <c r="I3341" s="15"/>
    </row>
    <row r="3342" spans="6:9">
      <c r="F3342" s="11"/>
      <c r="G3342" s="15"/>
      <c r="H3342" s="11"/>
      <c r="I3342" s="15"/>
    </row>
    <row r="3343" spans="6:9">
      <c r="F3343" s="11"/>
      <c r="G3343" s="15"/>
      <c r="H3343" s="11"/>
      <c r="I3343" s="15"/>
    </row>
    <row r="3344" spans="6:9">
      <c r="F3344" s="11"/>
      <c r="G3344" s="15"/>
      <c r="H3344" s="11"/>
      <c r="I3344" s="15"/>
    </row>
    <row r="3345" spans="6:9">
      <c r="F3345" s="11"/>
      <c r="G3345" s="15"/>
      <c r="H3345" s="11"/>
      <c r="I3345" s="15"/>
    </row>
    <row r="3346" spans="6:9">
      <c r="F3346" s="11"/>
      <c r="G3346" s="15"/>
      <c r="H3346" s="11"/>
      <c r="I3346" s="15"/>
    </row>
    <row r="3347" spans="6:9">
      <c r="F3347" s="11"/>
      <c r="G3347" s="15"/>
      <c r="H3347" s="11"/>
      <c r="I3347" s="15"/>
    </row>
    <row r="3348" spans="6:9">
      <c r="F3348" s="11"/>
      <c r="G3348" s="15"/>
      <c r="H3348" s="11"/>
      <c r="I3348" s="15"/>
    </row>
    <row r="3349" spans="6:9">
      <c r="F3349" s="11"/>
      <c r="G3349" s="15"/>
      <c r="H3349" s="11"/>
      <c r="I3349" s="15"/>
    </row>
    <row r="3350" spans="6:9">
      <c r="F3350" s="11"/>
      <c r="G3350" s="15"/>
      <c r="H3350" s="11"/>
      <c r="I3350" s="15"/>
    </row>
    <row r="3351" spans="6:9">
      <c r="F3351" s="11"/>
      <c r="G3351" s="15"/>
      <c r="H3351" s="11"/>
      <c r="I3351" s="15"/>
    </row>
    <row r="3352" spans="6:9">
      <c r="F3352" s="11"/>
      <c r="G3352" s="15"/>
      <c r="H3352" s="11"/>
      <c r="I3352" s="15"/>
    </row>
    <row r="3353" spans="6:9">
      <c r="F3353" s="11"/>
      <c r="G3353" s="15"/>
      <c r="H3353" s="11"/>
      <c r="I3353" s="15"/>
    </row>
    <row r="3354" spans="6:9">
      <c r="F3354" s="11"/>
      <c r="G3354" s="15"/>
      <c r="H3354" s="11"/>
      <c r="I3354" s="15"/>
    </row>
    <row r="3355" spans="6:9">
      <c r="F3355" s="11"/>
      <c r="G3355" s="15"/>
      <c r="H3355" s="11"/>
      <c r="I3355" s="15"/>
    </row>
    <row r="3356" spans="6:9">
      <c r="F3356" s="11"/>
      <c r="G3356" s="15"/>
      <c r="H3356" s="11"/>
      <c r="I3356" s="15"/>
    </row>
    <row r="3357" spans="6:9">
      <c r="F3357" s="11"/>
      <c r="G3357" s="15"/>
      <c r="H3357" s="11"/>
      <c r="I3357" s="15"/>
    </row>
    <row r="3358" spans="6:9">
      <c r="F3358" s="11"/>
      <c r="G3358" s="15"/>
      <c r="H3358" s="11"/>
      <c r="I3358" s="15"/>
    </row>
    <row r="3359" spans="6:9">
      <c r="F3359" s="11"/>
      <c r="G3359" s="15"/>
      <c r="H3359" s="11"/>
      <c r="I3359" s="15"/>
    </row>
    <row r="3360" spans="6:9">
      <c r="F3360" s="11"/>
      <c r="G3360" s="15"/>
      <c r="H3360" s="11"/>
      <c r="I3360" s="15"/>
    </row>
    <row r="3361" spans="6:9">
      <c r="F3361" s="11"/>
      <c r="G3361" s="15"/>
      <c r="H3361" s="11"/>
      <c r="I3361" s="15"/>
    </row>
    <row r="3362" spans="6:9">
      <c r="F3362" s="11"/>
      <c r="G3362" s="15"/>
      <c r="H3362" s="11"/>
      <c r="I3362" s="15"/>
    </row>
    <row r="3363" spans="6:9">
      <c r="F3363" s="11"/>
      <c r="G3363" s="15"/>
      <c r="H3363" s="11"/>
      <c r="I3363" s="15"/>
    </row>
    <row r="3364" spans="6:9">
      <c r="F3364" s="11"/>
      <c r="G3364" s="15"/>
      <c r="H3364" s="11"/>
      <c r="I3364" s="15"/>
    </row>
    <row r="3365" spans="6:9">
      <c r="F3365" s="11"/>
      <c r="G3365" s="15"/>
      <c r="H3365" s="11"/>
      <c r="I3365" s="15"/>
    </row>
    <row r="3366" spans="6:9">
      <c r="F3366" s="11"/>
      <c r="G3366" s="15"/>
      <c r="H3366" s="11"/>
      <c r="I3366" s="15"/>
    </row>
    <row r="3367" spans="6:9">
      <c r="F3367" s="11"/>
      <c r="G3367" s="15"/>
      <c r="H3367" s="11"/>
      <c r="I3367" s="15"/>
    </row>
    <row r="3368" spans="6:9">
      <c r="F3368" s="11"/>
      <c r="G3368" s="15"/>
      <c r="H3368" s="11"/>
      <c r="I3368" s="15"/>
    </row>
    <row r="3369" spans="6:9">
      <c r="F3369" s="11"/>
      <c r="G3369" s="15"/>
      <c r="H3369" s="11"/>
      <c r="I3369" s="15"/>
    </row>
    <row r="3370" spans="6:9">
      <c r="F3370" s="11"/>
      <c r="G3370" s="15"/>
      <c r="H3370" s="11"/>
      <c r="I3370" s="15"/>
    </row>
    <row r="3371" spans="6:9">
      <c r="F3371" s="11"/>
      <c r="G3371" s="15"/>
      <c r="H3371" s="11"/>
      <c r="I3371" s="15"/>
    </row>
    <row r="3372" spans="6:9">
      <c r="F3372" s="11"/>
      <c r="G3372" s="15"/>
      <c r="H3372" s="11"/>
      <c r="I3372" s="15"/>
    </row>
    <row r="3373" spans="6:9">
      <c r="F3373" s="11"/>
      <c r="G3373" s="15"/>
      <c r="H3373" s="11"/>
      <c r="I3373" s="15"/>
    </row>
    <row r="3374" spans="6:9">
      <c r="F3374" s="11"/>
      <c r="G3374" s="15"/>
      <c r="H3374" s="11"/>
      <c r="I3374" s="15"/>
    </row>
    <row r="3375" spans="6:9">
      <c r="F3375" s="11"/>
      <c r="G3375" s="15"/>
      <c r="H3375" s="11"/>
      <c r="I3375" s="15"/>
    </row>
    <row r="3376" spans="6:9">
      <c r="F3376" s="11"/>
      <c r="G3376" s="15"/>
      <c r="H3376" s="11"/>
      <c r="I3376" s="15"/>
    </row>
    <row r="3377" spans="6:9">
      <c r="F3377" s="11"/>
      <c r="G3377" s="15"/>
      <c r="H3377" s="11"/>
      <c r="I3377" s="15"/>
    </row>
    <row r="3378" spans="6:9">
      <c r="F3378" s="11"/>
      <c r="G3378" s="15"/>
      <c r="H3378" s="11"/>
      <c r="I3378" s="15"/>
    </row>
    <row r="3379" spans="6:9">
      <c r="F3379" s="11"/>
      <c r="G3379" s="15"/>
      <c r="H3379" s="11"/>
      <c r="I3379" s="15"/>
    </row>
    <row r="3380" spans="6:9">
      <c r="F3380" s="11"/>
      <c r="G3380" s="15"/>
      <c r="H3380" s="11"/>
      <c r="I3380" s="15"/>
    </row>
    <row r="3381" spans="6:9">
      <c r="F3381" s="11"/>
      <c r="G3381" s="15"/>
      <c r="H3381" s="11"/>
      <c r="I3381" s="15"/>
    </row>
    <row r="3382" spans="6:9">
      <c r="F3382" s="11"/>
      <c r="G3382" s="15"/>
      <c r="H3382" s="11"/>
      <c r="I3382" s="15"/>
    </row>
    <row r="3383" spans="6:9">
      <c r="F3383" s="11"/>
      <c r="G3383" s="15"/>
      <c r="H3383" s="11"/>
      <c r="I3383" s="15"/>
    </row>
    <row r="3384" spans="6:9">
      <c r="F3384" s="11"/>
      <c r="G3384" s="15"/>
      <c r="H3384" s="11"/>
      <c r="I3384" s="15"/>
    </row>
    <row r="3385" spans="6:9">
      <c r="F3385" s="11"/>
      <c r="G3385" s="15"/>
      <c r="H3385" s="11"/>
      <c r="I3385" s="15"/>
    </row>
    <row r="3386" spans="6:9">
      <c r="F3386" s="11"/>
      <c r="G3386" s="15"/>
      <c r="H3386" s="11"/>
      <c r="I3386" s="15"/>
    </row>
    <row r="3387" spans="6:9">
      <c r="F3387" s="11"/>
      <c r="G3387" s="15"/>
      <c r="H3387" s="11"/>
      <c r="I3387" s="15"/>
    </row>
    <row r="3388" spans="6:9">
      <c r="F3388" s="11"/>
      <c r="G3388" s="15"/>
      <c r="H3388" s="11"/>
      <c r="I3388" s="15"/>
    </row>
    <row r="3389" spans="6:9">
      <c r="F3389" s="11"/>
      <c r="G3389" s="15"/>
      <c r="H3389" s="11"/>
      <c r="I3389" s="15"/>
    </row>
    <row r="3390" spans="6:9">
      <c r="F3390" s="11"/>
      <c r="G3390" s="15"/>
      <c r="H3390" s="11"/>
      <c r="I3390" s="15"/>
    </row>
    <row r="3391" spans="6:9">
      <c r="F3391" s="11"/>
      <c r="G3391" s="15"/>
      <c r="H3391" s="11"/>
      <c r="I3391" s="15"/>
    </row>
    <row r="3392" spans="6:9">
      <c r="F3392" s="11"/>
      <c r="G3392" s="15"/>
      <c r="H3392" s="11"/>
      <c r="I3392" s="15"/>
    </row>
    <row r="3393" spans="6:9">
      <c r="F3393" s="11"/>
      <c r="G3393" s="15"/>
      <c r="H3393" s="11"/>
      <c r="I3393" s="15"/>
    </row>
    <row r="3394" spans="6:9">
      <c r="F3394" s="11"/>
      <c r="G3394" s="15"/>
      <c r="H3394" s="11"/>
      <c r="I3394" s="15"/>
    </row>
    <row r="3395" spans="6:9">
      <c r="F3395" s="11"/>
      <c r="G3395" s="15"/>
      <c r="H3395" s="11"/>
      <c r="I3395" s="15"/>
    </row>
    <row r="3396" spans="6:9">
      <c r="F3396" s="11"/>
      <c r="G3396" s="15"/>
      <c r="H3396" s="11"/>
      <c r="I3396" s="15"/>
    </row>
    <row r="3397" spans="6:9">
      <c r="F3397" s="11"/>
      <c r="G3397" s="15"/>
      <c r="H3397" s="11"/>
      <c r="I3397" s="15"/>
    </row>
    <row r="3398" spans="6:9">
      <c r="F3398" s="11"/>
      <c r="G3398" s="15"/>
      <c r="H3398" s="11"/>
      <c r="I3398" s="15"/>
    </row>
    <row r="3399" spans="6:9">
      <c r="F3399" s="11"/>
      <c r="G3399" s="15"/>
      <c r="H3399" s="11"/>
      <c r="I3399" s="15"/>
    </row>
    <row r="3400" spans="6:9">
      <c r="F3400" s="11"/>
      <c r="G3400" s="15"/>
      <c r="H3400" s="11"/>
      <c r="I3400" s="15"/>
    </row>
    <row r="3401" spans="6:9">
      <c r="F3401" s="11"/>
      <c r="G3401" s="15"/>
      <c r="H3401" s="11"/>
      <c r="I3401" s="15"/>
    </row>
    <row r="3402" spans="6:9">
      <c r="F3402" s="11"/>
      <c r="G3402" s="15"/>
      <c r="H3402" s="11"/>
      <c r="I3402" s="15"/>
    </row>
    <row r="3403" spans="6:9">
      <c r="F3403" s="11"/>
      <c r="G3403" s="15"/>
      <c r="H3403" s="11"/>
      <c r="I3403" s="15"/>
    </row>
    <row r="3404" spans="6:9">
      <c r="F3404" s="11"/>
      <c r="G3404" s="15"/>
      <c r="H3404" s="11"/>
      <c r="I3404" s="15"/>
    </row>
    <row r="3405" spans="6:9">
      <c r="F3405" s="11"/>
      <c r="G3405" s="15"/>
      <c r="H3405" s="11"/>
      <c r="I3405" s="15"/>
    </row>
    <row r="3406" spans="6:9">
      <c r="F3406" s="11"/>
      <c r="G3406" s="15"/>
      <c r="H3406" s="11"/>
      <c r="I3406" s="15"/>
    </row>
    <row r="3407" spans="6:9">
      <c r="F3407" s="11"/>
      <c r="G3407" s="15"/>
      <c r="H3407" s="11"/>
      <c r="I3407" s="15"/>
    </row>
    <row r="3408" spans="6:9">
      <c r="F3408" s="11"/>
      <c r="G3408" s="15"/>
      <c r="H3408" s="11"/>
      <c r="I3408" s="15"/>
    </row>
    <row r="3409" spans="6:9">
      <c r="F3409" s="11"/>
      <c r="G3409" s="15"/>
      <c r="H3409" s="11"/>
      <c r="I3409" s="15"/>
    </row>
    <row r="3410" spans="6:9">
      <c r="F3410" s="11"/>
      <c r="G3410" s="15"/>
      <c r="H3410" s="11"/>
      <c r="I3410" s="15"/>
    </row>
    <row r="3411" spans="6:9">
      <c r="F3411" s="11"/>
      <c r="G3411" s="15"/>
      <c r="H3411" s="11"/>
      <c r="I3411" s="15"/>
    </row>
    <row r="3412" spans="6:9">
      <c r="F3412" s="11"/>
      <c r="G3412" s="15"/>
      <c r="H3412" s="11"/>
      <c r="I3412" s="15"/>
    </row>
    <row r="3413" spans="6:9">
      <c r="F3413" s="11"/>
      <c r="G3413" s="15"/>
      <c r="H3413" s="11"/>
      <c r="I3413" s="15"/>
    </row>
    <row r="3414" spans="6:9">
      <c r="F3414" s="11"/>
      <c r="G3414" s="15"/>
      <c r="H3414" s="11"/>
      <c r="I3414" s="15"/>
    </row>
    <row r="3415" spans="6:9">
      <c r="F3415" s="11"/>
      <c r="G3415" s="15"/>
      <c r="H3415" s="11"/>
      <c r="I3415" s="15"/>
    </row>
    <row r="3416" spans="6:9">
      <c r="F3416" s="11"/>
      <c r="G3416" s="15"/>
      <c r="H3416" s="11"/>
      <c r="I3416" s="15"/>
    </row>
    <row r="3417" spans="6:9">
      <c r="F3417" s="11"/>
      <c r="G3417" s="15"/>
      <c r="H3417" s="11"/>
      <c r="I3417" s="15"/>
    </row>
    <row r="3418" spans="6:9">
      <c r="F3418" s="11"/>
      <c r="G3418" s="15"/>
      <c r="H3418" s="11"/>
      <c r="I3418" s="15"/>
    </row>
    <row r="3419" spans="6:9">
      <c r="F3419" s="11"/>
      <c r="G3419" s="15"/>
      <c r="H3419" s="11"/>
      <c r="I3419" s="15"/>
    </row>
    <row r="3420" spans="6:9">
      <c r="F3420" s="11"/>
      <c r="G3420" s="15"/>
      <c r="H3420" s="11"/>
      <c r="I3420" s="15"/>
    </row>
    <row r="3421" spans="6:9">
      <c r="F3421" s="11"/>
      <c r="G3421" s="15"/>
      <c r="H3421" s="11"/>
      <c r="I3421" s="15"/>
    </row>
    <row r="3422" spans="6:9">
      <c r="F3422" s="11"/>
      <c r="G3422" s="15"/>
      <c r="H3422" s="11"/>
      <c r="I3422" s="15"/>
    </row>
    <row r="3423" spans="6:9">
      <c r="F3423" s="11"/>
      <c r="G3423" s="15"/>
      <c r="H3423" s="11"/>
      <c r="I3423" s="15"/>
    </row>
    <row r="3424" spans="6:9">
      <c r="F3424" s="11"/>
      <c r="G3424" s="15"/>
      <c r="H3424" s="11"/>
      <c r="I3424" s="15"/>
    </row>
    <row r="3425" spans="6:9">
      <c r="F3425" s="11"/>
      <c r="G3425" s="15"/>
      <c r="H3425" s="11"/>
      <c r="I3425" s="15"/>
    </row>
    <row r="3426" spans="6:9">
      <c r="F3426" s="11"/>
      <c r="G3426" s="15"/>
      <c r="H3426" s="11"/>
      <c r="I3426" s="15"/>
    </row>
    <row r="3427" spans="6:9">
      <c r="F3427" s="11"/>
      <c r="G3427" s="15"/>
      <c r="H3427" s="11"/>
      <c r="I3427" s="15"/>
    </row>
    <row r="3428" spans="6:9">
      <c r="F3428" s="11"/>
      <c r="G3428" s="15"/>
      <c r="H3428" s="11"/>
      <c r="I3428" s="15"/>
    </row>
    <row r="3429" spans="6:9">
      <c r="F3429" s="11"/>
      <c r="G3429" s="15"/>
      <c r="H3429" s="11"/>
      <c r="I3429" s="15"/>
    </row>
    <row r="3430" spans="6:9">
      <c r="F3430" s="11"/>
      <c r="G3430" s="15"/>
      <c r="H3430" s="11"/>
      <c r="I3430" s="15"/>
    </row>
    <row r="3431" spans="6:9">
      <c r="F3431" s="11"/>
      <c r="G3431" s="15"/>
      <c r="H3431" s="11"/>
      <c r="I3431" s="15"/>
    </row>
    <row r="3432" spans="6:9">
      <c r="F3432" s="11"/>
      <c r="G3432" s="15"/>
      <c r="H3432" s="11"/>
      <c r="I3432" s="15"/>
    </row>
    <row r="3433" spans="6:9">
      <c r="F3433" s="11"/>
      <c r="G3433" s="15"/>
      <c r="H3433" s="11"/>
      <c r="I3433" s="15"/>
    </row>
    <row r="3434" spans="6:9">
      <c r="F3434" s="11"/>
      <c r="G3434" s="15"/>
      <c r="H3434" s="11"/>
      <c r="I3434" s="15"/>
    </row>
    <row r="3435" spans="6:9">
      <c r="F3435" s="11"/>
      <c r="G3435" s="15"/>
      <c r="H3435" s="11"/>
      <c r="I3435" s="15"/>
    </row>
    <row r="3436" spans="6:9">
      <c r="F3436" s="11"/>
      <c r="G3436" s="15"/>
      <c r="H3436" s="11"/>
      <c r="I3436" s="15"/>
    </row>
    <row r="3437" spans="6:9">
      <c r="F3437" s="11"/>
      <c r="G3437" s="15"/>
      <c r="H3437" s="11"/>
      <c r="I3437" s="15"/>
    </row>
    <row r="3438" spans="6:9">
      <c r="F3438" s="11"/>
      <c r="G3438" s="15"/>
      <c r="H3438" s="11"/>
      <c r="I3438" s="15"/>
    </row>
    <row r="3439" spans="6:9">
      <c r="F3439" s="11"/>
      <c r="G3439" s="15"/>
      <c r="H3439" s="11"/>
      <c r="I3439" s="15"/>
    </row>
    <row r="3440" spans="6:9">
      <c r="F3440" s="11"/>
      <c r="G3440" s="15"/>
      <c r="H3440" s="11"/>
      <c r="I3440" s="15"/>
    </row>
    <row r="3441" spans="6:9">
      <c r="F3441" s="11"/>
      <c r="G3441" s="15"/>
      <c r="H3441" s="11"/>
      <c r="I3441" s="15"/>
    </row>
    <row r="3442" spans="6:9">
      <c r="F3442" s="11"/>
      <c r="G3442" s="15"/>
      <c r="H3442" s="11"/>
      <c r="I3442" s="15"/>
    </row>
    <row r="3443" spans="6:9">
      <c r="F3443" s="11"/>
      <c r="G3443" s="15"/>
      <c r="H3443" s="11"/>
      <c r="I3443" s="15"/>
    </row>
    <row r="3444" spans="6:9">
      <c r="F3444" s="11"/>
      <c r="G3444" s="15"/>
      <c r="H3444" s="11"/>
      <c r="I3444" s="15"/>
    </row>
    <row r="3445" spans="6:9">
      <c r="F3445" s="11"/>
      <c r="G3445" s="15"/>
      <c r="H3445" s="11"/>
      <c r="I3445" s="15"/>
    </row>
    <row r="3446" spans="6:9">
      <c r="F3446" s="11"/>
      <c r="G3446" s="15"/>
      <c r="H3446" s="11"/>
      <c r="I3446" s="15"/>
    </row>
    <row r="3447" spans="6:9">
      <c r="F3447" s="11"/>
      <c r="G3447" s="15"/>
      <c r="H3447" s="11"/>
      <c r="I3447" s="15"/>
    </row>
    <row r="3448" spans="6:9">
      <c r="F3448" s="11"/>
      <c r="G3448" s="15"/>
      <c r="H3448" s="11"/>
      <c r="I3448" s="15"/>
    </row>
    <row r="3449" spans="6:9">
      <c r="F3449" s="11"/>
      <c r="G3449" s="15"/>
      <c r="H3449" s="11"/>
      <c r="I3449" s="15"/>
    </row>
    <row r="3450" spans="6:9">
      <c r="F3450" s="11"/>
      <c r="G3450" s="15"/>
      <c r="H3450" s="11"/>
      <c r="I3450" s="15"/>
    </row>
    <row r="3451" spans="6:9">
      <c r="F3451" s="11"/>
      <c r="G3451" s="15"/>
      <c r="H3451" s="11"/>
      <c r="I3451" s="15"/>
    </row>
    <row r="3452" spans="6:9">
      <c r="F3452" s="11"/>
      <c r="G3452" s="15"/>
      <c r="H3452" s="11"/>
      <c r="I3452" s="15"/>
    </row>
    <row r="3453" spans="6:9">
      <c r="F3453" s="11"/>
      <c r="G3453" s="15"/>
      <c r="H3453" s="11"/>
      <c r="I3453" s="15"/>
    </row>
    <row r="3454" spans="6:9">
      <c r="F3454" s="11"/>
      <c r="G3454" s="15"/>
      <c r="H3454" s="11"/>
      <c r="I3454" s="15"/>
    </row>
    <row r="3455" spans="6:9">
      <c r="F3455" s="11"/>
      <c r="G3455" s="15"/>
      <c r="H3455" s="11"/>
      <c r="I3455" s="15"/>
    </row>
    <row r="3456" spans="6:9">
      <c r="F3456" s="11"/>
      <c r="G3456" s="15"/>
      <c r="H3456" s="11"/>
      <c r="I3456" s="15"/>
    </row>
    <row r="3457" spans="6:9">
      <c r="F3457" s="11"/>
      <c r="G3457" s="15"/>
      <c r="H3457" s="11"/>
      <c r="I3457" s="15"/>
    </row>
    <row r="3458" spans="6:9">
      <c r="F3458" s="11"/>
      <c r="G3458" s="15"/>
      <c r="H3458" s="11"/>
      <c r="I3458" s="15"/>
    </row>
    <row r="3459" spans="6:9">
      <c r="F3459" s="11"/>
      <c r="G3459" s="15"/>
      <c r="H3459" s="11"/>
      <c r="I3459" s="15"/>
    </row>
    <row r="3460" spans="6:9">
      <c r="F3460" s="11"/>
      <c r="G3460" s="15"/>
      <c r="H3460" s="11"/>
      <c r="I3460" s="15"/>
    </row>
    <row r="3461" spans="6:9">
      <c r="F3461" s="11"/>
      <c r="G3461" s="15"/>
      <c r="H3461" s="11"/>
      <c r="I3461" s="15"/>
    </row>
    <row r="3462" spans="6:9">
      <c r="F3462" s="11"/>
      <c r="G3462" s="15"/>
      <c r="H3462" s="11"/>
      <c r="I3462" s="15"/>
    </row>
    <row r="3463" spans="6:9">
      <c r="F3463" s="11"/>
      <c r="G3463" s="15"/>
      <c r="H3463" s="11"/>
      <c r="I3463" s="15"/>
    </row>
    <row r="3464" spans="6:9">
      <c r="F3464" s="11"/>
      <c r="G3464" s="15"/>
      <c r="H3464" s="11"/>
      <c r="I3464" s="15"/>
    </row>
    <row r="3465" spans="6:9">
      <c r="F3465" s="11"/>
      <c r="G3465" s="15"/>
      <c r="H3465" s="11"/>
      <c r="I3465" s="15"/>
    </row>
    <row r="3466" spans="6:9">
      <c r="F3466" s="11"/>
      <c r="G3466" s="15"/>
      <c r="H3466" s="11"/>
      <c r="I3466" s="15"/>
    </row>
    <row r="3467" spans="6:9">
      <c r="F3467" s="11"/>
      <c r="G3467" s="15"/>
      <c r="H3467" s="11"/>
      <c r="I3467" s="15"/>
    </row>
    <row r="3468" spans="6:9">
      <c r="F3468" s="11"/>
      <c r="G3468" s="15"/>
      <c r="H3468" s="11"/>
      <c r="I3468" s="15"/>
    </row>
    <row r="3469" spans="6:9">
      <c r="F3469" s="11"/>
      <c r="G3469" s="15"/>
      <c r="H3469" s="11"/>
      <c r="I3469" s="15"/>
    </row>
    <row r="3470" spans="6:9">
      <c r="F3470" s="11"/>
      <c r="G3470" s="15"/>
      <c r="H3470" s="11"/>
      <c r="I3470" s="15"/>
    </row>
    <row r="3471" spans="6:9">
      <c r="F3471" s="11"/>
      <c r="G3471" s="15"/>
      <c r="H3471" s="11"/>
      <c r="I3471" s="15"/>
    </row>
    <row r="3472" spans="6:9">
      <c r="F3472" s="11"/>
      <c r="G3472" s="15"/>
      <c r="H3472" s="11"/>
      <c r="I3472" s="15"/>
    </row>
    <row r="3473" spans="6:9">
      <c r="F3473" s="11"/>
      <c r="G3473" s="15"/>
      <c r="H3473" s="11"/>
      <c r="I3473" s="15"/>
    </row>
    <row r="3474" spans="6:9">
      <c r="F3474" s="11"/>
      <c r="G3474" s="15"/>
      <c r="H3474" s="11"/>
      <c r="I3474" s="15"/>
    </row>
    <row r="3475" spans="6:9">
      <c r="F3475" s="11"/>
      <c r="G3475" s="15"/>
      <c r="H3475" s="11"/>
      <c r="I3475" s="15"/>
    </row>
    <row r="3476" spans="6:9">
      <c r="F3476" s="11"/>
      <c r="G3476" s="15"/>
      <c r="H3476" s="11"/>
      <c r="I3476" s="15"/>
    </row>
    <row r="3477" spans="6:9">
      <c r="F3477" s="11"/>
      <c r="G3477" s="15"/>
      <c r="H3477" s="11"/>
      <c r="I3477" s="15"/>
    </row>
    <row r="3478" spans="6:9">
      <c r="F3478" s="11"/>
      <c r="G3478" s="15"/>
      <c r="H3478" s="11"/>
      <c r="I3478" s="15"/>
    </row>
    <row r="3479" spans="6:9">
      <c r="F3479" s="11"/>
      <c r="G3479" s="15"/>
      <c r="H3479" s="11"/>
      <c r="I3479" s="15"/>
    </row>
    <row r="3480" spans="6:9">
      <c r="F3480" s="11"/>
      <c r="G3480" s="15"/>
      <c r="H3480" s="11"/>
      <c r="I3480" s="15"/>
    </row>
    <row r="3481" spans="6:9">
      <c r="F3481" s="11"/>
      <c r="G3481" s="15"/>
      <c r="H3481" s="11"/>
      <c r="I3481" s="15"/>
    </row>
    <row r="3482" spans="6:9">
      <c r="F3482" s="11"/>
      <c r="G3482" s="15"/>
      <c r="H3482" s="11"/>
      <c r="I3482" s="15"/>
    </row>
    <row r="3483" spans="6:9">
      <c r="F3483" s="11"/>
      <c r="G3483" s="15"/>
      <c r="H3483" s="11"/>
      <c r="I3483" s="15"/>
    </row>
    <row r="3484" spans="6:9">
      <c r="F3484" s="11"/>
      <c r="G3484" s="15"/>
      <c r="H3484" s="11"/>
      <c r="I3484" s="15"/>
    </row>
    <row r="3485" spans="6:9">
      <c r="F3485" s="11"/>
      <c r="G3485" s="15"/>
      <c r="H3485" s="11"/>
      <c r="I3485" s="15"/>
    </row>
    <row r="3486" spans="6:9">
      <c r="F3486" s="11"/>
      <c r="G3486" s="15"/>
      <c r="H3486" s="11"/>
      <c r="I3486" s="15"/>
    </row>
    <row r="3487" spans="6:9">
      <c r="F3487" s="11"/>
      <c r="G3487" s="15"/>
      <c r="H3487" s="11"/>
      <c r="I3487" s="15"/>
    </row>
    <row r="3488" spans="6:9">
      <c r="F3488" s="11"/>
      <c r="G3488" s="15"/>
      <c r="H3488" s="11"/>
      <c r="I3488" s="15"/>
    </row>
    <row r="3489" spans="6:9">
      <c r="F3489" s="11"/>
      <c r="G3489" s="15"/>
      <c r="H3489" s="11"/>
      <c r="I3489" s="15"/>
    </row>
    <row r="3490" spans="6:9">
      <c r="F3490" s="11"/>
      <c r="G3490" s="15"/>
      <c r="H3490" s="11"/>
      <c r="I3490" s="15"/>
    </row>
    <row r="3491" spans="6:9">
      <c r="F3491" s="11"/>
      <c r="G3491" s="15"/>
      <c r="H3491" s="11"/>
      <c r="I3491" s="15"/>
    </row>
    <row r="3492" spans="6:9">
      <c r="F3492" s="11"/>
      <c r="G3492" s="15"/>
      <c r="H3492" s="11"/>
      <c r="I3492" s="15"/>
    </row>
    <row r="3493" spans="6:9">
      <c r="F3493" s="11"/>
      <c r="G3493" s="15"/>
      <c r="H3493" s="11"/>
      <c r="I3493" s="15"/>
    </row>
    <row r="3494" spans="6:9">
      <c r="F3494" s="11"/>
      <c r="G3494" s="15"/>
      <c r="H3494" s="11"/>
      <c r="I3494" s="15"/>
    </row>
    <row r="3495" spans="6:9">
      <c r="F3495" s="11"/>
      <c r="G3495" s="15"/>
      <c r="H3495" s="11"/>
      <c r="I3495" s="15"/>
    </row>
    <row r="3496" spans="6:9">
      <c r="F3496" s="11"/>
      <c r="G3496" s="15"/>
      <c r="H3496" s="11"/>
      <c r="I3496" s="15"/>
    </row>
    <row r="3497" spans="6:9">
      <c r="F3497" s="11"/>
      <c r="G3497" s="15"/>
      <c r="H3497" s="11"/>
      <c r="I3497" s="15"/>
    </row>
    <row r="3498" spans="6:9">
      <c r="F3498" s="11"/>
      <c r="G3498" s="15"/>
      <c r="H3498" s="11"/>
      <c r="I3498" s="15"/>
    </row>
    <row r="3499" spans="6:9">
      <c r="F3499" s="11"/>
      <c r="G3499" s="15"/>
      <c r="H3499" s="11"/>
      <c r="I3499" s="15"/>
    </row>
    <row r="3500" spans="6:9">
      <c r="F3500" s="11"/>
      <c r="G3500" s="15"/>
      <c r="H3500" s="11"/>
      <c r="I3500" s="15"/>
    </row>
    <row r="3501" spans="6:9">
      <c r="F3501" s="11"/>
      <c r="G3501" s="15"/>
      <c r="H3501" s="11"/>
      <c r="I3501" s="15"/>
    </row>
    <row r="3502" spans="6:9">
      <c r="F3502" s="11"/>
      <c r="G3502" s="15"/>
      <c r="H3502" s="11"/>
      <c r="I3502" s="15"/>
    </row>
    <row r="3503" spans="6:9">
      <c r="F3503" s="11"/>
      <c r="G3503" s="15"/>
      <c r="H3503" s="11"/>
      <c r="I3503" s="15"/>
    </row>
    <row r="3504" spans="6:9">
      <c r="F3504" s="11"/>
      <c r="G3504" s="15"/>
      <c r="H3504" s="11"/>
      <c r="I3504" s="15"/>
    </row>
    <row r="3505" spans="6:9">
      <c r="F3505" s="11"/>
      <c r="G3505" s="15"/>
      <c r="H3505" s="11"/>
      <c r="I3505" s="15"/>
    </row>
    <row r="3506" spans="6:9">
      <c r="F3506" s="11"/>
      <c r="G3506" s="15"/>
      <c r="H3506" s="11"/>
      <c r="I3506" s="15"/>
    </row>
    <row r="3507" spans="6:9">
      <c r="F3507" s="11"/>
      <c r="G3507" s="15"/>
      <c r="H3507" s="11"/>
      <c r="I3507" s="15"/>
    </row>
    <row r="3508" spans="6:9">
      <c r="F3508" s="11"/>
      <c r="G3508" s="15"/>
      <c r="H3508" s="11"/>
      <c r="I3508" s="15"/>
    </row>
    <row r="3509" spans="6:9">
      <c r="F3509" s="11"/>
      <c r="G3509" s="15"/>
      <c r="H3509" s="11"/>
      <c r="I3509" s="15"/>
    </row>
    <row r="3510" spans="6:9">
      <c r="F3510" s="11"/>
      <c r="G3510" s="15"/>
      <c r="H3510" s="11"/>
      <c r="I3510" s="15"/>
    </row>
    <row r="3511" spans="6:9">
      <c r="F3511" s="11"/>
      <c r="G3511" s="15"/>
      <c r="H3511" s="11"/>
      <c r="I3511" s="15"/>
    </row>
    <row r="3512" spans="6:9">
      <c r="F3512" s="11"/>
      <c r="G3512" s="15"/>
      <c r="H3512" s="11"/>
      <c r="I3512" s="15"/>
    </row>
    <row r="3513" spans="6:9">
      <c r="F3513" s="11"/>
      <c r="G3513" s="15"/>
      <c r="H3513" s="11"/>
      <c r="I3513" s="15"/>
    </row>
    <row r="3514" spans="6:9">
      <c r="F3514" s="11"/>
      <c r="G3514" s="15"/>
      <c r="H3514" s="11"/>
      <c r="I3514" s="15"/>
    </row>
    <row r="3515" spans="6:9">
      <c r="F3515" s="11"/>
      <c r="G3515" s="15"/>
      <c r="H3515" s="11"/>
      <c r="I3515" s="15"/>
    </row>
    <row r="3516" spans="6:9">
      <c r="F3516" s="11"/>
      <c r="G3516" s="15"/>
      <c r="H3516" s="11"/>
      <c r="I3516" s="15"/>
    </row>
    <row r="3517" spans="6:9">
      <c r="F3517" s="11"/>
      <c r="G3517" s="15"/>
      <c r="H3517" s="11"/>
      <c r="I3517" s="15"/>
    </row>
    <row r="3518" spans="6:9">
      <c r="F3518" s="11"/>
      <c r="G3518" s="15"/>
      <c r="H3518" s="11"/>
      <c r="I3518" s="15"/>
    </row>
    <row r="3519" spans="6:9">
      <c r="F3519" s="11"/>
      <c r="G3519" s="15"/>
      <c r="H3519" s="11"/>
      <c r="I3519" s="15"/>
    </row>
    <row r="3520" spans="6:9">
      <c r="F3520" s="11"/>
      <c r="G3520" s="15"/>
      <c r="H3520" s="11"/>
      <c r="I3520" s="15"/>
    </row>
    <row r="3521" spans="6:9">
      <c r="F3521" s="11"/>
      <c r="G3521" s="15"/>
      <c r="H3521" s="11"/>
      <c r="I3521" s="15"/>
    </row>
    <row r="3522" spans="6:9">
      <c r="F3522" s="11"/>
      <c r="G3522" s="15"/>
      <c r="H3522" s="11"/>
      <c r="I3522" s="15"/>
    </row>
    <row r="3523" spans="6:9">
      <c r="F3523" s="11"/>
      <c r="G3523" s="15"/>
      <c r="H3523" s="11"/>
      <c r="I3523" s="15"/>
    </row>
    <row r="3524" spans="6:9">
      <c r="F3524" s="11"/>
      <c r="G3524" s="15"/>
      <c r="H3524" s="11"/>
      <c r="I3524" s="15"/>
    </row>
    <row r="3525" spans="6:9">
      <c r="F3525" s="11"/>
      <c r="G3525" s="15"/>
      <c r="H3525" s="11"/>
      <c r="I3525" s="15"/>
    </row>
    <row r="3526" spans="6:9">
      <c r="F3526" s="11"/>
      <c r="G3526" s="15"/>
      <c r="H3526" s="11"/>
      <c r="I3526" s="15"/>
    </row>
    <row r="3527" spans="6:9">
      <c r="F3527" s="11"/>
      <c r="G3527" s="15"/>
      <c r="H3527" s="11"/>
      <c r="I3527" s="15"/>
    </row>
    <row r="3528" spans="6:9">
      <c r="F3528" s="11"/>
      <c r="G3528" s="15"/>
      <c r="H3528" s="11"/>
      <c r="I3528" s="15"/>
    </row>
    <row r="3529" spans="6:9">
      <c r="F3529" s="11"/>
      <c r="G3529" s="15"/>
      <c r="H3529" s="11"/>
      <c r="I3529" s="15"/>
    </row>
    <row r="3530" spans="6:9">
      <c r="F3530" s="11"/>
      <c r="G3530" s="15"/>
      <c r="H3530" s="11"/>
      <c r="I3530" s="15"/>
    </row>
    <row r="3531" spans="6:9">
      <c r="F3531" s="11"/>
      <c r="G3531" s="15"/>
      <c r="H3531" s="11"/>
      <c r="I3531" s="15"/>
    </row>
    <row r="3532" spans="6:9">
      <c r="F3532" s="11"/>
      <c r="G3532" s="15"/>
      <c r="H3532" s="11"/>
      <c r="I3532" s="15"/>
    </row>
    <row r="3533" spans="6:9">
      <c r="F3533" s="11"/>
      <c r="G3533" s="15"/>
      <c r="H3533" s="11"/>
      <c r="I3533" s="15"/>
    </row>
    <row r="3534" spans="6:9">
      <c r="F3534" s="11"/>
      <c r="G3534" s="15"/>
      <c r="H3534" s="11"/>
      <c r="I3534" s="15"/>
    </row>
    <row r="3535" spans="6:9">
      <c r="F3535" s="11"/>
      <c r="G3535" s="15"/>
      <c r="H3535" s="11"/>
      <c r="I3535" s="15"/>
    </row>
    <row r="3536" spans="6:9">
      <c r="F3536" s="11"/>
      <c r="G3536" s="15"/>
      <c r="H3536" s="11"/>
      <c r="I3536" s="15"/>
    </row>
    <row r="3537" spans="6:9">
      <c r="F3537" s="11"/>
      <c r="G3537" s="15"/>
      <c r="H3537" s="11"/>
      <c r="I3537" s="15"/>
    </row>
    <row r="3538" spans="6:9">
      <c r="F3538" s="11"/>
      <c r="G3538" s="15"/>
      <c r="H3538" s="11"/>
      <c r="I3538" s="15"/>
    </row>
    <row r="3539" spans="6:9">
      <c r="F3539" s="11"/>
      <c r="G3539" s="15"/>
      <c r="H3539" s="11"/>
      <c r="I3539" s="15"/>
    </row>
    <row r="3540" spans="6:9">
      <c r="F3540" s="11"/>
      <c r="G3540" s="15"/>
      <c r="H3540" s="11"/>
      <c r="I3540" s="15"/>
    </row>
    <row r="3541" spans="6:9">
      <c r="F3541" s="11"/>
      <c r="G3541" s="15"/>
      <c r="H3541" s="11"/>
      <c r="I3541" s="15"/>
    </row>
    <row r="3542" spans="6:9">
      <c r="F3542" s="11"/>
      <c r="G3542" s="15"/>
      <c r="H3542" s="11"/>
      <c r="I3542" s="15"/>
    </row>
    <row r="3543" spans="6:9">
      <c r="F3543" s="11"/>
      <c r="G3543" s="15"/>
      <c r="H3543" s="11"/>
      <c r="I3543" s="15"/>
    </row>
    <row r="3544" spans="6:9">
      <c r="F3544" s="11"/>
      <c r="G3544" s="15"/>
      <c r="H3544" s="11"/>
      <c r="I3544" s="15"/>
    </row>
    <row r="3545" spans="6:9">
      <c r="F3545" s="11"/>
      <c r="G3545" s="15"/>
      <c r="H3545" s="11"/>
      <c r="I3545" s="15"/>
    </row>
    <row r="3546" spans="6:9">
      <c r="F3546" s="11"/>
      <c r="G3546" s="15"/>
      <c r="H3546" s="11"/>
      <c r="I3546" s="15"/>
    </row>
    <row r="3547" spans="6:9">
      <c r="F3547" s="11"/>
      <c r="G3547" s="15"/>
      <c r="H3547" s="11"/>
      <c r="I3547" s="15"/>
    </row>
    <row r="3548" spans="6:9">
      <c r="F3548" s="11"/>
      <c r="G3548" s="15"/>
      <c r="H3548" s="11"/>
      <c r="I3548" s="15"/>
    </row>
    <row r="3549" spans="6:9">
      <c r="F3549" s="11"/>
      <c r="G3549" s="15"/>
      <c r="H3549" s="11"/>
      <c r="I3549" s="15"/>
    </row>
    <row r="3550" spans="6:9">
      <c r="F3550" s="11"/>
      <c r="G3550" s="15"/>
      <c r="H3550" s="11"/>
      <c r="I3550" s="15"/>
    </row>
    <row r="3551" spans="6:9">
      <c r="F3551" s="11"/>
      <c r="G3551" s="15"/>
      <c r="H3551" s="11"/>
      <c r="I3551" s="15"/>
    </row>
    <row r="3552" spans="6:9">
      <c r="F3552" s="11"/>
      <c r="G3552" s="15"/>
      <c r="H3552" s="11"/>
      <c r="I3552" s="15"/>
    </row>
    <row r="3553" spans="6:9">
      <c r="F3553" s="11"/>
      <c r="G3553" s="15"/>
      <c r="H3553" s="11"/>
      <c r="I3553" s="15"/>
    </row>
    <row r="3554" spans="6:9">
      <c r="F3554" s="11"/>
      <c r="G3554" s="15"/>
      <c r="H3554" s="11"/>
      <c r="I3554" s="15"/>
    </row>
    <row r="3555" spans="6:9">
      <c r="F3555" s="11"/>
      <c r="G3555" s="15"/>
      <c r="H3555" s="11"/>
      <c r="I3555" s="15"/>
    </row>
    <row r="3556" spans="6:9">
      <c r="F3556" s="11"/>
      <c r="G3556" s="15"/>
      <c r="H3556" s="11"/>
      <c r="I3556" s="15"/>
    </row>
    <row r="3557" spans="6:9">
      <c r="F3557" s="11"/>
      <c r="G3557" s="15"/>
      <c r="H3557" s="11"/>
      <c r="I3557" s="15"/>
    </row>
    <row r="3558" spans="6:9">
      <c r="F3558" s="11"/>
      <c r="G3558" s="15"/>
      <c r="H3558" s="11"/>
      <c r="I3558" s="15"/>
    </row>
    <row r="3559" spans="6:9">
      <c r="F3559" s="11"/>
      <c r="G3559" s="15"/>
      <c r="H3559" s="11"/>
      <c r="I3559" s="15"/>
    </row>
    <row r="3560" spans="6:9">
      <c r="F3560" s="11"/>
      <c r="G3560" s="15"/>
      <c r="H3560" s="11"/>
      <c r="I3560" s="15"/>
    </row>
    <row r="3561" spans="6:9">
      <c r="F3561" s="11"/>
      <c r="G3561" s="15"/>
      <c r="H3561" s="11"/>
      <c r="I3561" s="15"/>
    </row>
    <row r="3562" spans="6:9">
      <c r="F3562" s="11"/>
      <c r="G3562" s="15"/>
      <c r="H3562" s="11"/>
      <c r="I3562" s="15"/>
    </row>
    <row r="3563" spans="6:9">
      <c r="F3563" s="11"/>
      <c r="G3563" s="15"/>
      <c r="H3563" s="11"/>
      <c r="I3563" s="15"/>
    </row>
    <row r="3564" spans="6:9">
      <c r="F3564" s="11"/>
      <c r="G3564" s="15"/>
      <c r="H3564" s="11"/>
      <c r="I3564" s="15"/>
    </row>
    <row r="3565" spans="6:9">
      <c r="F3565" s="11"/>
      <c r="G3565" s="15"/>
      <c r="H3565" s="11"/>
      <c r="I3565" s="15"/>
    </row>
    <row r="3566" spans="6:9">
      <c r="F3566" s="11"/>
      <c r="G3566" s="15"/>
      <c r="H3566" s="11"/>
      <c r="I3566" s="15"/>
    </row>
    <row r="3567" spans="6:9">
      <c r="F3567" s="11"/>
      <c r="G3567" s="15"/>
      <c r="H3567" s="11"/>
      <c r="I3567" s="15"/>
    </row>
    <row r="3568" spans="6:9">
      <c r="F3568" s="11"/>
      <c r="G3568" s="15"/>
      <c r="H3568" s="11"/>
      <c r="I3568" s="15"/>
    </row>
    <row r="3569" spans="6:9">
      <c r="F3569" s="11"/>
      <c r="G3569" s="15"/>
      <c r="H3569" s="11"/>
      <c r="I3569" s="15"/>
    </row>
    <row r="3570" spans="6:9">
      <c r="F3570" s="11"/>
      <c r="G3570" s="15"/>
      <c r="H3570" s="11"/>
      <c r="I3570" s="15"/>
    </row>
    <row r="3571" spans="6:9">
      <c r="F3571" s="11"/>
      <c r="G3571" s="15"/>
      <c r="H3571" s="11"/>
      <c r="I3571" s="15"/>
    </row>
    <row r="3572" spans="6:9">
      <c r="F3572" s="11"/>
      <c r="G3572" s="15"/>
      <c r="H3572" s="11"/>
      <c r="I3572" s="15"/>
    </row>
    <row r="3573" spans="6:9">
      <c r="F3573" s="11"/>
      <c r="G3573" s="15"/>
      <c r="H3573" s="11"/>
      <c r="I3573" s="15"/>
    </row>
    <row r="3574" spans="6:9">
      <c r="F3574" s="11"/>
      <c r="G3574" s="15"/>
      <c r="H3574" s="11"/>
      <c r="I3574" s="15"/>
    </row>
    <row r="3575" spans="6:9">
      <c r="F3575" s="11"/>
      <c r="G3575" s="15"/>
      <c r="H3575" s="11"/>
      <c r="I3575" s="15"/>
    </row>
    <row r="3576" spans="6:9">
      <c r="F3576" s="11"/>
      <c r="G3576" s="15"/>
      <c r="H3576" s="11"/>
      <c r="I3576" s="15"/>
    </row>
    <row r="3577" spans="6:9">
      <c r="F3577" s="11"/>
      <c r="G3577" s="15"/>
      <c r="H3577" s="11"/>
      <c r="I3577" s="15"/>
    </row>
    <row r="3578" spans="6:9">
      <c r="F3578" s="11"/>
      <c r="G3578" s="15"/>
      <c r="H3578" s="11"/>
      <c r="I3578" s="15"/>
    </row>
    <row r="3579" spans="6:9">
      <c r="F3579" s="11"/>
      <c r="G3579" s="15"/>
      <c r="H3579" s="11"/>
      <c r="I3579" s="15"/>
    </row>
    <row r="3580" spans="6:9">
      <c r="F3580" s="11"/>
      <c r="G3580" s="15"/>
      <c r="H3580" s="11"/>
      <c r="I3580" s="15"/>
    </row>
    <row r="3581" spans="6:9">
      <c r="F3581" s="11"/>
      <c r="G3581" s="15"/>
      <c r="H3581" s="11"/>
      <c r="I3581" s="15"/>
    </row>
    <row r="3582" spans="6:9">
      <c r="F3582" s="11"/>
      <c r="G3582" s="15"/>
      <c r="H3582" s="11"/>
      <c r="I3582" s="15"/>
    </row>
    <row r="3583" spans="6:9">
      <c r="F3583" s="11"/>
      <c r="G3583" s="15"/>
      <c r="H3583" s="11"/>
      <c r="I3583" s="15"/>
    </row>
    <row r="3584" spans="6:9">
      <c r="F3584" s="11"/>
      <c r="G3584" s="15"/>
      <c r="H3584" s="11"/>
      <c r="I3584" s="15"/>
    </row>
    <row r="3585" spans="6:9">
      <c r="F3585" s="11"/>
      <c r="G3585" s="15"/>
      <c r="H3585" s="11"/>
      <c r="I3585" s="15"/>
    </row>
    <row r="3586" spans="6:9">
      <c r="F3586" s="11"/>
      <c r="G3586" s="15"/>
      <c r="H3586" s="11"/>
      <c r="I3586" s="15"/>
    </row>
    <row r="3587" spans="6:9">
      <c r="F3587" s="11"/>
      <c r="G3587" s="15"/>
      <c r="H3587" s="11"/>
      <c r="I3587" s="15"/>
    </row>
    <row r="3588" spans="6:9">
      <c r="F3588" s="11"/>
      <c r="G3588" s="15"/>
      <c r="H3588" s="11"/>
      <c r="I3588" s="15"/>
    </row>
    <row r="3589" spans="6:9">
      <c r="F3589" s="11"/>
      <c r="G3589" s="15"/>
      <c r="H3589" s="11"/>
      <c r="I3589" s="15"/>
    </row>
    <row r="3590" spans="6:9">
      <c r="F3590" s="11"/>
      <c r="G3590" s="15"/>
      <c r="H3590" s="11"/>
      <c r="I3590" s="15"/>
    </row>
    <row r="3591" spans="6:9">
      <c r="F3591" s="11"/>
      <c r="G3591" s="15"/>
      <c r="H3591" s="11"/>
      <c r="I3591" s="15"/>
    </row>
    <row r="3592" spans="6:9">
      <c r="F3592" s="11"/>
      <c r="G3592" s="15"/>
      <c r="H3592" s="11"/>
      <c r="I3592" s="15"/>
    </row>
    <row r="3593" spans="6:9">
      <c r="F3593" s="11"/>
      <c r="G3593" s="15"/>
      <c r="H3593" s="11"/>
      <c r="I3593" s="15"/>
    </row>
    <row r="3594" spans="6:9">
      <c r="F3594" s="11"/>
      <c r="G3594" s="15"/>
      <c r="H3594" s="11"/>
      <c r="I3594" s="15"/>
    </row>
    <row r="3595" spans="6:9">
      <c r="F3595" s="11"/>
      <c r="G3595" s="15"/>
      <c r="H3595" s="11"/>
      <c r="I3595" s="15"/>
    </row>
    <row r="3596" spans="6:9">
      <c r="F3596" s="11"/>
      <c r="G3596" s="15"/>
      <c r="H3596" s="11"/>
      <c r="I3596" s="15"/>
    </row>
    <row r="3597" spans="6:9">
      <c r="F3597" s="11"/>
      <c r="G3597" s="15"/>
      <c r="H3597" s="11"/>
      <c r="I3597" s="15"/>
    </row>
    <row r="3598" spans="6:9">
      <c r="F3598" s="11"/>
      <c r="G3598" s="15"/>
      <c r="H3598" s="11"/>
      <c r="I3598" s="15"/>
    </row>
    <row r="3599" spans="6:9">
      <c r="F3599" s="11"/>
      <c r="G3599" s="15"/>
      <c r="H3599" s="11"/>
      <c r="I3599" s="15"/>
    </row>
    <row r="3600" spans="6:9">
      <c r="F3600" s="11"/>
      <c r="G3600" s="15"/>
      <c r="H3600" s="11"/>
      <c r="I3600" s="15"/>
    </row>
    <row r="3601" spans="6:9">
      <c r="F3601" s="11"/>
      <c r="G3601" s="15"/>
      <c r="H3601" s="11"/>
      <c r="I3601" s="15"/>
    </row>
    <row r="3602" spans="6:9">
      <c r="F3602" s="11"/>
      <c r="G3602" s="15"/>
      <c r="H3602" s="11"/>
      <c r="I3602" s="15"/>
    </row>
    <row r="3603" spans="6:9">
      <c r="F3603" s="11"/>
      <c r="G3603" s="15"/>
      <c r="H3603" s="11"/>
      <c r="I3603" s="15"/>
    </row>
    <row r="3604" spans="6:9">
      <c r="F3604" s="11"/>
      <c r="G3604" s="15"/>
      <c r="H3604" s="11"/>
      <c r="I3604" s="15"/>
    </row>
    <row r="3605" spans="6:9">
      <c r="F3605" s="11"/>
      <c r="G3605" s="15"/>
      <c r="H3605" s="11"/>
      <c r="I3605" s="15"/>
    </row>
    <row r="3606" spans="6:9">
      <c r="F3606" s="11"/>
      <c r="G3606" s="15"/>
      <c r="H3606" s="11"/>
      <c r="I3606" s="15"/>
    </row>
    <row r="3607" spans="6:9">
      <c r="F3607" s="11"/>
      <c r="G3607" s="15"/>
      <c r="H3607" s="11"/>
      <c r="I3607" s="15"/>
    </row>
    <row r="3608" spans="6:9">
      <c r="F3608" s="11"/>
      <c r="G3608" s="15"/>
      <c r="H3608" s="11"/>
      <c r="I3608" s="15"/>
    </row>
    <row r="3609" spans="6:9">
      <c r="F3609" s="11"/>
      <c r="G3609" s="15"/>
      <c r="H3609" s="11"/>
      <c r="I3609" s="15"/>
    </row>
    <row r="3610" spans="6:9">
      <c r="F3610" s="11"/>
      <c r="G3610" s="15"/>
      <c r="H3610" s="11"/>
      <c r="I3610" s="15"/>
    </row>
    <row r="3611" spans="6:9">
      <c r="F3611" s="11"/>
      <c r="G3611" s="15"/>
      <c r="H3611" s="11"/>
      <c r="I3611" s="15"/>
    </row>
    <row r="3612" spans="6:9">
      <c r="F3612" s="11"/>
      <c r="G3612" s="15"/>
      <c r="H3612" s="11"/>
      <c r="I3612" s="15"/>
    </row>
    <row r="3613" spans="6:9">
      <c r="F3613" s="11"/>
      <c r="G3613" s="15"/>
      <c r="H3613" s="11"/>
      <c r="I3613" s="15"/>
    </row>
    <row r="3614" spans="6:9">
      <c r="F3614" s="11"/>
      <c r="G3614" s="15"/>
      <c r="H3614" s="11"/>
      <c r="I3614" s="15"/>
    </row>
    <row r="3615" spans="6:9">
      <c r="F3615" s="11"/>
      <c r="G3615" s="15"/>
      <c r="H3615" s="11"/>
      <c r="I3615" s="15"/>
    </row>
    <row r="3616" spans="6:9">
      <c r="F3616" s="11"/>
      <c r="G3616" s="15"/>
      <c r="H3616" s="11"/>
      <c r="I3616" s="15"/>
    </row>
    <row r="3617" spans="6:9">
      <c r="F3617" s="11"/>
      <c r="G3617" s="15"/>
      <c r="H3617" s="11"/>
      <c r="I3617" s="15"/>
    </row>
    <row r="3618" spans="6:9">
      <c r="F3618" s="11"/>
      <c r="G3618" s="15"/>
      <c r="H3618" s="11"/>
      <c r="I3618" s="15"/>
    </row>
    <row r="3619" spans="6:9">
      <c r="F3619" s="11"/>
      <c r="G3619" s="15"/>
      <c r="H3619" s="11"/>
      <c r="I3619" s="15"/>
    </row>
    <row r="3620" spans="6:9">
      <c r="F3620" s="11"/>
      <c r="G3620" s="15"/>
      <c r="H3620" s="11"/>
      <c r="I3620" s="15"/>
    </row>
    <row r="3621" spans="6:9">
      <c r="F3621" s="11"/>
      <c r="G3621" s="15"/>
      <c r="H3621" s="11"/>
      <c r="I3621" s="15"/>
    </row>
    <row r="3622" spans="6:9">
      <c r="F3622" s="11"/>
      <c r="G3622" s="15"/>
      <c r="H3622" s="11"/>
      <c r="I3622" s="15"/>
    </row>
    <row r="3623" spans="6:9">
      <c r="F3623" s="11"/>
      <c r="G3623" s="15"/>
      <c r="H3623" s="11"/>
      <c r="I3623" s="15"/>
    </row>
    <row r="3624" spans="6:9">
      <c r="F3624" s="11"/>
      <c r="G3624" s="15"/>
      <c r="H3624" s="11"/>
      <c r="I3624" s="15"/>
    </row>
    <row r="3625" spans="6:9">
      <c r="F3625" s="11"/>
      <c r="G3625" s="15"/>
      <c r="H3625" s="11"/>
      <c r="I3625" s="15"/>
    </row>
    <row r="3626" spans="6:9">
      <c r="F3626" s="11"/>
      <c r="G3626" s="15"/>
      <c r="H3626" s="11"/>
      <c r="I3626" s="15"/>
    </row>
    <row r="3627" spans="6:9">
      <c r="F3627" s="11"/>
      <c r="G3627" s="15"/>
      <c r="H3627" s="11"/>
      <c r="I3627" s="15"/>
    </row>
    <row r="3628" spans="6:9">
      <c r="F3628" s="11"/>
      <c r="G3628" s="15"/>
      <c r="H3628" s="11"/>
      <c r="I3628" s="15"/>
    </row>
    <row r="3629" spans="6:9">
      <c r="F3629" s="11"/>
      <c r="G3629" s="15"/>
      <c r="H3629" s="11"/>
      <c r="I3629" s="15"/>
    </row>
    <row r="3630" spans="6:9">
      <c r="F3630" s="11"/>
      <c r="G3630" s="15"/>
      <c r="H3630" s="11"/>
      <c r="I3630" s="15"/>
    </row>
    <row r="3631" spans="6:9">
      <c r="F3631" s="11"/>
      <c r="G3631" s="15"/>
      <c r="H3631" s="11"/>
      <c r="I3631" s="15"/>
    </row>
    <row r="3632" spans="6:9">
      <c r="F3632" s="11"/>
      <c r="G3632" s="15"/>
      <c r="H3632" s="11"/>
      <c r="I3632" s="15"/>
    </row>
    <row r="3633" spans="6:9">
      <c r="F3633" s="11"/>
      <c r="G3633" s="15"/>
      <c r="H3633" s="11"/>
      <c r="I3633" s="15"/>
    </row>
    <row r="3634" spans="6:9">
      <c r="F3634" s="11"/>
      <c r="G3634" s="15"/>
      <c r="H3634" s="11"/>
      <c r="I3634" s="15"/>
    </row>
    <row r="3635" spans="6:9">
      <c r="F3635" s="11"/>
      <c r="G3635" s="15"/>
      <c r="H3635" s="11"/>
      <c r="I3635" s="15"/>
    </row>
    <row r="3636" spans="6:9">
      <c r="F3636" s="11"/>
      <c r="G3636" s="15"/>
      <c r="H3636" s="11"/>
      <c r="I3636" s="15"/>
    </row>
    <row r="3637" spans="6:9">
      <c r="F3637" s="11"/>
      <c r="G3637" s="15"/>
      <c r="H3637" s="11"/>
      <c r="I3637" s="15"/>
    </row>
    <row r="3638" spans="6:9">
      <c r="F3638" s="11"/>
      <c r="G3638" s="15"/>
      <c r="H3638" s="11"/>
      <c r="I3638" s="15"/>
    </row>
    <row r="3639" spans="6:9">
      <c r="F3639" s="11"/>
      <c r="G3639" s="15"/>
      <c r="H3639" s="11"/>
      <c r="I3639" s="15"/>
    </row>
    <row r="3640" spans="6:9">
      <c r="F3640" s="11"/>
      <c r="G3640" s="15"/>
      <c r="H3640" s="11"/>
      <c r="I3640" s="15"/>
    </row>
    <row r="3641" spans="6:9">
      <c r="F3641" s="11"/>
      <c r="G3641" s="15"/>
      <c r="H3641" s="11"/>
      <c r="I3641" s="15"/>
    </row>
    <row r="3642" spans="6:9">
      <c r="F3642" s="11"/>
      <c r="G3642" s="15"/>
      <c r="H3642" s="11"/>
      <c r="I3642" s="15"/>
    </row>
    <row r="3643" spans="6:9">
      <c r="F3643" s="11"/>
      <c r="G3643" s="15"/>
      <c r="H3643" s="11"/>
      <c r="I3643" s="15"/>
    </row>
    <row r="3644" spans="6:9">
      <c r="F3644" s="11"/>
      <c r="G3644" s="15"/>
      <c r="H3644" s="11"/>
      <c r="I3644" s="15"/>
    </row>
    <row r="3645" spans="6:9">
      <c r="F3645" s="11"/>
      <c r="G3645" s="15"/>
      <c r="H3645" s="11"/>
      <c r="I3645" s="15"/>
    </row>
    <row r="3646" spans="6:9">
      <c r="F3646" s="11"/>
      <c r="G3646" s="15"/>
      <c r="H3646" s="11"/>
      <c r="I3646" s="15"/>
    </row>
    <row r="3647" spans="6:9">
      <c r="F3647" s="11"/>
      <c r="G3647" s="15"/>
      <c r="H3647" s="11"/>
      <c r="I3647" s="15"/>
    </row>
    <row r="3648" spans="6:9">
      <c r="F3648" s="11"/>
      <c r="G3648" s="15"/>
      <c r="H3648" s="11"/>
      <c r="I3648" s="15"/>
    </row>
    <row r="3649" spans="6:9">
      <c r="F3649" s="11"/>
      <c r="G3649" s="15"/>
      <c r="H3649" s="11"/>
      <c r="I3649" s="15"/>
    </row>
    <row r="3650" spans="6:9">
      <c r="F3650" s="11"/>
      <c r="G3650" s="15"/>
      <c r="H3650" s="11"/>
      <c r="I3650" s="15"/>
    </row>
    <row r="3651" spans="6:9">
      <c r="F3651" s="11"/>
      <c r="G3651" s="15"/>
      <c r="H3651" s="11"/>
      <c r="I3651" s="15"/>
    </row>
    <row r="3652" spans="6:9">
      <c r="F3652" s="11"/>
      <c r="G3652" s="15"/>
      <c r="H3652" s="11"/>
      <c r="I3652" s="15"/>
    </row>
    <row r="3653" spans="6:9">
      <c r="F3653" s="11"/>
      <c r="G3653" s="15"/>
      <c r="H3653" s="11"/>
      <c r="I3653" s="15"/>
    </row>
    <row r="3654" spans="6:9">
      <c r="F3654" s="11"/>
      <c r="G3654" s="15"/>
      <c r="H3654" s="11"/>
      <c r="I3654" s="15"/>
    </row>
    <row r="3655" spans="6:9">
      <c r="F3655" s="11"/>
      <c r="G3655" s="15"/>
      <c r="H3655" s="11"/>
      <c r="I3655" s="15"/>
    </row>
    <row r="3656" spans="6:9">
      <c r="F3656" s="11"/>
      <c r="G3656" s="15"/>
      <c r="H3656" s="11"/>
      <c r="I3656" s="15"/>
    </row>
    <row r="3657" spans="6:9">
      <c r="F3657" s="11"/>
      <c r="G3657" s="15"/>
      <c r="H3657" s="11"/>
      <c r="I3657" s="15"/>
    </row>
    <row r="3658" spans="6:9">
      <c r="F3658" s="11"/>
      <c r="G3658" s="15"/>
      <c r="H3658" s="11"/>
      <c r="I3658" s="15"/>
    </row>
    <row r="3659" spans="6:9">
      <c r="F3659" s="11"/>
      <c r="G3659" s="15"/>
      <c r="H3659" s="11"/>
      <c r="I3659" s="15"/>
    </row>
    <row r="3660" spans="6:9">
      <c r="F3660" s="11"/>
      <c r="G3660" s="15"/>
      <c r="H3660" s="11"/>
      <c r="I3660" s="15"/>
    </row>
    <row r="3661" spans="6:9">
      <c r="F3661" s="11"/>
      <c r="G3661" s="15"/>
      <c r="H3661" s="11"/>
      <c r="I3661" s="15"/>
    </row>
    <row r="3662" spans="6:9">
      <c r="F3662" s="11"/>
      <c r="G3662" s="15"/>
      <c r="H3662" s="11"/>
      <c r="I3662" s="15"/>
    </row>
    <row r="3663" spans="6:9">
      <c r="F3663" s="11"/>
      <c r="G3663" s="15"/>
      <c r="H3663" s="11"/>
      <c r="I3663" s="15"/>
    </row>
    <row r="3664" spans="6:9">
      <c r="F3664" s="11"/>
      <c r="G3664" s="15"/>
      <c r="H3664" s="11"/>
      <c r="I3664" s="15"/>
    </row>
    <row r="3665" spans="6:9">
      <c r="F3665" s="11"/>
      <c r="G3665" s="15"/>
      <c r="H3665" s="11"/>
      <c r="I3665" s="15"/>
    </row>
    <row r="3666" spans="6:9">
      <c r="F3666" s="11"/>
      <c r="G3666" s="15"/>
      <c r="H3666" s="11"/>
      <c r="I3666" s="15"/>
    </row>
    <row r="3667" spans="6:9">
      <c r="F3667" s="11"/>
      <c r="G3667" s="15"/>
      <c r="H3667" s="11"/>
      <c r="I3667" s="15"/>
    </row>
    <row r="3668" spans="6:9">
      <c r="F3668" s="11"/>
      <c r="G3668" s="15"/>
      <c r="H3668" s="11"/>
      <c r="I3668" s="15"/>
    </row>
    <row r="3669" spans="6:9">
      <c r="F3669" s="11"/>
      <c r="G3669" s="15"/>
      <c r="H3669" s="11"/>
      <c r="I3669" s="15"/>
    </row>
    <row r="3670" spans="6:9">
      <c r="F3670" s="11"/>
      <c r="G3670" s="15"/>
      <c r="H3670" s="11"/>
      <c r="I3670" s="15"/>
    </row>
    <row r="3671" spans="6:9">
      <c r="F3671" s="11"/>
      <c r="G3671" s="15"/>
      <c r="H3671" s="11"/>
      <c r="I3671" s="15"/>
    </row>
    <row r="3672" spans="6:9">
      <c r="F3672" s="11"/>
      <c r="G3672" s="15"/>
      <c r="H3672" s="11"/>
      <c r="I3672" s="15"/>
    </row>
    <row r="3673" spans="6:9">
      <c r="F3673" s="11"/>
      <c r="G3673" s="15"/>
      <c r="H3673" s="11"/>
      <c r="I3673" s="15"/>
    </row>
    <row r="3674" spans="6:9">
      <c r="F3674" s="11"/>
      <c r="G3674" s="15"/>
      <c r="H3674" s="11"/>
      <c r="I3674" s="15"/>
    </row>
    <row r="3675" spans="6:9">
      <c r="F3675" s="11"/>
      <c r="G3675" s="15"/>
      <c r="H3675" s="11"/>
      <c r="I3675" s="15"/>
    </row>
    <row r="3676" spans="6:9">
      <c r="F3676" s="11"/>
      <c r="G3676" s="15"/>
      <c r="H3676" s="11"/>
      <c r="I3676" s="15"/>
    </row>
    <row r="3677" spans="6:9">
      <c r="F3677" s="11"/>
      <c r="G3677" s="15"/>
      <c r="H3677" s="11"/>
      <c r="I3677" s="15"/>
    </row>
    <row r="3678" spans="6:9">
      <c r="F3678" s="11"/>
      <c r="G3678" s="15"/>
      <c r="H3678" s="11"/>
      <c r="I3678" s="15"/>
    </row>
    <row r="3679" spans="6:9">
      <c r="F3679" s="11"/>
      <c r="G3679" s="15"/>
      <c r="H3679" s="11"/>
      <c r="I3679" s="15"/>
    </row>
    <row r="3680" spans="6:9">
      <c r="F3680" s="11"/>
      <c r="G3680" s="15"/>
      <c r="H3680" s="11"/>
      <c r="I3680" s="15"/>
    </row>
    <row r="3681" spans="6:9">
      <c r="F3681" s="11"/>
      <c r="G3681" s="15"/>
      <c r="H3681" s="11"/>
      <c r="I3681" s="15"/>
    </row>
    <row r="3682" spans="6:9">
      <c r="F3682" s="11"/>
      <c r="G3682" s="15"/>
      <c r="H3682" s="11"/>
      <c r="I3682" s="15"/>
    </row>
    <row r="3683" spans="6:9">
      <c r="F3683" s="11"/>
      <c r="G3683" s="15"/>
      <c r="H3683" s="11"/>
      <c r="I3683" s="15"/>
    </row>
    <row r="3684" spans="6:9">
      <c r="F3684" s="11"/>
      <c r="G3684" s="15"/>
      <c r="H3684" s="11"/>
      <c r="I3684" s="15"/>
    </row>
    <row r="3685" spans="6:9">
      <c r="F3685" s="11"/>
      <c r="G3685" s="15"/>
      <c r="H3685" s="11"/>
      <c r="I3685" s="15"/>
    </row>
    <row r="3686" spans="6:9">
      <c r="F3686" s="11"/>
      <c r="G3686" s="15"/>
      <c r="H3686" s="11"/>
      <c r="I3686" s="15"/>
    </row>
    <row r="3687" spans="6:9">
      <c r="F3687" s="11"/>
      <c r="G3687" s="15"/>
      <c r="H3687" s="11"/>
      <c r="I3687" s="15"/>
    </row>
    <row r="3688" spans="6:9">
      <c r="F3688" s="11"/>
      <c r="G3688" s="15"/>
      <c r="H3688" s="11"/>
      <c r="I3688" s="15"/>
    </row>
    <row r="3689" spans="6:9">
      <c r="F3689" s="11"/>
      <c r="G3689" s="15"/>
      <c r="H3689" s="11"/>
      <c r="I3689" s="15"/>
    </row>
    <row r="3690" spans="6:9">
      <c r="F3690" s="11"/>
      <c r="G3690" s="15"/>
      <c r="H3690" s="11"/>
      <c r="I3690" s="15"/>
    </row>
    <row r="3691" spans="6:9">
      <c r="F3691" s="11"/>
      <c r="G3691" s="15"/>
      <c r="H3691" s="11"/>
      <c r="I3691" s="15"/>
    </row>
    <row r="3692" spans="6:9">
      <c r="F3692" s="11"/>
      <c r="G3692" s="15"/>
      <c r="H3692" s="11"/>
      <c r="I3692" s="15"/>
    </row>
    <row r="3693" spans="6:9">
      <c r="F3693" s="11"/>
      <c r="G3693" s="15"/>
      <c r="H3693" s="11"/>
      <c r="I3693" s="15"/>
    </row>
    <row r="3694" spans="6:9">
      <c r="F3694" s="11"/>
      <c r="G3694" s="15"/>
      <c r="H3694" s="11"/>
      <c r="I3694" s="15"/>
    </row>
    <row r="3695" spans="6:9">
      <c r="F3695" s="11"/>
      <c r="G3695" s="15"/>
      <c r="H3695" s="11"/>
      <c r="I3695" s="15"/>
    </row>
    <row r="3696" spans="6:9">
      <c r="F3696" s="11"/>
      <c r="G3696" s="15"/>
      <c r="H3696" s="11"/>
      <c r="I3696" s="15"/>
    </row>
    <row r="3697" spans="6:9">
      <c r="F3697" s="11"/>
      <c r="G3697" s="15"/>
      <c r="H3697" s="11"/>
      <c r="I3697" s="15"/>
    </row>
    <row r="3698" spans="6:9">
      <c r="F3698" s="11"/>
      <c r="G3698" s="15"/>
      <c r="H3698" s="11"/>
      <c r="I3698" s="15"/>
    </row>
    <row r="3699" spans="6:9">
      <c r="F3699" s="11"/>
      <c r="G3699" s="15"/>
      <c r="H3699" s="11"/>
      <c r="I3699" s="15"/>
    </row>
    <row r="3700" spans="6:9">
      <c r="F3700" s="11"/>
      <c r="G3700" s="15"/>
      <c r="H3700" s="11"/>
      <c r="I3700" s="15"/>
    </row>
    <row r="3701" spans="6:9">
      <c r="F3701" s="11"/>
      <c r="G3701" s="15"/>
      <c r="H3701" s="11"/>
      <c r="I3701" s="15"/>
    </row>
    <row r="3702" spans="6:9">
      <c r="F3702" s="11"/>
      <c r="G3702" s="15"/>
      <c r="H3702" s="11"/>
      <c r="I3702" s="15"/>
    </row>
    <row r="3703" spans="6:9">
      <c r="F3703" s="11"/>
      <c r="G3703" s="15"/>
      <c r="H3703" s="11"/>
      <c r="I3703" s="15"/>
    </row>
    <row r="3704" spans="6:9">
      <c r="F3704" s="11"/>
      <c r="G3704" s="15"/>
      <c r="H3704" s="11"/>
      <c r="I3704" s="15"/>
    </row>
    <row r="3705" spans="6:9">
      <c r="F3705" s="11"/>
      <c r="G3705" s="15"/>
      <c r="H3705" s="11"/>
      <c r="I3705" s="15"/>
    </row>
    <row r="3706" spans="6:9">
      <c r="F3706" s="11"/>
      <c r="G3706" s="15"/>
      <c r="H3706" s="11"/>
      <c r="I3706" s="15"/>
    </row>
    <row r="3707" spans="6:9">
      <c r="F3707" s="11"/>
      <c r="G3707" s="15"/>
      <c r="H3707" s="11"/>
      <c r="I3707" s="15"/>
    </row>
    <row r="3708" spans="6:9">
      <c r="F3708" s="11"/>
      <c r="G3708" s="15"/>
      <c r="H3708" s="11"/>
      <c r="I3708" s="15"/>
    </row>
    <row r="3709" spans="6:9">
      <c r="F3709" s="11"/>
      <c r="G3709" s="15"/>
      <c r="H3709" s="11"/>
      <c r="I3709" s="15"/>
    </row>
    <row r="3710" spans="6:9">
      <c r="F3710" s="11"/>
      <c r="G3710" s="15"/>
      <c r="H3710" s="11"/>
      <c r="I3710" s="15"/>
    </row>
    <row r="3711" spans="6:9">
      <c r="F3711" s="11"/>
      <c r="G3711" s="15"/>
      <c r="H3711" s="11"/>
      <c r="I3711" s="15"/>
    </row>
    <row r="3712" spans="6:9">
      <c r="F3712" s="11"/>
      <c r="G3712" s="15"/>
      <c r="H3712" s="11"/>
      <c r="I3712" s="15"/>
    </row>
    <row r="3713" spans="6:9">
      <c r="F3713" s="11"/>
      <c r="G3713" s="15"/>
      <c r="H3713" s="11"/>
      <c r="I3713" s="15"/>
    </row>
    <row r="3714" spans="6:9">
      <c r="F3714" s="11"/>
      <c r="G3714" s="15"/>
      <c r="H3714" s="11"/>
      <c r="I3714" s="15"/>
    </row>
    <row r="3715" spans="6:9">
      <c r="F3715" s="11"/>
      <c r="G3715" s="15"/>
      <c r="H3715" s="11"/>
      <c r="I3715" s="15"/>
    </row>
    <row r="3716" spans="6:9">
      <c r="F3716" s="11"/>
      <c r="G3716" s="15"/>
      <c r="H3716" s="11"/>
      <c r="I3716" s="15"/>
    </row>
    <row r="3717" spans="6:9">
      <c r="F3717" s="11"/>
      <c r="G3717" s="15"/>
      <c r="H3717" s="11"/>
      <c r="I3717" s="15"/>
    </row>
    <row r="3718" spans="6:9">
      <c r="F3718" s="11"/>
      <c r="G3718" s="15"/>
      <c r="H3718" s="11"/>
      <c r="I3718" s="15"/>
    </row>
    <row r="3719" spans="6:9">
      <c r="F3719" s="11"/>
      <c r="G3719" s="15"/>
      <c r="H3719" s="11"/>
      <c r="I3719" s="15"/>
    </row>
    <row r="3720" spans="6:9">
      <c r="F3720" s="11"/>
      <c r="G3720" s="15"/>
      <c r="H3720" s="11"/>
      <c r="I3720" s="15"/>
    </row>
    <row r="3721" spans="6:9">
      <c r="F3721" s="11"/>
      <c r="G3721" s="15"/>
      <c r="H3721" s="11"/>
      <c r="I3721" s="15"/>
    </row>
    <row r="3722" spans="6:9">
      <c r="F3722" s="11"/>
      <c r="G3722" s="15"/>
      <c r="H3722" s="11"/>
      <c r="I3722" s="15"/>
    </row>
    <row r="3723" spans="6:9">
      <c r="F3723" s="11"/>
      <c r="G3723" s="15"/>
      <c r="H3723" s="11"/>
      <c r="I3723" s="15"/>
    </row>
    <row r="3724" spans="6:9">
      <c r="F3724" s="11"/>
      <c r="G3724" s="15"/>
      <c r="H3724" s="11"/>
      <c r="I3724" s="15"/>
    </row>
    <row r="3725" spans="6:9">
      <c r="F3725" s="11"/>
      <c r="G3725" s="15"/>
      <c r="H3725" s="11"/>
      <c r="I3725" s="15"/>
    </row>
    <row r="3726" spans="6:9">
      <c r="F3726" s="11"/>
      <c r="G3726" s="15"/>
      <c r="H3726" s="11"/>
      <c r="I3726" s="15"/>
    </row>
    <row r="3727" spans="6:9">
      <c r="F3727" s="11"/>
      <c r="G3727" s="15"/>
      <c r="H3727" s="11"/>
      <c r="I3727" s="15"/>
    </row>
    <row r="3728" spans="6:9">
      <c r="F3728" s="11"/>
      <c r="G3728" s="15"/>
      <c r="H3728" s="11"/>
      <c r="I3728" s="15"/>
    </row>
    <row r="3729" spans="6:9">
      <c r="F3729" s="11"/>
      <c r="G3729" s="15"/>
      <c r="H3729" s="11"/>
      <c r="I3729" s="15"/>
    </row>
    <row r="3730" spans="6:9">
      <c r="F3730" s="11"/>
      <c r="G3730" s="15"/>
      <c r="H3730" s="11"/>
      <c r="I3730" s="15"/>
    </row>
    <row r="3731" spans="6:9">
      <c r="F3731" s="11"/>
      <c r="G3731" s="15"/>
      <c r="H3731" s="11"/>
      <c r="I3731" s="15"/>
    </row>
    <row r="3732" spans="6:9">
      <c r="F3732" s="11"/>
      <c r="G3732" s="15"/>
      <c r="H3732" s="11"/>
      <c r="I3732" s="15"/>
    </row>
    <row r="3733" spans="6:9">
      <c r="F3733" s="11"/>
      <c r="G3733" s="15"/>
      <c r="H3733" s="11"/>
      <c r="I3733" s="15"/>
    </row>
    <row r="3734" spans="6:9">
      <c r="F3734" s="11"/>
      <c r="G3734" s="15"/>
      <c r="H3734" s="11"/>
      <c r="I3734" s="15"/>
    </row>
    <row r="3735" spans="6:9">
      <c r="F3735" s="11"/>
      <c r="G3735" s="15"/>
      <c r="H3735" s="11"/>
      <c r="I3735" s="15"/>
    </row>
    <row r="3736" spans="6:9">
      <c r="F3736" s="11"/>
      <c r="G3736" s="15"/>
      <c r="H3736" s="11"/>
      <c r="I3736" s="15"/>
    </row>
    <row r="3737" spans="6:9">
      <c r="F3737" s="11"/>
      <c r="G3737" s="15"/>
      <c r="H3737" s="11"/>
      <c r="I3737" s="15"/>
    </row>
    <row r="3738" spans="6:9">
      <c r="F3738" s="11"/>
      <c r="G3738" s="15"/>
      <c r="H3738" s="11"/>
      <c r="I3738" s="15"/>
    </row>
    <row r="3739" spans="6:9">
      <c r="F3739" s="11"/>
      <c r="G3739" s="15"/>
      <c r="H3739" s="11"/>
      <c r="I3739" s="15"/>
    </row>
    <row r="3740" spans="6:9">
      <c r="F3740" s="11"/>
      <c r="G3740" s="15"/>
      <c r="H3740" s="11"/>
      <c r="I3740" s="15"/>
    </row>
    <row r="3741" spans="6:9">
      <c r="F3741" s="11"/>
      <c r="G3741" s="15"/>
      <c r="H3741" s="11"/>
      <c r="I3741" s="15"/>
    </row>
    <row r="3742" spans="6:9">
      <c r="F3742" s="11"/>
      <c r="G3742" s="15"/>
      <c r="H3742" s="11"/>
      <c r="I3742" s="15"/>
    </row>
    <row r="3743" spans="6:9">
      <c r="F3743" s="11"/>
      <c r="G3743" s="15"/>
      <c r="H3743" s="11"/>
      <c r="I3743" s="15"/>
    </row>
    <row r="3744" spans="6:9">
      <c r="F3744" s="11"/>
      <c r="G3744" s="15"/>
      <c r="H3744" s="11"/>
      <c r="I3744" s="15"/>
    </row>
    <row r="3745" spans="6:9">
      <c r="F3745" s="11"/>
      <c r="G3745" s="15"/>
      <c r="H3745" s="11"/>
      <c r="I3745" s="15"/>
    </row>
    <row r="3746" spans="6:9">
      <c r="F3746" s="11"/>
      <c r="G3746" s="15"/>
      <c r="H3746" s="11"/>
      <c r="I3746" s="15"/>
    </row>
    <row r="3747" spans="6:9">
      <c r="F3747" s="11"/>
      <c r="G3747" s="15"/>
      <c r="H3747" s="11"/>
      <c r="I3747" s="15"/>
    </row>
    <row r="3748" spans="6:9">
      <c r="F3748" s="11"/>
      <c r="G3748" s="15"/>
      <c r="H3748" s="11"/>
      <c r="I3748" s="15"/>
    </row>
    <row r="3749" spans="6:9">
      <c r="F3749" s="11"/>
      <c r="G3749" s="15"/>
      <c r="H3749" s="11"/>
      <c r="I3749" s="15"/>
    </row>
    <row r="3750" spans="6:9">
      <c r="F3750" s="11"/>
      <c r="G3750" s="15"/>
      <c r="H3750" s="11"/>
      <c r="I3750" s="15"/>
    </row>
    <row r="3751" spans="6:9">
      <c r="F3751" s="11"/>
      <c r="G3751" s="15"/>
      <c r="H3751" s="11"/>
      <c r="I3751" s="15"/>
    </row>
    <row r="3752" spans="6:9">
      <c r="F3752" s="11"/>
      <c r="G3752" s="15"/>
      <c r="H3752" s="11"/>
      <c r="I3752" s="15"/>
    </row>
    <row r="3753" spans="6:9">
      <c r="F3753" s="11"/>
      <c r="G3753" s="15"/>
      <c r="H3753" s="11"/>
      <c r="I3753" s="15"/>
    </row>
    <row r="3754" spans="6:9">
      <c r="F3754" s="11"/>
      <c r="G3754" s="15"/>
      <c r="H3754" s="11"/>
      <c r="I3754" s="15"/>
    </row>
    <row r="3755" spans="6:9">
      <c r="F3755" s="11"/>
      <c r="G3755" s="15"/>
      <c r="H3755" s="11"/>
      <c r="I3755" s="15"/>
    </row>
    <row r="3756" spans="6:9">
      <c r="F3756" s="11"/>
      <c r="G3756" s="15"/>
      <c r="H3756" s="11"/>
      <c r="I3756" s="15"/>
    </row>
    <row r="3757" spans="6:9">
      <c r="F3757" s="11"/>
      <c r="G3757" s="15"/>
      <c r="H3757" s="11"/>
      <c r="I3757" s="15"/>
    </row>
    <row r="3758" spans="6:9">
      <c r="F3758" s="11"/>
      <c r="G3758" s="15"/>
      <c r="H3758" s="11"/>
      <c r="I3758" s="15"/>
    </row>
    <row r="3759" spans="6:9">
      <c r="F3759" s="11"/>
      <c r="G3759" s="15"/>
      <c r="H3759" s="11"/>
      <c r="I3759" s="15"/>
    </row>
    <row r="3760" spans="6:9">
      <c r="F3760" s="11"/>
      <c r="G3760" s="15"/>
      <c r="H3760" s="11"/>
      <c r="I3760" s="15"/>
    </row>
    <row r="3761" spans="6:9">
      <c r="F3761" s="11"/>
      <c r="G3761" s="15"/>
      <c r="H3761" s="11"/>
      <c r="I3761" s="15"/>
    </row>
    <row r="3762" spans="6:9">
      <c r="F3762" s="11"/>
      <c r="G3762" s="15"/>
      <c r="H3762" s="11"/>
      <c r="I3762" s="15"/>
    </row>
    <row r="3763" spans="6:9">
      <c r="F3763" s="11"/>
      <c r="G3763" s="15"/>
      <c r="H3763" s="11"/>
      <c r="I3763" s="15"/>
    </row>
    <row r="3764" spans="6:9">
      <c r="F3764" s="11"/>
      <c r="G3764" s="15"/>
      <c r="H3764" s="11"/>
      <c r="I3764" s="15"/>
    </row>
    <row r="3765" spans="6:9">
      <c r="F3765" s="11"/>
      <c r="G3765" s="15"/>
      <c r="H3765" s="11"/>
      <c r="I3765" s="15"/>
    </row>
    <row r="3766" spans="6:9">
      <c r="F3766" s="11"/>
      <c r="G3766" s="15"/>
      <c r="H3766" s="11"/>
      <c r="I3766" s="15"/>
    </row>
    <row r="3767" spans="6:9">
      <c r="F3767" s="11"/>
      <c r="G3767" s="15"/>
      <c r="H3767" s="11"/>
      <c r="I3767" s="15"/>
    </row>
    <row r="3768" spans="6:9">
      <c r="F3768" s="11"/>
      <c r="G3768" s="15"/>
      <c r="H3768" s="11"/>
      <c r="I3768" s="15"/>
    </row>
    <row r="3769" spans="6:9">
      <c r="F3769" s="11"/>
      <c r="G3769" s="15"/>
      <c r="H3769" s="11"/>
      <c r="I3769" s="15"/>
    </row>
    <row r="3770" spans="6:9">
      <c r="F3770" s="11"/>
      <c r="G3770" s="15"/>
      <c r="H3770" s="11"/>
      <c r="I3770" s="15"/>
    </row>
    <row r="3771" spans="6:9">
      <c r="F3771" s="11"/>
      <c r="G3771" s="15"/>
      <c r="H3771" s="11"/>
      <c r="I3771" s="15"/>
    </row>
    <row r="3772" spans="6:9">
      <c r="F3772" s="11"/>
      <c r="G3772" s="15"/>
      <c r="H3772" s="11"/>
      <c r="I3772" s="15"/>
    </row>
    <row r="3773" spans="6:9">
      <c r="F3773" s="11"/>
      <c r="G3773" s="15"/>
      <c r="H3773" s="11"/>
      <c r="I3773" s="15"/>
    </row>
    <row r="3774" spans="6:9">
      <c r="F3774" s="11"/>
      <c r="G3774" s="15"/>
      <c r="H3774" s="11"/>
      <c r="I3774" s="15"/>
    </row>
    <row r="3775" spans="6:9">
      <c r="F3775" s="11"/>
      <c r="G3775" s="15"/>
      <c r="H3775" s="11"/>
      <c r="I3775" s="15"/>
    </row>
    <row r="3776" spans="6:9">
      <c r="F3776" s="11"/>
      <c r="G3776" s="15"/>
      <c r="H3776" s="11"/>
      <c r="I3776" s="15"/>
    </row>
    <row r="3777" spans="6:9">
      <c r="F3777" s="11"/>
      <c r="G3777" s="15"/>
      <c r="H3777" s="11"/>
      <c r="I3777" s="15"/>
    </row>
    <row r="3778" spans="6:9">
      <c r="F3778" s="11"/>
      <c r="G3778" s="15"/>
      <c r="H3778" s="11"/>
      <c r="I3778" s="15"/>
    </row>
    <row r="3779" spans="6:9">
      <c r="F3779" s="11"/>
      <c r="G3779" s="15"/>
      <c r="H3779" s="11"/>
      <c r="I3779" s="15"/>
    </row>
    <row r="3780" spans="6:9">
      <c r="F3780" s="11"/>
      <c r="G3780" s="15"/>
      <c r="H3780" s="11"/>
      <c r="I3780" s="15"/>
    </row>
    <row r="3781" spans="6:9">
      <c r="F3781" s="11"/>
      <c r="G3781" s="15"/>
      <c r="H3781" s="11"/>
      <c r="I3781" s="15"/>
    </row>
    <row r="3782" spans="6:9">
      <c r="F3782" s="11"/>
      <c r="G3782" s="15"/>
      <c r="H3782" s="11"/>
      <c r="I3782" s="15"/>
    </row>
    <row r="3783" spans="6:9">
      <c r="F3783" s="11"/>
      <c r="G3783" s="15"/>
      <c r="H3783" s="11"/>
      <c r="I3783" s="15"/>
    </row>
    <row r="3784" spans="6:9">
      <c r="F3784" s="11"/>
      <c r="G3784" s="15"/>
      <c r="H3784" s="11"/>
      <c r="I3784" s="15"/>
    </row>
    <row r="3785" spans="6:9">
      <c r="F3785" s="11"/>
      <c r="G3785" s="15"/>
      <c r="H3785" s="11"/>
      <c r="I3785" s="15"/>
    </row>
    <row r="3786" spans="6:9">
      <c r="F3786" s="11"/>
      <c r="G3786" s="15"/>
      <c r="H3786" s="11"/>
      <c r="I3786" s="15"/>
    </row>
    <row r="3787" spans="6:9">
      <c r="F3787" s="11"/>
      <c r="G3787" s="15"/>
      <c r="H3787" s="11"/>
      <c r="I3787" s="15"/>
    </row>
    <row r="3788" spans="6:9">
      <c r="F3788" s="11"/>
      <c r="G3788" s="15"/>
      <c r="H3788" s="11"/>
      <c r="I3788" s="15"/>
    </row>
    <row r="3789" spans="6:9">
      <c r="F3789" s="11"/>
      <c r="G3789" s="15"/>
      <c r="H3789" s="11"/>
      <c r="I3789" s="15"/>
    </row>
    <row r="3790" spans="6:9">
      <c r="F3790" s="11"/>
      <c r="G3790" s="15"/>
      <c r="H3790" s="11"/>
      <c r="I3790" s="15"/>
    </row>
    <row r="3791" spans="6:9">
      <c r="F3791" s="11"/>
      <c r="G3791" s="15"/>
      <c r="H3791" s="11"/>
      <c r="I3791" s="15"/>
    </row>
    <row r="3792" spans="6:9">
      <c r="F3792" s="11"/>
      <c r="G3792" s="15"/>
      <c r="H3792" s="11"/>
      <c r="I3792" s="15"/>
    </row>
    <row r="3793" spans="6:9">
      <c r="F3793" s="11"/>
      <c r="G3793" s="15"/>
      <c r="H3793" s="11"/>
      <c r="I3793" s="15"/>
    </row>
    <row r="3794" spans="6:9">
      <c r="F3794" s="11"/>
      <c r="G3794" s="15"/>
      <c r="H3794" s="11"/>
      <c r="I3794" s="15"/>
    </row>
    <row r="3795" spans="6:9">
      <c r="F3795" s="11"/>
      <c r="G3795" s="15"/>
      <c r="H3795" s="11"/>
      <c r="I3795" s="15"/>
    </row>
    <row r="3796" spans="6:9">
      <c r="F3796" s="11"/>
      <c r="G3796" s="15"/>
      <c r="H3796" s="11"/>
      <c r="I3796" s="15"/>
    </row>
    <row r="3797" spans="6:9">
      <c r="F3797" s="11"/>
      <c r="G3797" s="15"/>
      <c r="H3797" s="11"/>
      <c r="I3797" s="15"/>
    </row>
    <row r="3798" spans="6:9">
      <c r="F3798" s="11"/>
      <c r="G3798" s="15"/>
      <c r="H3798" s="11"/>
      <c r="I3798" s="15"/>
    </row>
    <row r="3799" spans="6:9">
      <c r="F3799" s="11"/>
      <c r="G3799" s="15"/>
      <c r="H3799" s="11"/>
      <c r="I3799" s="15"/>
    </row>
    <row r="3800" spans="6:9">
      <c r="F3800" s="11"/>
      <c r="G3800" s="15"/>
      <c r="H3800" s="11"/>
      <c r="I3800" s="15"/>
    </row>
    <row r="3801" spans="6:9">
      <c r="F3801" s="11"/>
      <c r="G3801" s="15"/>
      <c r="H3801" s="11"/>
      <c r="I3801" s="15"/>
    </row>
    <row r="3802" spans="6:9">
      <c r="F3802" s="11"/>
      <c r="G3802" s="15"/>
      <c r="H3802" s="11"/>
      <c r="I3802" s="15"/>
    </row>
    <row r="3803" spans="6:9">
      <c r="F3803" s="11"/>
      <c r="G3803" s="15"/>
      <c r="H3803" s="11"/>
      <c r="I3803" s="15"/>
    </row>
    <row r="3804" spans="6:9">
      <c r="F3804" s="11"/>
      <c r="G3804" s="15"/>
      <c r="H3804" s="11"/>
      <c r="I3804" s="15"/>
    </row>
    <row r="3805" spans="6:9">
      <c r="F3805" s="11"/>
      <c r="G3805" s="15"/>
      <c r="H3805" s="11"/>
      <c r="I3805" s="15"/>
    </row>
    <row r="3806" spans="6:9">
      <c r="F3806" s="11"/>
      <c r="G3806" s="15"/>
      <c r="H3806" s="11"/>
      <c r="I3806" s="15"/>
    </row>
    <row r="3807" spans="6:9">
      <c r="F3807" s="11"/>
      <c r="G3807" s="15"/>
      <c r="H3807" s="11"/>
      <c r="I3807" s="15"/>
    </row>
    <row r="3808" spans="6:9">
      <c r="F3808" s="11"/>
      <c r="G3808" s="15"/>
      <c r="H3808" s="11"/>
      <c r="I3808" s="15"/>
    </row>
    <row r="3809" spans="6:9">
      <c r="F3809" s="11"/>
      <c r="G3809" s="15"/>
      <c r="H3809" s="11"/>
      <c r="I3809" s="15"/>
    </row>
    <row r="3810" spans="6:9">
      <c r="F3810" s="11"/>
      <c r="G3810" s="15"/>
      <c r="H3810" s="11"/>
      <c r="I3810" s="15"/>
    </row>
    <row r="3811" spans="6:9">
      <c r="F3811" s="11"/>
      <c r="G3811" s="15"/>
      <c r="H3811" s="11"/>
      <c r="I3811" s="15"/>
    </row>
    <row r="3812" spans="6:9">
      <c r="F3812" s="11"/>
      <c r="G3812" s="15"/>
      <c r="H3812" s="11"/>
      <c r="I3812" s="15"/>
    </row>
    <row r="3813" spans="6:9">
      <c r="F3813" s="11"/>
      <c r="G3813" s="15"/>
      <c r="H3813" s="11"/>
      <c r="I3813" s="15"/>
    </row>
    <row r="3814" spans="6:9">
      <c r="F3814" s="11"/>
      <c r="G3814" s="15"/>
      <c r="H3814" s="11"/>
      <c r="I3814" s="15"/>
    </row>
    <row r="3815" spans="6:9">
      <c r="F3815" s="11"/>
      <c r="G3815" s="15"/>
      <c r="H3815" s="11"/>
      <c r="I3815" s="15"/>
    </row>
    <row r="3816" spans="6:9">
      <c r="F3816" s="11"/>
      <c r="G3816" s="15"/>
      <c r="H3816" s="11"/>
      <c r="I3816" s="15"/>
    </row>
    <row r="3817" spans="6:9">
      <c r="F3817" s="11"/>
      <c r="G3817" s="15"/>
      <c r="H3817" s="11"/>
      <c r="I3817" s="15"/>
    </row>
    <row r="3818" spans="6:9">
      <c r="F3818" s="11"/>
      <c r="G3818" s="15"/>
      <c r="H3818" s="11"/>
      <c r="I3818" s="15"/>
    </row>
    <row r="3819" spans="6:9">
      <c r="F3819" s="11"/>
      <c r="G3819" s="15"/>
      <c r="H3819" s="11"/>
      <c r="I3819" s="15"/>
    </row>
    <row r="3820" spans="6:9">
      <c r="F3820" s="11"/>
      <c r="G3820" s="15"/>
      <c r="H3820" s="11"/>
      <c r="I3820" s="15"/>
    </row>
    <row r="3821" spans="6:9">
      <c r="F3821" s="11"/>
      <c r="G3821" s="15"/>
      <c r="H3821" s="11"/>
      <c r="I3821" s="15"/>
    </row>
    <row r="3822" spans="6:9">
      <c r="F3822" s="11"/>
      <c r="G3822" s="15"/>
      <c r="H3822" s="11"/>
      <c r="I3822" s="15"/>
    </row>
    <row r="3823" spans="6:9">
      <c r="F3823" s="11"/>
      <c r="G3823" s="15"/>
      <c r="H3823" s="11"/>
      <c r="I3823" s="15"/>
    </row>
    <row r="3824" spans="6:9">
      <c r="F3824" s="11"/>
      <c r="G3824" s="15"/>
      <c r="H3824" s="11"/>
      <c r="I3824" s="15"/>
    </row>
    <row r="3825" spans="6:9">
      <c r="F3825" s="11"/>
      <c r="G3825" s="15"/>
      <c r="H3825" s="11"/>
      <c r="I3825" s="15"/>
    </row>
    <row r="3826" spans="6:9">
      <c r="F3826" s="11"/>
      <c r="G3826" s="15"/>
      <c r="H3826" s="11"/>
      <c r="I3826" s="15"/>
    </row>
    <row r="3827" spans="6:9">
      <c r="F3827" s="11"/>
      <c r="G3827" s="15"/>
      <c r="H3827" s="11"/>
      <c r="I3827" s="15"/>
    </row>
    <row r="3828" spans="6:9">
      <c r="F3828" s="11"/>
      <c r="G3828" s="15"/>
      <c r="H3828" s="11"/>
      <c r="I3828" s="15"/>
    </row>
    <row r="3829" spans="6:9">
      <c r="F3829" s="11"/>
      <c r="G3829" s="15"/>
      <c r="H3829" s="11"/>
      <c r="I3829" s="15"/>
    </row>
    <row r="3830" spans="6:9">
      <c r="F3830" s="11"/>
      <c r="G3830" s="15"/>
      <c r="H3830" s="11"/>
      <c r="I3830" s="15"/>
    </row>
    <row r="3831" spans="6:9">
      <c r="F3831" s="11"/>
      <c r="G3831" s="15"/>
      <c r="H3831" s="11"/>
      <c r="I3831" s="15"/>
    </row>
    <row r="3832" spans="6:9">
      <c r="F3832" s="11"/>
      <c r="G3832" s="15"/>
      <c r="H3832" s="11"/>
      <c r="I3832" s="15"/>
    </row>
    <row r="3833" spans="6:9">
      <c r="F3833" s="11"/>
      <c r="G3833" s="15"/>
      <c r="H3833" s="11"/>
      <c r="I3833" s="15"/>
    </row>
    <row r="3834" spans="6:9">
      <c r="F3834" s="11"/>
      <c r="G3834" s="15"/>
      <c r="H3834" s="11"/>
      <c r="I3834" s="15"/>
    </row>
    <row r="3835" spans="6:9">
      <c r="F3835" s="11"/>
      <c r="G3835" s="15"/>
      <c r="H3835" s="11"/>
      <c r="I3835" s="15"/>
    </row>
    <row r="3836" spans="6:9">
      <c r="F3836" s="11"/>
      <c r="G3836" s="15"/>
      <c r="H3836" s="11"/>
      <c r="I3836" s="15"/>
    </row>
    <row r="3837" spans="6:9">
      <c r="F3837" s="11"/>
      <c r="G3837" s="15"/>
      <c r="H3837" s="11"/>
      <c r="I3837" s="15"/>
    </row>
    <row r="3838" spans="6:9">
      <c r="F3838" s="11"/>
      <c r="G3838" s="15"/>
      <c r="H3838" s="11"/>
      <c r="I3838" s="15"/>
    </row>
    <row r="3839" spans="6:9">
      <c r="F3839" s="11"/>
      <c r="G3839" s="15"/>
      <c r="H3839" s="11"/>
      <c r="I3839" s="15"/>
    </row>
    <row r="3840" spans="6:9">
      <c r="F3840" s="11"/>
      <c r="G3840" s="15"/>
      <c r="H3840" s="11"/>
      <c r="I3840" s="15"/>
    </row>
    <row r="3841" spans="6:9">
      <c r="F3841" s="11"/>
      <c r="G3841" s="15"/>
      <c r="H3841" s="11"/>
      <c r="I3841" s="15"/>
    </row>
    <row r="3842" spans="6:9">
      <c r="F3842" s="11"/>
      <c r="G3842" s="15"/>
      <c r="H3842" s="11"/>
      <c r="I3842" s="15"/>
    </row>
    <row r="3843" spans="6:9">
      <c r="F3843" s="11"/>
      <c r="G3843" s="15"/>
      <c r="H3843" s="11"/>
      <c r="I3843" s="15"/>
    </row>
    <row r="3844" spans="6:9">
      <c r="F3844" s="11"/>
      <c r="G3844" s="15"/>
      <c r="H3844" s="11"/>
      <c r="I3844" s="15"/>
    </row>
    <row r="3845" spans="6:9">
      <c r="F3845" s="11"/>
      <c r="G3845" s="15"/>
      <c r="H3845" s="11"/>
      <c r="I3845" s="15"/>
    </row>
    <row r="3846" spans="6:9">
      <c r="F3846" s="11"/>
      <c r="G3846" s="15"/>
      <c r="H3846" s="11"/>
      <c r="I3846" s="15"/>
    </row>
    <row r="3847" spans="6:9">
      <c r="F3847" s="11"/>
      <c r="G3847" s="15"/>
      <c r="H3847" s="11"/>
      <c r="I3847" s="15"/>
    </row>
    <row r="3848" spans="6:9">
      <c r="F3848" s="11"/>
      <c r="G3848" s="15"/>
      <c r="H3848" s="11"/>
      <c r="I3848" s="15"/>
    </row>
    <row r="3849" spans="6:9">
      <c r="F3849" s="11"/>
      <c r="G3849" s="15"/>
      <c r="H3849" s="11"/>
      <c r="I3849" s="15"/>
    </row>
    <row r="3850" spans="6:9">
      <c r="F3850" s="11"/>
      <c r="G3850" s="15"/>
      <c r="H3850" s="11"/>
      <c r="I3850" s="15"/>
    </row>
    <row r="3851" spans="6:9">
      <c r="F3851" s="11"/>
      <c r="G3851" s="15"/>
      <c r="H3851" s="11"/>
      <c r="I3851" s="15"/>
    </row>
    <row r="3852" spans="6:9">
      <c r="F3852" s="11"/>
      <c r="G3852" s="15"/>
      <c r="H3852" s="11"/>
      <c r="I3852" s="15"/>
    </row>
    <row r="3853" spans="6:9">
      <c r="F3853" s="11"/>
      <c r="G3853" s="15"/>
      <c r="H3853" s="11"/>
      <c r="I3853" s="15"/>
    </row>
    <row r="3854" spans="6:9">
      <c r="F3854" s="11"/>
      <c r="G3854" s="15"/>
      <c r="H3854" s="11"/>
      <c r="I3854" s="15"/>
    </row>
    <row r="3855" spans="6:9">
      <c r="F3855" s="11"/>
      <c r="G3855" s="15"/>
      <c r="H3855" s="11"/>
      <c r="I3855" s="15"/>
    </row>
    <row r="3856" spans="6:9">
      <c r="F3856" s="11"/>
      <c r="G3856" s="15"/>
      <c r="H3856" s="11"/>
      <c r="I3856" s="15"/>
    </row>
    <row r="3857" spans="6:9">
      <c r="F3857" s="11"/>
      <c r="G3857" s="15"/>
      <c r="H3857" s="11"/>
      <c r="I3857" s="15"/>
    </row>
    <row r="3858" spans="6:9">
      <c r="F3858" s="11"/>
      <c r="G3858" s="15"/>
      <c r="H3858" s="11"/>
      <c r="I3858" s="15"/>
    </row>
    <row r="3859" spans="6:9">
      <c r="F3859" s="11"/>
      <c r="G3859" s="15"/>
      <c r="H3859" s="11"/>
      <c r="I3859" s="15"/>
    </row>
    <row r="3860" spans="6:9">
      <c r="F3860" s="11"/>
      <c r="G3860" s="15"/>
      <c r="H3860" s="11"/>
      <c r="I3860" s="15"/>
    </row>
    <row r="3861" spans="6:9">
      <c r="F3861" s="11"/>
      <c r="G3861" s="15"/>
      <c r="H3861" s="11"/>
      <c r="I3861" s="15"/>
    </row>
    <row r="3862" spans="6:9">
      <c r="F3862" s="11"/>
      <c r="G3862" s="15"/>
      <c r="H3862" s="11"/>
      <c r="I3862" s="15"/>
    </row>
    <row r="3863" spans="6:9">
      <c r="F3863" s="11"/>
      <c r="G3863" s="15"/>
      <c r="H3863" s="11"/>
      <c r="I3863" s="15"/>
    </row>
    <row r="3864" spans="6:9">
      <c r="F3864" s="11"/>
      <c r="G3864" s="15"/>
      <c r="H3864" s="11"/>
      <c r="I3864" s="15"/>
    </row>
    <row r="3865" spans="6:9">
      <c r="F3865" s="11"/>
      <c r="G3865" s="15"/>
      <c r="H3865" s="11"/>
      <c r="I3865" s="15"/>
    </row>
    <row r="3866" spans="6:9">
      <c r="F3866" s="11"/>
      <c r="G3866" s="15"/>
      <c r="H3866" s="11"/>
      <c r="I3866" s="15"/>
    </row>
    <row r="3867" spans="6:9">
      <c r="F3867" s="11"/>
      <c r="G3867" s="15"/>
      <c r="H3867" s="11"/>
      <c r="I3867" s="15"/>
    </row>
    <row r="3868" spans="6:9">
      <c r="F3868" s="11"/>
      <c r="G3868" s="15"/>
      <c r="H3868" s="11"/>
      <c r="I3868" s="15"/>
    </row>
    <row r="3869" spans="6:9">
      <c r="F3869" s="11"/>
      <c r="G3869" s="15"/>
      <c r="H3869" s="11"/>
      <c r="I3869" s="15"/>
    </row>
    <row r="3870" spans="6:9">
      <c r="F3870" s="11"/>
      <c r="G3870" s="15"/>
      <c r="H3870" s="11"/>
      <c r="I3870" s="15"/>
    </row>
    <row r="3871" spans="6:9">
      <c r="F3871" s="11"/>
      <c r="G3871" s="15"/>
      <c r="H3871" s="11"/>
      <c r="I3871" s="15"/>
    </row>
    <row r="3872" spans="6:9">
      <c r="F3872" s="11"/>
      <c r="G3872" s="15"/>
      <c r="H3872" s="11"/>
      <c r="I3872" s="15"/>
    </row>
    <row r="3873" spans="6:9">
      <c r="F3873" s="11"/>
      <c r="G3873" s="15"/>
      <c r="H3873" s="11"/>
      <c r="I3873" s="15"/>
    </row>
    <row r="3874" spans="6:9">
      <c r="F3874" s="11"/>
      <c r="G3874" s="15"/>
      <c r="H3874" s="11"/>
      <c r="I3874" s="15"/>
    </row>
    <row r="3875" spans="6:9">
      <c r="F3875" s="11"/>
      <c r="G3875" s="15"/>
      <c r="H3875" s="11"/>
      <c r="I3875" s="15"/>
    </row>
    <row r="3876" spans="6:9">
      <c r="F3876" s="11"/>
      <c r="G3876" s="15"/>
      <c r="H3876" s="11"/>
      <c r="I3876" s="15"/>
    </row>
    <row r="3877" spans="6:9">
      <c r="F3877" s="11"/>
      <c r="G3877" s="15"/>
      <c r="H3877" s="11"/>
      <c r="I3877" s="15"/>
    </row>
    <row r="3878" spans="6:9">
      <c r="F3878" s="11"/>
      <c r="G3878" s="15"/>
      <c r="H3878" s="11"/>
      <c r="I3878" s="15"/>
    </row>
    <row r="3879" spans="6:9">
      <c r="F3879" s="11"/>
      <c r="G3879" s="15"/>
      <c r="H3879" s="11"/>
      <c r="I3879" s="15"/>
    </row>
    <row r="3880" spans="6:9">
      <c r="F3880" s="11"/>
      <c r="G3880" s="15"/>
      <c r="H3880" s="11"/>
      <c r="I3880" s="15"/>
    </row>
    <row r="3881" spans="6:9">
      <c r="F3881" s="11"/>
      <c r="G3881" s="15"/>
      <c r="H3881" s="11"/>
      <c r="I3881" s="15"/>
    </row>
    <row r="3882" spans="6:9">
      <c r="F3882" s="11"/>
      <c r="G3882" s="15"/>
      <c r="H3882" s="11"/>
      <c r="I3882" s="15"/>
    </row>
    <row r="3883" spans="6:9">
      <c r="F3883" s="11"/>
      <c r="G3883" s="15"/>
      <c r="H3883" s="11"/>
      <c r="I3883" s="15"/>
    </row>
    <row r="3884" spans="6:9">
      <c r="F3884" s="11"/>
      <c r="G3884" s="15"/>
      <c r="H3884" s="11"/>
      <c r="I3884" s="15"/>
    </row>
    <row r="3885" spans="6:9">
      <c r="F3885" s="11"/>
      <c r="G3885" s="15"/>
      <c r="H3885" s="11"/>
      <c r="I3885" s="15"/>
    </row>
    <row r="3886" spans="6:9">
      <c r="F3886" s="11"/>
      <c r="G3886" s="15"/>
      <c r="H3886" s="11"/>
      <c r="I3886" s="15"/>
    </row>
    <row r="3887" spans="6:9">
      <c r="F3887" s="11"/>
      <c r="G3887" s="15"/>
      <c r="H3887" s="11"/>
      <c r="I3887" s="15"/>
    </row>
    <row r="3888" spans="6:9">
      <c r="F3888" s="11"/>
      <c r="G3888" s="15"/>
      <c r="H3888" s="11"/>
      <c r="I3888" s="15"/>
    </row>
    <row r="3889" spans="6:9">
      <c r="F3889" s="11"/>
      <c r="G3889" s="15"/>
      <c r="H3889" s="11"/>
      <c r="I3889" s="15"/>
    </row>
    <row r="3890" spans="6:9">
      <c r="F3890" s="11"/>
      <c r="G3890" s="15"/>
      <c r="H3890" s="11"/>
      <c r="I3890" s="15"/>
    </row>
    <row r="3891" spans="6:9">
      <c r="F3891" s="11"/>
      <c r="G3891" s="15"/>
      <c r="H3891" s="11"/>
      <c r="I3891" s="15"/>
    </row>
    <row r="3892" spans="6:9">
      <c r="F3892" s="11"/>
      <c r="G3892" s="15"/>
      <c r="H3892" s="11"/>
      <c r="I3892" s="15"/>
    </row>
    <row r="3893" spans="6:9">
      <c r="F3893" s="11"/>
      <c r="G3893" s="15"/>
      <c r="H3893" s="11"/>
      <c r="I3893" s="15"/>
    </row>
    <row r="3894" spans="6:9">
      <c r="F3894" s="11"/>
      <c r="G3894" s="15"/>
      <c r="H3894" s="11"/>
      <c r="I3894" s="15"/>
    </row>
    <row r="3895" spans="6:9">
      <c r="F3895" s="11"/>
      <c r="G3895" s="15"/>
      <c r="H3895" s="11"/>
      <c r="I3895" s="15"/>
    </row>
    <row r="3896" spans="6:9">
      <c r="F3896" s="11"/>
      <c r="G3896" s="15"/>
      <c r="H3896" s="11"/>
      <c r="I3896" s="15"/>
    </row>
    <row r="3897" spans="6:9">
      <c r="F3897" s="11"/>
      <c r="G3897" s="15"/>
      <c r="H3897" s="11"/>
      <c r="I3897" s="15"/>
    </row>
    <row r="3898" spans="6:9">
      <c r="F3898" s="11"/>
      <c r="G3898" s="15"/>
      <c r="H3898" s="11"/>
      <c r="I3898" s="15"/>
    </row>
    <row r="3899" spans="6:9">
      <c r="F3899" s="11"/>
      <c r="G3899" s="15"/>
      <c r="H3899" s="11"/>
      <c r="I3899" s="15"/>
    </row>
    <row r="3900" spans="6:9">
      <c r="F3900" s="11"/>
      <c r="G3900" s="15"/>
      <c r="H3900" s="11"/>
      <c r="I3900" s="15"/>
    </row>
    <row r="3901" spans="6:9">
      <c r="F3901" s="11"/>
      <c r="G3901" s="15"/>
      <c r="H3901" s="11"/>
      <c r="I3901" s="15"/>
    </row>
    <row r="3902" spans="6:9">
      <c r="F3902" s="11"/>
      <c r="G3902" s="15"/>
      <c r="H3902" s="11"/>
      <c r="I3902" s="15"/>
    </row>
    <row r="3903" spans="6:9">
      <c r="F3903" s="11"/>
      <c r="G3903" s="15"/>
      <c r="H3903" s="11"/>
      <c r="I3903" s="15"/>
    </row>
    <row r="3904" spans="6:9">
      <c r="F3904" s="11"/>
      <c r="G3904" s="15"/>
      <c r="H3904" s="11"/>
      <c r="I3904" s="15"/>
    </row>
    <row r="3905" spans="6:9">
      <c r="F3905" s="11"/>
      <c r="G3905" s="15"/>
      <c r="H3905" s="11"/>
      <c r="I3905" s="15"/>
    </row>
    <row r="3906" spans="6:9">
      <c r="F3906" s="11"/>
      <c r="G3906" s="15"/>
      <c r="H3906" s="11"/>
      <c r="I3906" s="15"/>
    </row>
    <row r="3907" spans="6:9">
      <c r="F3907" s="11"/>
      <c r="G3907" s="15"/>
      <c r="H3907" s="11"/>
      <c r="I3907" s="15"/>
    </row>
    <row r="3908" spans="6:9">
      <c r="F3908" s="11"/>
      <c r="G3908" s="15"/>
      <c r="H3908" s="11"/>
      <c r="I3908" s="15"/>
    </row>
    <row r="3909" spans="6:9">
      <c r="F3909" s="11"/>
      <c r="G3909" s="15"/>
      <c r="H3909" s="11"/>
      <c r="I3909" s="15"/>
    </row>
    <row r="3910" spans="6:9">
      <c r="F3910" s="11"/>
      <c r="G3910" s="15"/>
      <c r="H3910" s="11"/>
      <c r="I3910" s="15"/>
    </row>
    <row r="3911" spans="6:9">
      <c r="F3911" s="11"/>
      <c r="G3911" s="15"/>
      <c r="H3911" s="11"/>
      <c r="I3911" s="15"/>
    </row>
    <row r="3912" spans="6:9">
      <c r="F3912" s="11"/>
      <c r="G3912" s="15"/>
      <c r="H3912" s="11"/>
      <c r="I3912" s="15"/>
    </row>
    <row r="3913" spans="6:9">
      <c r="F3913" s="11"/>
      <c r="G3913" s="15"/>
      <c r="H3913" s="11"/>
      <c r="I3913" s="15"/>
    </row>
    <row r="3914" spans="6:9">
      <c r="F3914" s="11"/>
      <c r="G3914" s="15"/>
      <c r="H3914" s="11"/>
      <c r="I3914" s="15"/>
    </row>
    <row r="3915" spans="6:9">
      <c r="F3915" s="11"/>
      <c r="G3915" s="15"/>
      <c r="H3915" s="11"/>
      <c r="I3915" s="15"/>
    </row>
    <row r="3916" spans="6:9">
      <c r="F3916" s="11"/>
      <c r="G3916" s="15"/>
      <c r="H3916" s="11"/>
      <c r="I3916" s="15"/>
    </row>
    <row r="3917" spans="6:9">
      <c r="F3917" s="11"/>
      <c r="G3917" s="15"/>
      <c r="H3917" s="11"/>
      <c r="I3917" s="15"/>
    </row>
    <row r="3918" spans="6:9">
      <c r="F3918" s="11"/>
      <c r="G3918" s="15"/>
      <c r="H3918" s="11"/>
      <c r="I3918" s="15"/>
    </row>
    <row r="3919" spans="6:9">
      <c r="F3919" s="11"/>
      <c r="G3919" s="15"/>
      <c r="H3919" s="11"/>
      <c r="I3919" s="15"/>
    </row>
    <row r="3920" spans="6:9">
      <c r="F3920" s="11"/>
      <c r="G3920" s="15"/>
      <c r="H3920" s="11"/>
      <c r="I3920" s="15"/>
    </row>
    <row r="3921" spans="6:9">
      <c r="F3921" s="11"/>
      <c r="G3921" s="15"/>
      <c r="H3921" s="11"/>
      <c r="I3921" s="15"/>
    </row>
    <row r="3922" spans="6:9">
      <c r="F3922" s="11"/>
      <c r="G3922" s="15"/>
      <c r="H3922" s="11"/>
      <c r="I3922" s="15"/>
    </row>
    <row r="3923" spans="6:9">
      <c r="F3923" s="11"/>
      <c r="G3923" s="15"/>
      <c r="H3923" s="11"/>
      <c r="I3923" s="15"/>
    </row>
    <row r="3924" spans="6:9">
      <c r="F3924" s="11"/>
      <c r="G3924" s="15"/>
      <c r="H3924" s="11"/>
      <c r="I3924" s="15"/>
    </row>
    <row r="3925" spans="6:9">
      <c r="F3925" s="11"/>
      <c r="G3925" s="15"/>
      <c r="H3925" s="11"/>
      <c r="I3925" s="15"/>
    </row>
    <row r="3926" spans="6:9">
      <c r="F3926" s="11"/>
      <c r="G3926" s="15"/>
      <c r="H3926" s="11"/>
      <c r="I3926" s="15"/>
    </row>
    <row r="3927" spans="6:9">
      <c r="F3927" s="11"/>
      <c r="G3927" s="15"/>
      <c r="H3927" s="11"/>
      <c r="I3927" s="15"/>
    </row>
    <row r="3928" spans="6:9">
      <c r="F3928" s="11"/>
      <c r="G3928" s="15"/>
      <c r="H3928" s="11"/>
      <c r="I3928" s="15"/>
    </row>
    <row r="3929" spans="6:9">
      <c r="F3929" s="11"/>
      <c r="G3929" s="15"/>
      <c r="H3929" s="11"/>
      <c r="I3929" s="15"/>
    </row>
    <row r="3930" spans="6:9">
      <c r="F3930" s="11"/>
      <c r="G3930" s="15"/>
      <c r="H3930" s="11"/>
      <c r="I3930" s="15"/>
    </row>
    <row r="3931" spans="6:9">
      <c r="F3931" s="11"/>
      <c r="G3931" s="15"/>
      <c r="H3931" s="11"/>
      <c r="I3931" s="15"/>
    </row>
    <row r="3932" spans="6:9">
      <c r="F3932" s="11"/>
      <c r="G3932" s="15"/>
      <c r="H3932" s="11"/>
      <c r="I3932" s="15"/>
    </row>
    <row r="3933" spans="6:9">
      <c r="F3933" s="11"/>
      <c r="G3933" s="15"/>
      <c r="H3933" s="11"/>
      <c r="I3933" s="15"/>
    </row>
    <row r="3934" spans="6:9">
      <c r="F3934" s="11"/>
      <c r="G3934" s="15"/>
      <c r="H3934" s="11"/>
      <c r="I3934" s="15"/>
    </row>
    <row r="3935" spans="6:9">
      <c r="F3935" s="11"/>
      <c r="G3935" s="15"/>
      <c r="H3935" s="11"/>
      <c r="I3935" s="15"/>
    </row>
    <row r="3936" spans="6:9">
      <c r="F3936" s="11"/>
      <c r="G3936" s="15"/>
      <c r="H3936" s="11"/>
      <c r="I3936" s="15"/>
    </row>
    <row r="3937" spans="6:9">
      <c r="F3937" s="11"/>
      <c r="G3937" s="15"/>
      <c r="H3937" s="11"/>
      <c r="I3937" s="15"/>
    </row>
    <row r="3938" spans="6:9">
      <c r="F3938" s="11"/>
      <c r="G3938" s="15"/>
      <c r="H3938" s="11"/>
      <c r="I3938" s="15"/>
    </row>
    <row r="3939" spans="6:9">
      <c r="F3939" s="11"/>
      <c r="G3939" s="15"/>
      <c r="H3939" s="11"/>
      <c r="I3939" s="15"/>
    </row>
    <row r="3940" spans="6:9">
      <c r="F3940" s="11"/>
      <c r="G3940" s="15"/>
      <c r="H3940" s="11"/>
      <c r="I3940" s="15"/>
    </row>
    <row r="3941" spans="6:9">
      <c r="F3941" s="11"/>
      <c r="G3941" s="15"/>
      <c r="H3941" s="11"/>
      <c r="I3941" s="15"/>
    </row>
    <row r="3942" spans="6:9">
      <c r="F3942" s="11"/>
      <c r="G3942" s="15"/>
      <c r="H3942" s="11"/>
      <c r="I3942" s="15"/>
    </row>
    <row r="3943" spans="6:9">
      <c r="F3943" s="11"/>
      <c r="G3943" s="15"/>
      <c r="H3943" s="11"/>
      <c r="I3943" s="15"/>
    </row>
    <row r="3944" spans="6:9">
      <c r="F3944" s="11"/>
      <c r="G3944" s="15"/>
      <c r="H3944" s="11"/>
      <c r="I3944" s="15"/>
    </row>
    <row r="3945" spans="6:9">
      <c r="F3945" s="11"/>
      <c r="G3945" s="15"/>
      <c r="H3945" s="11"/>
      <c r="I3945" s="15"/>
    </row>
    <row r="3946" spans="6:9">
      <c r="F3946" s="11"/>
      <c r="G3946" s="15"/>
      <c r="H3946" s="11"/>
      <c r="I3946" s="15"/>
    </row>
    <row r="3947" spans="6:9">
      <c r="F3947" s="11"/>
      <c r="G3947" s="15"/>
      <c r="H3947" s="11"/>
      <c r="I3947" s="15"/>
    </row>
    <row r="3948" spans="6:9">
      <c r="F3948" s="11"/>
      <c r="G3948" s="15"/>
      <c r="H3948" s="11"/>
      <c r="I3948" s="15"/>
    </row>
    <row r="3949" spans="6:9">
      <c r="F3949" s="11"/>
      <c r="G3949" s="15"/>
      <c r="H3949" s="11"/>
      <c r="I3949" s="15"/>
    </row>
    <row r="3950" spans="6:9">
      <c r="F3950" s="11"/>
      <c r="G3950" s="15"/>
      <c r="H3950" s="11"/>
      <c r="I3950" s="15"/>
    </row>
    <row r="3951" spans="6:9">
      <c r="F3951" s="11"/>
      <c r="G3951" s="15"/>
      <c r="H3951" s="11"/>
      <c r="I3951" s="15"/>
    </row>
    <row r="3952" spans="6:9">
      <c r="F3952" s="11"/>
      <c r="G3952" s="15"/>
      <c r="H3952" s="11"/>
      <c r="I3952" s="15"/>
    </row>
    <row r="3953" spans="6:9">
      <c r="F3953" s="11"/>
      <c r="G3953" s="15"/>
      <c r="H3953" s="11"/>
      <c r="I3953" s="15"/>
    </row>
    <row r="3954" spans="6:9">
      <c r="F3954" s="11"/>
      <c r="G3954" s="15"/>
      <c r="H3954" s="11"/>
      <c r="I3954" s="15"/>
    </row>
    <row r="3955" spans="6:9">
      <c r="F3955" s="11"/>
      <c r="G3955" s="15"/>
      <c r="H3955" s="11"/>
      <c r="I3955" s="15"/>
    </row>
    <row r="3956" spans="6:9">
      <c r="F3956" s="11"/>
      <c r="G3956" s="15"/>
      <c r="H3956" s="11"/>
      <c r="I3956" s="15"/>
    </row>
    <row r="3957" spans="6:9">
      <c r="F3957" s="11"/>
      <c r="G3957" s="15"/>
      <c r="H3957" s="11"/>
      <c r="I3957" s="15"/>
    </row>
    <row r="3958" spans="6:9">
      <c r="F3958" s="11"/>
      <c r="G3958" s="15"/>
      <c r="H3958" s="11"/>
      <c r="I3958" s="15"/>
    </row>
    <row r="3959" spans="6:9">
      <c r="F3959" s="11"/>
      <c r="G3959" s="15"/>
      <c r="H3959" s="11"/>
      <c r="I3959" s="15"/>
    </row>
    <row r="3960" spans="6:9">
      <c r="F3960" s="11"/>
      <c r="G3960" s="15"/>
      <c r="H3960" s="11"/>
      <c r="I3960" s="15"/>
    </row>
    <row r="3961" spans="6:9">
      <c r="F3961" s="11"/>
      <c r="G3961" s="15"/>
      <c r="H3961" s="11"/>
      <c r="I3961" s="15"/>
    </row>
    <row r="3962" spans="6:9">
      <c r="F3962" s="11"/>
      <c r="G3962" s="15"/>
      <c r="H3962" s="11"/>
      <c r="I3962" s="15"/>
    </row>
    <row r="3963" spans="6:9">
      <c r="F3963" s="11"/>
      <c r="G3963" s="15"/>
      <c r="H3963" s="11"/>
      <c r="I3963" s="15"/>
    </row>
    <row r="3964" spans="6:9">
      <c r="F3964" s="11"/>
      <c r="G3964" s="15"/>
      <c r="H3964" s="11"/>
      <c r="I3964" s="15"/>
    </row>
    <row r="3965" spans="6:9">
      <c r="F3965" s="11"/>
      <c r="G3965" s="15"/>
      <c r="H3965" s="11"/>
      <c r="I3965" s="15"/>
    </row>
    <row r="3966" spans="6:9">
      <c r="F3966" s="11"/>
      <c r="G3966" s="15"/>
      <c r="H3966" s="11"/>
      <c r="I3966" s="15"/>
    </row>
    <row r="3967" spans="6:9">
      <c r="F3967" s="11"/>
      <c r="G3967" s="15"/>
      <c r="H3967" s="11"/>
      <c r="I3967" s="15"/>
    </row>
    <row r="3968" spans="6:9">
      <c r="F3968" s="11"/>
      <c r="G3968" s="15"/>
      <c r="H3968" s="11"/>
      <c r="I3968" s="15"/>
    </row>
    <row r="3969" spans="6:9">
      <c r="F3969" s="11"/>
      <c r="G3969" s="15"/>
      <c r="H3969" s="11"/>
      <c r="I3969" s="15"/>
    </row>
    <row r="3970" spans="6:9">
      <c r="F3970" s="11"/>
      <c r="G3970" s="15"/>
      <c r="H3970" s="11"/>
      <c r="I3970" s="15"/>
    </row>
    <row r="3971" spans="6:9">
      <c r="F3971" s="11"/>
      <c r="G3971" s="15"/>
      <c r="H3971" s="11"/>
      <c r="I3971" s="15"/>
    </row>
    <row r="3972" spans="6:9">
      <c r="F3972" s="11"/>
      <c r="G3972" s="15"/>
      <c r="H3972" s="11"/>
      <c r="I3972" s="15"/>
    </row>
    <row r="3973" spans="6:9">
      <c r="F3973" s="11"/>
      <c r="G3973" s="15"/>
      <c r="H3973" s="11"/>
      <c r="I3973" s="15"/>
    </row>
    <row r="3974" spans="6:9">
      <c r="F3974" s="11"/>
      <c r="G3974" s="15"/>
      <c r="H3974" s="11"/>
      <c r="I3974" s="15"/>
    </row>
    <row r="3975" spans="6:9">
      <c r="F3975" s="11"/>
      <c r="G3975" s="15"/>
      <c r="H3975" s="11"/>
      <c r="I3975" s="15"/>
    </row>
    <row r="3976" spans="6:9">
      <c r="F3976" s="11"/>
      <c r="G3976" s="15"/>
      <c r="H3976" s="11"/>
      <c r="I3976" s="15"/>
    </row>
    <row r="3977" spans="6:9">
      <c r="F3977" s="11"/>
      <c r="G3977" s="15"/>
      <c r="H3977" s="11"/>
      <c r="I3977" s="15"/>
    </row>
    <row r="3978" spans="6:9">
      <c r="F3978" s="11"/>
      <c r="G3978" s="15"/>
      <c r="H3978" s="11"/>
      <c r="I3978" s="15"/>
    </row>
    <row r="3979" spans="6:9">
      <c r="F3979" s="11"/>
      <c r="G3979" s="15"/>
      <c r="H3979" s="11"/>
      <c r="I3979" s="15"/>
    </row>
    <row r="3980" spans="6:9">
      <c r="F3980" s="11"/>
      <c r="G3980" s="15"/>
      <c r="H3980" s="11"/>
      <c r="I3980" s="15"/>
    </row>
    <row r="3981" spans="6:9">
      <c r="F3981" s="11"/>
      <c r="G3981" s="15"/>
      <c r="H3981" s="11"/>
      <c r="I3981" s="15"/>
    </row>
    <row r="3982" spans="6:9">
      <c r="F3982" s="11"/>
      <c r="G3982" s="15"/>
      <c r="H3982" s="11"/>
      <c r="I3982" s="15"/>
    </row>
    <row r="3983" spans="6:9">
      <c r="F3983" s="11"/>
      <c r="G3983" s="15"/>
      <c r="H3983" s="11"/>
      <c r="I3983" s="15"/>
    </row>
    <row r="3984" spans="6:9">
      <c r="F3984" s="11"/>
      <c r="G3984" s="15"/>
      <c r="H3984" s="11"/>
      <c r="I3984" s="15"/>
    </row>
    <row r="3985" spans="6:9">
      <c r="F3985" s="11"/>
      <c r="G3985" s="15"/>
      <c r="H3985" s="11"/>
      <c r="I3985" s="15"/>
    </row>
    <row r="3986" spans="6:9">
      <c r="F3986" s="11"/>
      <c r="G3986" s="15"/>
      <c r="H3986" s="11"/>
      <c r="I3986" s="15"/>
    </row>
    <row r="3987" spans="6:9">
      <c r="F3987" s="11"/>
      <c r="G3987" s="15"/>
      <c r="H3987" s="11"/>
      <c r="I3987" s="15"/>
    </row>
    <row r="3988" spans="6:9">
      <c r="F3988" s="11"/>
      <c r="G3988" s="15"/>
      <c r="H3988" s="11"/>
      <c r="I3988" s="15"/>
    </row>
    <row r="3989" spans="6:9">
      <c r="F3989" s="11"/>
      <c r="G3989" s="15"/>
      <c r="H3989" s="11"/>
      <c r="I3989" s="15"/>
    </row>
    <row r="3990" spans="6:9">
      <c r="F3990" s="11"/>
      <c r="G3990" s="15"/>
      <c r="H3990" s="11"/>
      <c r="I3990" s="15"/>
    </row>
    <row r="3991" spans="6:9">
      <c r="F3991" s="11"/>
      <c r="G3991" s="15"/>
      <c r="H3991" s="11"/>
      <c r="I3991" s="15"/>
    </row>
    <row r="3992" spans="6:9">
      <c r="F3992" s="11"/>
      <c r="G3992" s="15"/>
      <c r="H3992" s="11"/>
      <c r="I3992" s="15"/>
    </row>
    <row r="3993" spans="6:9">
      <c r="F3993" s="11"/>
      <c r="G3993" s="15"/>
      <c r="H3993" s="11"/>
      <c r="I3993" s="15"/>
    </row>
    <row r="3994" spans="6:9">
      <c r="F3994" s="11"/>
      <c r="G3994" s="15"/>
      <c r="H3994" s="11"/>
      <c r="I3994" s="15"/>
    </row>
    <row r="3995" spans="6:9">
      <c r="F3995" s="11"/>
      <c r="G3995" s="15"/>
      <c r="H3995" s="11"/>
      <c r="I3995" s="15"/>
    </row>
    <row r="3996" spans="6:9">
      <c r="F3996" s="11"/>
      <c r="G3996" s="15"/>
      <c r="H3996" s="11"/>
      <c r="I3996" s="15"/>
    </row>
    <row r="3997" spans="6:9">
      <c r="F3997" s="11"/>
      <c r="G3997" s="15"/>
      <c r="H3997" s="11"/>
      <c r="I3997" s="15"/>
    </row>
    <row r="3998" spans="6:9">
      <c r="F3998" s="11"/>
      <c r="G3998" s="15"/>
      <c r="H3998" s="11"/>
      <c r="I3998" s="15"/>
    </row>
    <row r="3999" spans="6:9">
      <c r="F3999" s="11"/>
      <c r="G3999" s="15"/>
      <c r="H3999" s="11"/>
      <c r="I3999" s="15"/>
    </row>
    <row r="4000" spans="6:9">
      <c r="F4000" s="11"/>
      <c r="G4000" s="15"/>
      <c r="H4000" s="11"/>
      <c r="I4000" s="15"/>
    </row>
    <row r="4001" spans="6:9">
      <c r="F4001" s="11"/>
      <c r="G4001" s="15"/>
      <c r="H4001" s="11"/>
      <c r="I4001" s="15"/>
    </row>
    <row r="4002" spans="6:9">
      <c r="F4002" s="11"/>
      <c r="G4002" s="15"/>
      <c r="H4002" s="11"/>
      <c r="I4002" s="15"/>
    </row>
    <row r="4003" spans="6:9">
      <c r="F4003" s="11"/>
      <c r="G4003" s="15"/>
      <c r="H4003" s="11"/>
      <c r="I4003" s="15"/>
    </row>
    <row r="4004" spans="6:9">
      <c r="F4004" s="11"/>
      <c r="G4004" s="15"/>
      <c r="H4004" s="11"/>
      <c r="I4004" s="15"/>
    </row>
    <row r="4005" spans="6:9">
      <c r="F4005" s="11"/>
      <c r="G4005" s="15"/>
      <c r="H4005" s="11"/>
      <c r="I4005" s="15"/>
    </row>
    <row r="4006" spans="6:9">
      <c r="F4006" s="11"/>
      <c r="G4006" s="15"/>
      <c r="H4006" s="11"/>
      <c r="I4006" s="15"/>
    </row>
    <row r="4007" spans="6:9">
      <c r="F4007" s="11"/>
      <c r="G4007" s="15"/>
      <c r="H4007" s="11"/>
      <c r="I4007" s="15"/>
    </row>
    <row r="4008" spans="6:9">
      <c r="F4008" s="11"/>
      <c r="G4008" s="15"/>
      <c r="H4008" s="11"/>
      <c r="I4008" s="15"/>
    </row>
    <row r="4009" spans="6:9">
      <c r="F4009" s="11"/>
      <c r="G4009" s="15"/>
      <c r="H4009" s="11"/>
      <c r="I4009" s="15"/>
    </row>
    <row r="4010" spans="6:9">
      <c r="F4010" s="11"/>
      <c r="G4010" s="15"/>
      <c r="H4010" s="11"/>
      <c r="I4010" s="15"/>
    </row>
    <row r="4011" spans="6:9">
      <c r="F4011" s="11"/>
      <c r="G4011" s="15"/>
      <c r="H4011" s="11"/>
      <c r="I4011" s="15"/>
    </row>
    <row r="4012" spans="6:9">
      <c r="F4012" s="11"/>
      <c r="G4012" s="15"/>
      <c r="H4012" s="11"/>
      <c r="I4012" s="15"/>
    </row>
    <row r="4013" spans="6:9">
      <c r="F4013" s="11"/>
      <c r="G4013" s="15"/>
      <c r="H4013" s="11"/>
      <c r="I4013" s="15"/>
    </row>
    <row r="4014" spans="6:9">
      <c r="F4014" s="11"/>
      <c r="G4014" s="15"/>
      <c r="H4014" s="11"/>
      <c r="I4014" s="15"/>
    </row>
    <row r="4015" spans="6:9">
      <c r="F4015" s="11"/>
      <c r="G4015" s="15"/>
      <c r="H4015" s="11"/>
      <c r="I4015" s="15"/>
    </row>
    <row r="4016" spans="6:9">
      <c r="F4016" s="11"/>
      <c r="G4016" s="15"/>
      <c r="H4016" s="11"/>
      <c r="I4016" s="15"/>
    </row>
    <row r="4017" spans="6:9">
      <c r="F4017" s="11"/>
      <c r="G4017" s="15"/>
      <c r="H4017" s="11"/>
      <c r="I4017" s="15"/>
    </row>
    <row r="4018" spans="6:9">
      <c r="F4018" s="11"/>
      <c r="G4018" s="15"/>
      <c r="H4018" s="11"/>
      <c r="I4018" s="15"/>
    </row>
    <row r="4019" spans="6:9">
      <c r="F4019" s="11"/>
      <c r="G4019" s="15"/>
      <c r="H4019" s="11"/>
      <c r="I4019" s="15"/>
    </row>
    <row r="4020" spans="6:9">
      <c r="F4020" s="11"/>
      <c r="G4020" s="15"/>
      <c r="H4020" s="11"/>
      <c r="I4020" s="15"/>
    </row>
    <row r="4021" spans="6:9">
      <c r="F4021" s="11"/>
      <c r="G4021" s="15"/>
      <c r="H4021" s="11"/>
      <c r="I4021" s="15"/>
    </row>
    <row r="4022" spans="6:9">
      <c r="F4022" s="11"/>
      <c r="G4022" s="15"/>
      <c r="H4022" s="11"/>
      <c r="I4022" s="15"/>
    </row>
    <row r="4023" spans="6:9">
      <c r="F4023" s="11"/>
      <c r="G4023" s="15"/>
      <c r="H4023" s="11"/>
      <c r="I4023" s="15"/>
    </row>
    <row r="4024" spans="6:9">
      <c r="F4024" s="11"/>
      <c r="G4024" s="15"/>
      <c r="H4024" s="11"/>
      <c r="I4024" s="15"/>
    </row>
    <row r="4025" spans="6:9">
      <c r="F4025" s="11"/>
      <c r="G4025" s="15"/>
      <c r="H4025" s="11"/>
      <c r="I4025" s="15"/>
    </row>
    <row r="4026" spans="6:9">
      <c r="F4026" s="11"/>
      <c r="G4026" s="15"/>
      <c r="H4026" s="11"/>
      <c r="I4026" s="15"/>
    </row>
    <row r="4027" spans="6:9">
      <c r="F4027" s="11"/>
      <c r="G4027" s="15"/>
      <c r="H4027" s="11"/>
      <c r="I4027" s="15"/>
    </row>
    <row r="4028" spans="6:9">
      <c r="F4028" s="11"/>
      <c r="G4028" s="15"/>
      <c r="H4028" s="11"/>
      <c r="I4028" s="15"/>
    </row>
    <row r="4029" spans="6:9">
      <c r="F4029" s="11"/>
      <c r="G4029" s="15"/>
      <c r="H4029" s="11"/>
      <c r="I4029" s="15"/>
    </row>
    <row r="4030" spans="6:9">
      <c r="F4030" s="11"/>
      <c r="G4030" s="15"/>
      <c r="H4030" s="11"/>
      <c r="I4030" s="15"/>
    </row>
    <row r="4031" spans="6:9">
      <c r="F4031" s="11"/>
      <c r="G4031" s="15"/>
      <c r="H4031" s="11"/>
      <c r="I4031" s="15"/>
    </row>
    <row r="4032" spans="6:9">
      <c r="F4032" s="11"/>
      <c r="G4032" s="15"/>
      <c r="H4032" s="11"/>
      <c r="I4032" s="15"/>
    </row>
    <row r="4033" spans="6:9">
      <c r="F4033" s="11"/>
      <c r="G4033" s="15"/>
      <c r="H4033" s="11"/>
      <c r="I4033" s="15"/>
    </row>
    <row r="4034" spans="6:9">
      <c r="F4034" s="11"/>
      <c r="G4034" s="15"/>
      <c r="H4034" s="11"/>
      <c r="I4034" s="15"/>
    </row>
    <row r="4035" spans="6:9">
      <c r="F4035" s="11"/>
      <c r="G4035" s="15"/>
      <c r="H4035" s="11"/>
      <c r="I4035" s="15"/>
    </row>
    <row r="4036" spans="6:9">
      <c r="F4036" s="11"/>
      <c r="G4036" s="15"/>
      <c r="H4036" s="11"/>
      <c r="I4036" s="15"/>
    </row>
    <row r="4037" spans="6:9">
      <c r="F4037" s="11"/>
      <c r="G4037" s="15"/>
      <c r="H4037" s="11"/>
      <c r="I4037" s="15"/>
    </row>
    <row r="4038" spans="6:9">
      <c r="F4038" s="11"/>
      <c r="G4038" s="15"/>
      <c r="H4038" s="11"/>
      <c r="I4038" s="15"/>
    </row>
    <row r="4039" spans="6:9">
      <c r="F4039" s="11"/>
      <c r="G4039" s="15"/>
      <c r="H4039" s="11"/>
      <c r="I4039" s="15"/>
    </row>
    <row r="4040" spans="6:9">
      <c r="F4040" s="11"/>
      <c r="G4040" s="15"/>
      <c r="H4040" s="11"/>
      <c r="I4040" s="15"/>
    </row>
    <row r="4041" spans="6:9">
      <c r="F4041" s="11"/>
      <c r="G4041" s="15"/>
      <c r="H4041" s="11"/>
      <c r="I4041" s="15"/>
    </row>
    <row r="4042" spans="6:9">
      <c r="F4042" s="11"/>
      <c r="G4042" s="15"/>
      <c r="H4042" s="11"/>
      <c r="I4042" s="15"/>
    </row>
    <row r="4043" spans="6:9">
      <c r="F4043" s="11"/>
      <c r="G4043" s="15"/>
      <c r="H4043" s="11"/>
      <c r="I4043" s="15"/>
    </row>
    <row r="4044" spans="6:9">
      <c r="F4044" s="11"/>
      <c r="G4044" s="15"/>
      <c r="H4044" s="11"/>
      <c r="I4044" s="15"/>
    </row>
    <row r="4045" spans="6:9">
      <c r="F4045" s="11"/>
      <c r="G4045" s="15"/>
      <c r="H4045" s="11"/>
      <c r="I4045" s="15"/>
    </row>
    <row r="4046" spans="6:9">
      <c r="F4046" s="11"/>
      <c r="G4046" s="15"/>
      <c r="H4046" s="11"/>
      <c r="I4046" s="15"/>
    </row>
    <row r="4047" spans="6:9">
      <c r="F4047" s="11"/>
      <c r="G4047" s="15"/>
      <c r="H4047" s="11"/>
      <c r="I4047" s="15"/>
    </row>
    <row r="4048" spans="6:9">
      <c r="F4048" s="11"/>
      <c r="G4048" s="15"/>
      <c r="H4048" s="11"/>
      <c r="I4048" s="15"/>
    </row>
    <row r="4049" spans="6:9">
      <c r="F4049" s="11"/>
      <c r="G4049" s="15"/>
      <c r="H4049" s="11"/>
      <c r="I4049" s="15"/>
    </row>
    <row r="4050" spans="6:9">
      <c r="F4050" s="11"/>
      <c r="G4050" s="15"/>
      <c r="H4050" s="11"/>
      <c r="I4050" s="15"/>
    </row>
    <row r="4051" spans="6:9">
      <c r="F4051" s="11"/>
      <c r="G4051" s="15"/>
      <c r="H4051" s="11"/>
      <c r="I4051" s="15"/>
    </row>
    <row r="4052" spans="6:9">
      <c r="F4052" s="11"/>
      <c r="G4052" s="15"/>
      <c r="H4052" s="11"/>
      <c r="I4052" s="15"/>
    </row>
    <row r="4053" spans="6:9">
      <c r="F4053" s="11"/>
      <c r="G4053" s="15"/>
      <c r="H4053" s="11"/>
      <c r="I4053" s="15"/>
    </row>
    <row r="4054" spans="6:9">
      <c r="F4054" s="11"/>
      <c r="G4054" s="15"/>
      <c r="H4054" s="11"/>
      <c r="I4054" s="15"/>
    </row>
    <row r="4055" spans="6:9">
      <c r="F4055" s="11"/>
      <c r="G4055" s="15"/>
      <c r="H4055" s="11"/>
      <c r="I4055" s="15"/>
    </row>
    <row r="4056" spans="6:9">
      <c r="F4056" s="11"/>
      <c r="G4056" s="15"/>
      <c r="H4056" s="11"/>
      <c r="I4056" s="15"/>
    </row>
    <row r="4057" spans="6:9">
      <c r="F4057" s="11"/>
      <c r="G4057" s="15"/>
      <c r="H4057" s="11"/>
      <c r="I4057" s="15"/>
    </row>
    <row r="4058" spans="6:9">
      <c r="F4058" s="11"/>
      <c r="G4058" s="15"/>
      <c r="H4058" s="11"/>
      <c r="I4058" s="15"/>
    </row>
    <row r="4059" spans="6:9">
      <c r="F4059" s="11"/>
      <c r="G4059" s="15"/>
      <c r="H4059" s="11"/>
      <c r="I4059" s="15"/>
    </row>
    <row r="4060" spans="6:9">
      <c r="F4060" s="11"/>
      <c r="G4060" s="15"/>
      <c r="H4060" s="11"/>
      <c r="I4060" s="15"/>
    </row>
    <row r="4061" spans="6:9">
      <c r="F4061" s="11"/>
      <c r="G4061" s="15"/>
      <c r="H4061" s="11"/>
      <c r="I4061" s="15"/>
    </row>
    <row r="4062" spans="6:9">
      <c r="F4062" s="11"/>
      <c r="G4062" s="15"/>
      <c r="H4062" s="11"/>
      <c r="I4062" s="15"/>
    </row>
    <row r="4063" spans="6:9">
      <c r="F4063" s="11"/>
      <c r="G4063" s="15"/>
      <c r="H4063" s="11"/>
      <c r="I4063" s="15"/>
    </row>
    <row r="4064" spans="6:9">
      <c r="F4064" s="11"/>
      <c r="G4064" s="15"/>
      <c r="H4064" s="11"/>
      <c r="I4064" s="15"/>
    </row>
    <row r="4065" spans="6:9">
      <c r="F4065" s="11"/>
      <c r="G4065" s="15"/>
      <c r="H4065" s="11"/>
      <c r="I4065" s="15"/>
    </row>
    <row r="4066" spans="6:9">
      <c r="F4066" s="11"/>
      <c r="G4066" s="15"/>
      <c r="H4066" s="11"/>
      <c r="I4066" s="15"/>
    </row>
    <row r="4067" spans="6:9">
      <c r="F4067" s="11"/>
      <c r="G4067" s="15"/>
      <c r="H4067" s="11"/>
      <c r="I4067" s="15"/>
    </row>
    <row r="4068" spans="6:9">
      <c r="F4068" s="11"/>
      <c r="G4068" s="15"/>
      <c r="H4068" s="11"/>
      <c r="I4068" s="15"/>
    </row>
    <row r="4069" spans="6:9">
      <c r="F4069" s="11"/>
      <c r="G4069" s="15"/>
      <c r="H4069" s="11"/>
      <c r="I4069" s="15"/>
    </row>
    <row r="4070" spans="6:9">
      <c r="F4070" s="11"/>
      <c r="G4070" s="15"/>
      <c r="H4070" s="11"/>
      <c r="I4070" s="15"/>
    </row>
    <row r="4071" spans="6:9">
      <c r="F4071" s="11"/>
      <c r="G4071" s="15"/>
      <c r="H4071" s="11"/>
      <c r="I4071" s="15"/>
    </row>
    <row r="4072" spans="6:9">
      <c r="F4072" s="11"/>
      <c r="G4072" s="15"/>
      <c r="H4072" s="11"/>
      <c r="I4072" s="15"/>
    </row>
    <row r="4073" spans="6:9">
      <c r="F4073" s="11"/>
      <c r="G4073" s="15"/>
      <c r="H4073" s="11"/>
      <c r="I4073" s="15"/>
    </row>
    <row r="4074" spans="6:9">
      <c r="F4074" s="11"/>
      <c r="G4074" s="15"/>
      <c r="H4074" s="11"/>
      <c r="I4074" s="15"/>
    </row>
    <row r="4075" spans="6:9">
      <c r="F4075" s="11"/>
      <c r="G4075" s="15"/>
      <c r="H4075" s="11"/>
      <c r="I4075" s="15"/>
    </row>
    <row r="4076" spans="6:9">
      <c r="F4076" s="11"/>
      <c r="G4076" s="15"/>
      <c r="H4076" s="11"/>
      <c r="I4076" s="15"/>
    </row>
    <row r="4077" spans="6:9">
      <c r="F4077" s="11"/>
      <c r="G4077" s="15"/>
      <c r="H4077" s="11"/>
      <c r="I4077" s="15"/>
    </row>
    <row r="4078" spans="6:9">
      <c r="F4078" s="11"/>
      <c r="G4078" s="15"/>
      <c r="H4078" s="11"/>
      <c r="I4078" s="15"/>
    </row>
    <row r="4079" spans="6:9">
      <c r="F4079" s="11"/>
      <c r="G4079" s="15"/>
      <c r="H4079" s="11"/>
      <c r="I4079" s="15"/>
    </row>
    <row r="4080" spans="6:9">
      <c r="F4080" s="11"/>
      <c r="G4080" s="15"/>
      <c r="H4080" s="11"/>
      <c r="I4080" s="15"/>
    </row>
    <row r="4081" spans="6:9">
      <c r="F4081" s="11"/>
      <c r="G4081" s="15"/>
      <c r="H4081" s="11"/>
      <c r="I4081" s="15"/>
    </row>
    <row r="4082" spans="6:9">
      <c r="F4082" s="11"/>
      <c r="G4082" s="15"/>
      <c r="H4082" s="11"/>
      <c r="I4082" s="15"/>
    </row>
    <row r="4083" spans="6:9">
      <c r="F4083" s="11"/>
      <c r="G4083" s="15"/>
      <c r="H4083" s="11"/>
      <c r="I4083" s="15"/>
    </row>
    <row r="4084" spans="6:9">
      <c r="F4084" s="11"/>
      <c r="G4084" s="15"/>
      <c r="H4084" s="11"/>
      <c r="I4084" s="15"/>
    </row>
    <row r="4085" spans="6:9">
      <c r="F4085" s="11"/>
      <c r="G4085" s="15"/>
      <c r="H4085" s="11"/>
      <c r="I4085" s="15"/>
    </row>
    <row r="4086" spans="6:9">
      <c r="F4086" s="11"/>
      <c r="G4086" s="15"/>
      <c r="H4086" s="11"/>
      <c r="I4086" s="15"/>
    </row>
    <row r="4087" spans="6:9">
      <c r="F4087" s="11"/>
      <c r="G4087" s="15"/>
      <c r="H4087" s="11"/>
      <c r="I4087" s="15"/>
    </row>
    <row r="4088" spans="6:9">
      <c r="F4088" s="11"/>
      <c r="G4088" s="15"/>
      <c r="H4088" s="11"/>
      <c r="I4088" s="15"/>
    </row>
    <row r="4089" spans="6:9">
      <c r="F4089" s="11"/>
      <c r="G4089" s="15"/>
      <c r="H4089" s="11"/>
      <c r="I4089" s="15"/>
    </row>
    <row r="4090" spans="6:9">
      <c r="F4090" s="11"/>
      <c r="G4090" s="15"/>
      <c r="H4090" s="11"/>
      <c r="I4090" s="15"/>
    </row>
    <row r="4091" spans="6:9">
      <c r="F4091" s="11"/>
      <c r="G4091" s="15"/>
      <c r="H4091" s="11"/>
      <c r="I4091" s="15"/>
    </row>
    <row r="4092" spans="6:9">
      <c r="F4092" s="11"/>
      <c r="G4092" s="15"/>
      <c r="H4092" s="11"/>
      <c r="I4092" s="15"/>
    </row>
    <row r="4093" spans="6:9">
      <c r="F4093" s="11"/>
      <c r="G4093" s="15"/>
      <c r="H4093" s="11"/>
      <c r="I4093" s="15"/>
    </row>
    <row r="4094" spans="6:9">
      <c r="F4094" s="11"/>
      <c r="G4094" s="15"/>
      <c r="H4094" s="11"/>
      <c r="I4094" s="15"/>
    </row>
    <row r="4095" spans="6:9">
      <c r="F4095" s="11"/>
      <c r="G4095" s="15"/>
      <c r="H4095" s="11"/>
      <c r="I4095" s="15"/>
    </row>
    <row r="4096" spans="6:9">
      <c r="F4096" s="11"/>
      <c r="G4096" s="15"/>
      <c r="H4096" s="11"/>
      <c r="I4096" s="15"/>
    </row>
    <row r="4097" spans="6:9">
      <c r="F4097" s="11"/>
      <c r="G4097" s="15"/>
      <c r="H4097" s="11"/>
      <c r="I4097" s="15"/>
    </row>
    <row r="4098" spans="6:9">
      <c r="F4098" s="11"/>
      <c r="G4098" s="15"/>
      <c r="H4098" s="11"/>
      <c r="I4098" s="15"/>
    </row>
    <row r="4099" spans="6:9">
      <c r="F4099" s="11"/>
      <c r="G4099" s="15"/>
      <c r="H4099" s="11"/>
      <c r="I4099" s="15"/>
    </row>
    <row r="4100" spans="6:9">
      <c r="F4100" s="11"/>
      <c r="G4100" s="15"/>
      <c r="H4100" s="11"/>
      <c r="I4100" s="15"/>
    </row>
    <row r="4101" spans="6:9">
      <c r="F4101" s="11"/>
      <c r="G4101" s="15"/>
      <c r="H4101" s="11"/>
      <c r="I4101" s="15"/>
    </row>
    <row r="4102" spans="6:9">
      <c r="F4102" s="11"/>
      <c r="G4102" s="15"/>
      <c r="H4102" s="11"/>
      <c r="I4102" s="15"/>
    </row>
    <row r="4103" spans="6:9">
      <c r="F4103" s="11"/>
      <c r="G4103" s="15"/>
      <c r="H4103" s="11"/>
      <c r="I4103" s="15"/>
    </row>
    <row r="4104" spans="6:9">
      <c r="F4104" s="11"/>
      <c r="G4104" s="15"/>
      <c r="H4104" s="11"/>
      <c r="I4104" s="15"/>
    </row>
    <row r="4105" spans="6:9">
      <c r="F4105" s="11"/>
      <c r="G4105" s="15"/>
      <c r="H4105" s="11"/>
      <c r="I4105" s="15"/>
    </row>
    <row r="4106" spans="6:9">
      <c r="F4106" s="11"/>
      <c r="G4106" s="15"/>
      <c r="H4106" s="11"/>
      <c r="I4106" s="15"/>
    </row>
    <row r="4107" spans="6:9">
      <c r="F4107" s="11"/>
      <c r="G4107" s="15"/>
      <c r="H4107" s="11"/>
      <c r="I4107" s="15"/>
    </row>
    <row r="4108" spans="6:9">
      <c r="F4108" s="11"/>
      <c r="G4108" s="15"/>
      <c r="H4108" s="11"/>
      <c r="I4108" s="15"/>
    </row>
    <row r="4109" spans="6:9">
      <c r="F4109" s="11"/>
      <c r="G4109" s="15"/>
      <c r="H4109" s="11"/>
      <c r="I4109" s="15"/>
    </row>
    <row r="4110" spans="6:9">
      <c r="F4110" s="11"/>
      <c r="G4110" s="15"/>
      <c r="H4110" s="11"/>
      <c r="I4110" s="15"/>
    </row>
    <row r="4111" spans="6:9">
      <c r="F4111" s="11"/>
      <c r="G4111" s="15"/>
      <c r="H4111" s="11"/>
      <c r="I4111" s="15"/>
    </row>
    <row r="4112" spans="6:9">
      <c r="F4112" s="11"/>
      <c r="G4112" s="15"/>
      <c r="H4112" s="11"/>
      <c r="I4112" s="15"/>
    </row>
    <row r="4113" spans="6:9">
      <c r="F4113" s="11"/>
      <c r="G4113" s="15"/>
      <c r="H4113" s="11"/>
      <c r="I4113" s="15"/>
    </row>
    <row r="4114" spans="6:9">
      <c r="F4114" s="11"/>
      <c r="G4114" s="15"/>
      <c r="H4114" s="11"/>
      <c r="I4114" s="15"/>
    </row>
    <row r="4115" spans="6:9">
      <c r="F4115" s="11"/>
      <c r="G4115" s="15"/>
      <c r="H4115" s="11"/>
      <c r="I4115" s="15"/>
    </row>
    <row r="4116" spans="6:9">
      <c r="F4116" s="11"/>
      <c r="G4116" s="15"/>
      <c r="H4116" s="11"/>
      <c r="I4116" s="15"/>
    </row>
    <row r="4117" spans="6:9">
      <c r="F4117" s="11"/>
      <c r="G4117" s="15"/>
      <c r="H4117" s="11"/>
      <c r="I4117" s="15"/>
    </row>
    <row r="4118" spans="6:9">
      <c r="F4118" s="11"/>
      <c r="G4118" s="15"/>
      <c r="H4118" s="11"/>
      <c r="I4118" s="15"/>
    </row>
    <row r="4119" spans="6:9">
      <c r="F4119" s="11"/>
      <c r="G4119" s="15"/>
      <c r="H4119" s="11"/>
      <c r="I4119" s="15"/>
    </row>
    <row r="4120" spans="6:9">
      <c r="F4120" s="11"/>
      <c r="G4120" s="15"/>
      <c r="H4120" s="11"/>
      <c r="I4120" s="15"/>
    </row>
    <row r="4121" spans="6:9">
      <c r="F4121" s="11"/>
      <c r="G4121" s="15"/>
      <c r="H4121" s="11"/>
      <c r="I4121" s="15"/>
    </row>
    <row r="4122" spans="6:9">
      <c r="F4122" s="11"/>
      <c r="G4122" s="15"/>
      <c r="H4122" s="11"/>
      <c r="I4122" s="15"/>
    </row>
    <row r="4123" spans="6:9">
      <c r="F4123" s="11"/>
      <c r="G4123" s="15"/>
      <c r="H4123" s="11"/>
      <c r="I4123" s="15"/>
    </row>
    <row r="4124" spans="6:9">
      <c r="F4124" s="11"/>
      <c r="G4124" s="15"/>
      <c r="H4124" s="11"/>
      <c r="I4124" s="15"/>
    </row>
    <row r="4125" spans="6:9">
      <c r="F4125" s="11"/>
      <c r="G4125" s="15"/>
      <c r="H4125" s="11"/>
      <c r="I4125" s="15"/>
    </row>
    <row r="4126" spans="6:9">
      <c r="F4126" s="11"/>
      <c r="G4126" s="15"/>
      <c r="H4126" s="11"/>
      <c r="I4126" s="15"/>
    </row>
    <row r="4127" spans="6:9">
      <c r="F4127" s="11"/>
      <c r="G4127" s="15"/>
      <c r="H4127" s="11"/>
      <c r="I4127" s="15"/>
    </row>
    <row r="4128" spans="6:9">
      <c r="F4128" s="11"/>
      <c r="G4128" s="15"/>
      <c r="H4128" s="11"/>
      <c r="I4128" s="15"/>
    </row>
    <row r="4129" spans="6:9">
      <c r="F4129" s="11"/>
      <c r="G4129" s="15"/>
      <c r="H4129" s="11"/>
      <c r="I4129" s="15"/>
    </row>
    <row r="4130" spans="6:9">
      <c r="F4130" s="11"/>
      <c r="G4130" s="15"/>
      <c r="H4130" s="11"/>
      <c r="I4130" s="15"/>
    </row>
    <row r="4131" spans="6:9">
      <c r="F4131" s="11"/>
      <c r="G4131" s="15"/>
      <c r="H4131" s="11"/>
      <c r="I4131" s="15"/>
    </row>
    <row r="4132" spans="6:9">
      <c r="F4132" s="11"/>
      <c r="G4132" s="15"/>
      <c r="H4132" s="11"/>
      <c r="I4132" s="15"/>
    </row>
    <row r="4133" spans="6:9">
      <c r="F4133" s="11"/>
      <c r="G4133" s="15"/>
      <c r="H4133" s="11"/>
      <c r="I4133" s="15"/>
    </row>
    <row r="4134" spans="6:9">
      <c r="F4134" s="11"/>
      <c r="G4134" s="15"/>
      <c r="H4134" s="11"/>
      <c r="I4134" s="15"/>
    </row>
    <row r="4135" spans="6:9">
      <c r="F4135" s="11"/>
      <c r="G4135" s="15"/>
      <c r="H4135" s="11"/>
      <c r="I4135" s="15"/>
    </row>
    <row r="4136" spans="6:9">
      <c r="F4136" s="11"/>
      <c r="G4136" s="15"/>
      <c r="H4136" s="11"/>
      <c r="I4136" s="15"/>
    </row>
    <row r="4137" spans="6:9">
      <c r="F4137" s="11"/>
      <c r="G4137" s="15"/>
      <c r="H4137" s="11"/>
      <c r="I4137" s="15"/>
    </row>
    <row r="4138" spans="6:9">
      <c r="F4138" s="11"/>
      <c r="G4138" s="15"/>
      <c r="H4138" s="11"/>
      <c r="I4138" s="15"/>
    </row>
    <row r="4139" spans="6:9">
      <c r="F4139" s="11"/>
      <c r="G4139" s="15"/>
      <c r="H4139" s="11"/>
      <c r="I4139" s="15"/>
    </row>
    <row r="4140" spans="6:9">
      <c r="F4140" s="11"/>
      <c r="G4140" s="15"/>
      <c r="H4140" s="11"/>
      <c r="I4140" s="15"/>
    </row>
    <row r="4141" spans="6:9">
      <c r="F4141" s="11"/>
      <c r="G4141" s="15"/>
      <c r="H4141" s="11"/>
      <c r="I4141" s="15"/>
    </row>
    <row r="4142" spans="6:9">
      <c r="F4142" s="11"/>
      <c r="G4142" s="15"/>
      <c r="H4142" s="11"/>
      <c r="I4142" s="15"/>
    </row>
    <row r="4143" spans="6:9">
      <c r="F4143" s="11"/>
      <c r="G4143" s="15"/>
      <c r="H4143" s="11"/>
      <c r="I4143" s="15"/>
    </row>
    <row r="4144" spans="6:9">
      <c r="F4144" s="11"/>
      <c r="G4144" s="15"/>
      <c r="H4144" s="11"/>
      <c r="I4144" s="15"/>
    </row>
    <row r="4145" spans="6:9">
      <c r="F4145" s="11"/>
      <c r="G4145" s="15"/>
      <c r="H4145" s="11"/>
      <c r="I4145" s="15"/>
    </row>
    <row r="4146" spans="6:9">
      <c r="F4146" s="11"/>
      <c r="G4146" s="15"/>
      <c r="H4146" s="11"/>
      <c r="I4146" s="15"/>
    </row>
    <row r="4147" spans="6:9">
      <c r="F4147" s="11"/>
      <c r="G4147" s="15"/>
      <c r="H4147" s="11"/>
      <c r="I4147" s="15"/>
    </row>
    <row r="4148" spans="6:9">
      <c r="F4148" s="11"/>
      <c r="G4148" s="15"/>
      <c r="H4148" s="11"/>
      <c r="I4148" s="15"/>
    </row>
    <row r="4149" spans="6:9">
      <c r="F4149" s="11"/>
      <c r="G4149" s="15"/>
      <c r="H4149" s="11"/>
      <c r="I4149" s="15"/>
    </row>
    <row r="4150" spans="6:9">
      <c r="F4150" s="11"/>
      <c r="G4150" s="15"/>
      <c r="H4150" s="11"/>
      <c r="I4150" s="15"/>
    </row>
    <row r="4151" spans="6:9">
      <c r="F4151" s="11"/>
      <c r="G4151" s="15"/>
      <c r="H4151" s="11"/>
      <c r="I4151" s="15"/>
    </row>
    <row r="4152" spans="6:9">
      <c r="F4152" s="11"/>
      <c r="G4152" s="15"/>
      <c r="H4152" s="11"/>
      <c r="I4152" s="15"/>
    </row>
    <row r="4153" spans="6:9">
      <c r="F4153" s="11"/>
      <c r="G4153" s="15"/>
      <c r="H4153" s="11"/>
      <c r="I4153" s="15"/>
    </row>
    <row r="4154" spans="6:9">
      <c r="F4154" s="11"/>
      <c r="G4154" s="15"/>
      <c r="H4154" s="11"/>
      <c r="I4154" s="15"/>
    </row>
    <row r="4155" spans="6:9">
      <c r="F4155" s="11"/>
      <c r="G4155" s="15"/>
      <c r="H4155" s="11"/>
      <c r="I4155" s="15"/>
    </row>
    <row r="4156" spans="6:9">
      <c r="F4156" s="11"/>
      <c r="G4156" s="15"/>
      <c r="H4156" s="11"/>
      <c r="I4156" s="15"/>
    </row>
    <row r="4157" spans="6:9">
      <c r="F4157" s="11"/>
      <c r="G4157" s="15"/>
      <c r="H4157" s="11"/>
      <c r="I4157" s="15"/>
    </row>
    <row r="4158" spans="6:9">
      <c r="F4158" s="11"/>
      <c r="G4158" s="15"/>
      <c r="H4158" s="11"/>
      <c r="I4158" s="15"/>
    </row>
    <row r="4159" spans="6:9">
      <c r="F4159" s="11"/>
      <c r="G4159" s="15"/>
      <c r="H4159" s="11"/>
      <c r="I4159" s="15"/>
    </row>
    <row r="4160" spans="6:9">
      <c r="F4160" s="11"/>
      <c r="G4160" s="15"/>
      <c r="H4160" s="11"/>
      <c r="I4160" s="15"/>
    </row>
    <row r="4161" spans="6:9">
      <c r="F4161" s="11"/>
      <c r="G4161" s="15"/>
      <c r="H4161" s="11"/>
      <c r="I4161" s="15"/>
    </row>
    <row r="4162" spans="6:9">
      <c r="F4162" s="11"/>
      <c r="G4162" s="15"/>
      <c r="H4162" s="11"/>
      <c r="I4162" s="15"/>
    </row>
    <row r="4163" spans="6:9">
      <c r="F4163" s="11"/>
      <c r="G4163" s="15"/>
      <c r="H4163" s="11"/>
      <c r="I4163" s="15"/>
    </row>
    <row r="4164" spans="6:9">
      <c r="F4164" s="11"/>
      <c r="G4164" s="15"/>
      <c r="H4164" s="11"/>
      <c r="I4164" s="15"/>
    </row>
    <row r="4165" spans="6:9">
      <c r="F4165" s="11"/>
      <c r="G4165" s="15"/>
      <c r="H4165" s="11"/>
      <c r="I4165" s="15"/>
    </row>
    <row r="4166" spans="6:9">
      <c r="F4166" s="11"/>
      <c r="G4166" s="15"/>
      <c r="H4166" s="11"/>
      <c r="I4166" s="15"/>
    </row>
    <row r="4167" spans="6:9">
      <c r="F4167" s="11"/>
      <c r="G4167" s="15"/>
      <c r="H4167" s="11"/>
      <c r="I4167" s="15"/>
    </row>
    <row r="4168" spans="6:9">
      <c r="F4168" s="11"/>
      <c r="G4168" s="15"/>
      <c r="H4168" s="11"/>
      <c r="I4168" s="15"/>
    </row>
    <row r="4169" spans="6:9">
      <c r="F4169" s="11"/>
      <c r="G4169" s="15"/>
      <c r="H4169" s="11"/>
      <c r="I4169" s="15"/>
    </row>
    <row r="4170" spans="6:9">
      <c r="F4170" s="11"/>
      <c r="G4170" s="15"/>
      <c r="H4170" s="11"/>
      <c r="I4170" s="15"/>
    </row>
    <row r="4171" spans="6:9">
      <c r="F4171" s="11"/>
      <c r="G4171" s="15"/>
      <c r="H4171" s="11"/>
      <c r="I4171" s="15"/>
    </row>
    <row r="4172" spans="6:9">
      <c r="F4172" s="11"/>
      <c r="G4172" s="15"/>
      <c r="H4172" s="11"/>
      <c r="I4172" s="15"/>
    </row>
    <row r="4173" spans="6:9">
      <c r="F4173" s="11"/>
      <c r="G4173" s="15"/>
      <c r="H4173" s="11"/>
      <c r="I4173" s="15"/>
    </row>
    <row r="4174" spans="6:9">
      <c r="F4174" s="11"/>
      <c r="G4174" s="15"/>
      <c r="H4174" s="11"/>
      <c r="I4174" s="15"/>
    </row>
    <row r="4175" spans="6:9">
      <c r="F4175" s="11"/>
      <c r="G4175" s="15"/>
      <c r="H4175" s="11"/>
      <c r="I4175" s="15"/>
    </row>
    <row r="4176" spans="6:9">
      <c r="F4176" s="11"/>
      <c r="G4176" s="15"/>
      <c r="H4176" s="11"/>
      <c r="I4176" s="15"/>
    </row>
    <row r="4177" spans="6:9">
      <c r="F4177" s="11"/>
      <c r="G4177" s="15"/>
      <c r="H4177" s="11"/>
      <c r="I4177" s="15"/>
    </row>
    <row r="4178" spans="6:9">
      <c r="F4178" s="11"/>
      <c r="G4178" s="15"/>
      <c r="H4178" s="11"/>
      <c r="I4178" s="15"/>
    </row>
    <row r="4179" spans="6:9">
      <c r="F4179" s="11"/>
      <c r="G4179" s="15"/>
      <c r="H4179" s="11"/>
      <c r="I4179" s="15"/>
    </row>
    <row r="4180" spans="6:9">
      <c r="F4180" s="11"/>
      <c r="G4180" s="15"/>
      <c r="H4180" s="11"/>
      <c r="I4180" s="15"/>
    </row>
    <row r="4181" spans="6:9">
      <c r="F4181" s="11"/>
      <c r="G4181" s="15"/>
      <c r="H4181" s="11"/>
      <c r="I4181" s="15"/>
    </row>
    <row r="4182" spans="6:9">
      <c r="F4182" s="11"/>
      <c r="G4182" s="15"/>
      <c r="H4182" s="11"/>
      <c r="I4182" s="15"/>
    </row>
    <row r="4183" spans="6:9">
      <c r="F4183" s="11"/>
      <c r="G4183" s="15"/>
      <c r="H4183" s="11"/>
      <c r="I4183" s="15"/>
    </row>
    <row r="4184" spans="6:9">
      <c r="F4184" s="11"/>
      <c r="G4184" s="15"/>
      <c r="H4184" s="11"/>
      <c r="I4184" s="15"/>
    </row>
    <row r="4185" spans="6:9">
      <c r="F4185" s="11"/>
      <c r="G4185" s="15"/>
      <c r="H4185" s="11"/>
      <c r="I4185" s="15"/>
    </row>
    <row r="4186" spans="6:9">
      <c r="F4186" s="11"/>
      <c r="G4186" s="15"/>
      <c r="H4186" s="11"/>
      <c r="I4186" s="15"/>
    </row>
    <row r="4187" spans="6:9">
      <c r="F4187" s="11"/>
      <c r="G4187" s="15"/>
      <c r="H4187" s="11"/>
      <c r="I4187" s="15"/>
    </row>
    <row r="4188" spans="6:9">
      <c r="F4188" s="11"/>
      <c r="G4188" s="15"/>
      <c r="H4188" s="11"/>
      <c r="I4188" s="15"/>
    </row>
    <row r="4189" spans="6:9">
      <c r="F4189" s="11"/>
      <c r="G4189" s="15"/>
      <c r="H4189" s="11"/>
      <c r="I4189" s="15"/>
    </row>
    <row r="4190" spans="6:9">
      <c r="F4190" s="11"/>
      <c r="G4190" s="15"/>
      <c r="H4190" s="11"/>
      <c r="I4190" s="15"/>
    </row>
    <row r="4191" spans="6:9">
      <c r="F4191" s="11"/>
      <c r="G4191" s="15"/>
      <c r="H4191" s="11"/>
      <c r="I4191" s="15"/>
    </row>
    <row r="4192" spans="6:9">
      <c r="F4192" s="11"/>
      <c r="G4192" s="15"/>
      <c r="H4192" s="11"/>
      <c r="I4192" s="15"/>
    </row>
    <row r="4193" spans="6:9">
      <c r="F4193" s="11"/>
      <c r="G4193" s="15"/>
      <c r="H4193" s="11"/>
      <c r="I4193" s="15"/>
    </row>
    <row r="4194" spans="6:9">
      <c r="F4194" s="11"/>
      <c r="G4194" s="15"/>
      <c r="H4194" s="11"/>
      <c r="I4194" s="15"/>
    </row>
    <row r="4195" spans="6:9">
      <c r="F4195" s="11"/>
      <c r="G4195" s="15"/>
      <c r="H4195" s="11"/>
      <c r="I4195" s="15"/>
    </row>
    <row r="4196" spans="6:9">
      <c r="F4196" s="11"/>
      <c r="G4196" s="15"/>
      <c r="H4196" s="11"/>
      <c r="I4196" s="15"/>
    </row>
    <row r="4197" spans="6:9">
      <c r="F4197" s="11"/>
      <c r="G4197" s="15"/>
      <c r="H4197" s="11"/>
      <c r="I4197" s="15"/>
    </row>
    <row r="4198" spans="6:9">
      <c r="F4198" s="11"/>
      <c r="G4198" s="15"/>
      <c r="H4198" s="11"/>
      <c r="I4198" s="15"/>
    </row>
    <row r="4199" spans="6:9">
      <c r="F4199" s="11"/>
      <c r="G4199" s="15"/>
      <c r="H4199" s="11"/>
      <c r="I4199" s="15"/>
    </row>
    <row r="4200" spans="6:9">
      <c r="F4200" s="11"/>
      <c r="G4200" s="15"/>
      <c r="H4200" s="11"/>
      <c r="I4200" s="15"/>
    </row>
    <row r="4201" spans="6:9">
      <c r="F4201" s="11"/>
      <c r="G4201" s="15"/>
      <c r="H4201" s="11"/>
      <c r="I4201" s="15"/>
    </row>
    <row r="4202" spans="6:9">
      <c r="F4202" s="11"/>
      <c r="G4202" s="15"/>
      <c r="H4202" s="11"/>
      <c r="I4202" s="15"/>
    </row>
    <row r="4203" spans="6:9">
      <c r="F4203" s="11"/>
      <c r="G4203" s="15"/>
      <c r="H4203" s="11"/>
      <c r="I4203" s="15"/>
    </row>
    <row r="4204" spans="6:9">
      <c r="F4204" s="11"/>
      <c r="G4204" s="15"/>
      <c r="H4204" s="11"/>
      <c r="I4204" s="15"/>
    </row>
    <row r="4205" spans="6:9">
      <c r="F4205" s="11"/>
      <c r="G4205" s="15"/>
      <c r="H4205" s="11"/>
      <c r="I4205" s="15"/>
    </row>
    <row r="4206" spans="6:9">
      <c r="F4206" s="11"/>
      <c r="G4206" s="15"/>
      <c r="H4206" s="11"/>
      <c r="I4206" s="15"/>
    </row>
    <row r="4207" spans="6:9">
      <c r="F4207" s="11"/>
      <c r="G4207" s="15"/>
      <c r="H4207" s="11"/>
      <c r="I4207" s="15"/>
    </row>
    <row r="4208" spans="6:9">
      <c r="F4208" s="11"/>
      <c r="G4208" s="15"/>
      <c r="H4208" s="11"/>
      <c r="I4208" s="15"/>
    </row>
    <row r="4209" spans="6:9">
      <c r="F4209" s="11"/>
      <c r="G4209" s="15"/>
      <c r="H4209" s="11"/>
      <c r="I4209" s="15"/>
    </row>
    <row r="4210" spans="6:9">
      <c r="F4210" s="11"/>
      <c r="G4210" s="15"/>
      <c r="H4210" s="11"/>
      <c r="I4210" s="15"/>
    </row>
    <row r="4211" spans="6:9">
      <c r="F4211" s="11"/>
      <c r="G4211" s="15"/>
      <c r="H4211" s="11"/>
      <c r="I4211" s="15"/>
    </row>
    <row r="4212" spans="6:9">
      <c r="F4212" s="11"/>
      <c r="G4212" s="15"/>
      <c r="H4212" s="11"/>
      <c r="I4212" s="15"/>
    </row>
    <row r="4213" spans="6:9">
      <c r="F4213" s="11"/>
      <c r="G4213" s="15"/>
      <c r="H4213" s="11"/>
      <c r="I4213" s="15"/>
    </row>
    <row r="4214" spans="6:9">
      <c r="F4214" s="11"/>
      <c r="G4214" s="15"/>
      <c r="H4214" s="11"/>
      <c r="I4214" s="15"/>
    </row>
    <row r="4215" spans="6:9">
      <c r="F4215" s="11"/>
      <c r="G4215" s="15"/>
      <c r="H4215" s="11"/>
      <c r="I4215" s="15"/>
    </row>
    <row r="4216" spans="6:9">
      <c r="F4216" s="11"/>
      <c r="G4216" s="15"/>
      <c r="H4216" s="11"/>
      <c r="I4216" s="15"/>
    </row>
    <row r="4217" spans="6:9">
      <c r="F4217" s="11"/>
      <c r="G4217" s="15"/>
      <c r="H4217" s="11"/>
      <c r="I4217" s="15"/>
    </row>
    <row r="4218" spans="6:9">
      <c r="F4218" s="11"/>
      <c r="G4218" s="15"/>
      <c r="H4218" s="11"/>
      <c r="I4218" s="15"/>
    </row>
    <row r="4219" spans="6:9">
      <c r="F4219" s="11"/>
      <c r="G4219" s="15"/>
      <c r="H4219" s="11"/>
      <c r="I4219" s="15"/>
    </row>
    <row r="4220" spans="6:9">
      <c r="F4220" s="11"/>
      <c r="G4220" s="15"/>
      <c r="H4220" s="11"/>
      <c r="I4220" s="15"/>
    </row>
    <row r="4221" spans="6:9">
      <c r="F4221" s="11"/>
      <c r="G4221" s="15"/>
      <c r="H4221" s="11"/>
      <c r="I4221" s="15"/>
    </row>
    <row r="4222" spans="6:9">
      <c r="F4222" s="11"/>
      <c r="G4222" s="15"/>
      <c r="H4222" s="11"/>
      <c r="I4222" s="15"/>
    </row>
    <row r="4223" spans="6:9">
      <c r="F4223" s="11"/>
      <c r="G4223" s="15"/>
      <c r="H4223" s="11"/>
      <c r="I4223" s="15"/>
    </row>
    <row r="4224" spans="6:9">
      <c r="F4224" s="11"/>
      <c r="G4224" s="15"/>
      <c r="H4224" s="11"/>
      <c r="I4224" s="15"/>
    </row>
    <row r="4225" spans="6:9">
      <c r="F4225" s="11"/>
      <c r="G4225" s="15"/>
      <c r="H4225" s="11"/>
      <c r="I4225" s="15"/>
    </row>
    <row r="4226" spans="6:9">
      <c r="F4226" s="11"/>
      <c r="G4226" s="15"/>
      <c r="H4226" s="11"/>
      <c r="I4226" s="15"/>
    </row>
    <row r="4227" spans="6:9">
      <c r="F4227" s="11"/>
      <c r="G4227" s="15"/>
      <c r="H4227" s="11"/>
      <c r="I4227" s="15"/>
    </row>
    <row r="4228" spans="6:9">
      <c r="F4228" s="11"/>
      <c r="G4228" s="15"/>
      <c r="H4228" s="11"/>
      <c r="I4228" s="15"/>
    </row>
    <row r="4229" spans="6:9">
      <c r="F4229" s="11"/>
      <c r="G4229" s="15"/>
      <c r="H4229" s="11"/>
      <c r="I4229" s="15"/>
    </row>
    <row r="4230" spans="6:9">
      <c r="F4230" s="11"/>
      <c r="G4230" s="15"/>
      <c r="H4230" s="11"/>
      <c r="I4230" s="15"/>
    </row>
    <row r="4231" spans="6:9">
      <c r="F4231" s="11"/>
      <c r="G4231" s="15"/>
      <c r="H4231" s="11"/>
      <c r="I4231" s="15"/>
    </row>
    <row r="4232" spans="6:9">
      <c r="F4232" s="11"/>
      <c r="G4232" s="15"/>
      <c r="H4232" s="11"/>
      <c r="I4232" s="15"/>
    </row>
    <row r="4233" spans="6:9">
      <c r="F4233" s="11"/>
      <c r="G4233" s="15"/>
      <c r="H4233" s="11"/>
      <c r="I4233" s="15"/>
    </row>
    <row r="4234" spans="6:9">
      <c r="F4234" s="11"/>
      <c r="G4234" s="15"/>
      <c r="H4234" s="11"/>
      <c r="I4234" s="15"/>
    </row>
    <row r="4235" spans="6:9">
      <c r="F4235" s="11"/>
      <c r="G4235" s="15"/>
      <c r="H4235" s="11"/>
      <c r="I4235" s="15"/>
    </row>
    <row r="4236" spans="6:9">
      <c r="F4236" s="11"/>
      <c r="G4236" s="15"/>
      <c r="H4236" s="11"/>
      <c r="I4236" s="15"/>
    </row>
    <row r="4237" spans="6:9">
      <c r="F4237" s="11"/>
      <c r="G4237" s="15"/>
      <c r="H4237" s="11"/>
      <c r="I4237" s="15"/>
    </row>
    <row r="4238" spans="6:9">
      <c r="F4238" s="11"/>
      <c r="G4238" s="15"/>
      <c r="H4238" s="11"/>
      <c r="I4238" s="15"/>
    </row>
    <row r="4239" spans="6:9">
      <c r="F4239" s="11"/>
      <c r="G4239" s="15"/>
      <c r="H4239" s="11"/>
      <c r="I4239" s="15"/>
    </row>
    <row r="4240" spans="6:9">
      <c r="F4240" s="11"/>
      <c r="G4240" s="15"/>
      <c r="H4240" s="11"/>
      <c r="I4240" s="15"/>
    </row>
    <row r="4241" spans="6:9">
      <c r="F4241" s="11"/>
      <c r="G4241" s="15"/>
      <c r="H4241" s="11"/>
      <c r="I4241" s="15"/>
    </row>
    <row r="4242" spans="6:9">
      <c r="F4242" s="11"/>
      <c r="G4242" s="15"/>
      <c r="H4242" s="11"/>
      <c r="I4242" s="15"/>
    </row>
    <row r="4243" spans="6:9">
      <c r="F4243" s="11"/>
      <c r="G4243" s="15"/>
      <c r="H4243" s="11"/>
      <c r="I4243" s="15"/>
    </row>
    <row r="4244" spans="6:9">
      <c r="F4244" s="11"/>
      <c r="G4244" s="15"/>
      <c r="H4244" s="11"/>
      <c r="I4244" s="15"/>
    </row>
    <row r="4245" spans="6:9">
      <c r="F4245" s="11"/>
      <c r="G4245" s="15"/>
      <c r="H4245" s="11"/>
      <c r="I4245" s="15"/>
    </row>
    <row r="4246" spans="6:9">
      <c r="F4246" s="11"/>
      <c r="G4246" s="15"/>
      <c r="H4246" s="11"/>
      <c r="I4246" s="15"/>
    </row>
    <row r="4247" spans="6:9">
      <c r="F4247" s="11"/>
      <c r="G4247" s="15"/>
      <c r="H4247" s="11"/>
      <c r="I4247" s="15"/>
    </row>
    <row r="4248" spans="6:9">
      <c r="F4248" s="11"/>
      <c r="G4248" s="15"/>
      <c r="H4248" s="11"/>
      <c r="I4248" s="15"/>
    </row>
    <row r="4249" spans="6:9">
      <c r="F4249" s="11"/>
      <c r="G4249" s="15"/>
      <c r="H4249" s="11"/>
      <c r="I4249" s="15"/>
    </row>
    <row r="4250" spans="6:9">
      <c r="F4250" s="11"/>
      <c r="G4250" s="15"/>
      <c r="H4250" s="11"/>
      <c r="I4250" s="15"/>
    </row>
    <row r="4251" spans="6:9">
      <c r="F4251" s="11"/>
      <c r="G4251" s="15"/>
      <c r="H4251" s="11"/>
      <c r="I4251" s="15"/>
    </row>
    <row r="4252" spans="6:9">
      <c r="F4252" s="11"/>
      <c r="G4252" s="15"/>
      <c r="H4252" s="11"/>
      <c r="I4252" s="15"/>
    </row>
    <row r="4253" spans="6:9">
      <c r="F4253" s="11"/>
      <c r="G4253" s="15"/>
      <c r="H4253" s="11"/>
      <c r="I4253" s="15"/>
    </row>
    <row r="4254" spans="6:9">
      <c r="F4254" s="11"/>
      <c r="G4254" s="15"/>
      <c r="H4254" s="11"/>
      <c r="I4254" s="15"/>
    </row>
    <row r="4255" spans="6:9">
      <c r="F4255" s="11"/>
      <c r="G4255" s="15"/>
      <c r="H4255" s="11"/>
      <c r="I4255" s="15"/>
    </row>
    <row r="4256" spans="6:9">
      <c r="F4256" s="11"/>
      <c r="G4256" s="15"/>
      <c r="H4256" s="11"/>
      <c r="I4256" s="15"/>
    </row>
    <row r="4257" spans="6:9">
      <c r="F4257" s="11"/>
      <c r="G4257" s="15"/>
      <c r="H4257" s="11"/>
      <c r="I4257" s="15"/>
    </row>
    <row r="4258" spans="6:9">
      <c r="F4258" s="11"/>
      <c r="G4258" s="15"/>
      <c r="H4258" s="11"/>
      <c r="I4258" s="15"/>
    </row>
    <row r="4259" spans="6:9">
      <c r="F4259" s="11"/>
      <c r="G4259" s="15"/>
      <c r="H4259" s="11"/>
      <c r="I4259" s="15"/>
    </row>
    <row r="4260" spans="6:9">
      <c r="F4260" s="11"/>
      <c r="G4260" s="15"/>
      <c r="H4260" s="11"/>
      <c r="I4260" s="15"/>
    </row>
    <row r="4261" spans="6:9">
      <c r="F4261" s="11"/>
      <c r="G4261" s="15"/>
      <c r="H4261" s="11"/>
      <c r="I4261" s="15"/>
    </row>
    <row r="4262" spans="6:9">
      <c r="F4262" s="11"/>
      <c r="G4262" s="15"/>
      <c r="H4262" s="11"/>
      <c r="I4262" s="15"/>
    </row>
    <row r="4263" spans="6:9">
      <c r="F4263" s="11"/>
      <c r="G4263" s="15"/>
      <c r="H4263" s="11"/>
      <c r="I4263" s="15"/>
    </row>
    <row r="4264" spans="6:9">
      <c r="F4264" s="11"/>
      <c r="G4264" s="15"/>
      <c r="H4264" s="11"/>
      <c r="I4264" s="15"/>
    </row>
    <row r="4265" spans="6:9">
      <c r="F4265" s="11"/>
      <c r="G4265" s="15"/>
      <c r="H4265" s="11"/>
      <c r="I4265" s="15"/>
    </row>
    <row r="4266" spans="6:9">
      <c r="F4266" s="11"/>
      <c r="G4266" s="15"/>
      <c r="H4266" s="11"/>
      <c r="I4266" s="15"/>
    </row>
    <row r="4267" spans="6:9">
      <c r="F4267" s="11"/>
      <c r="G4267" s="15"/>
      <c r="H4267" s="11"/>
      <c r="I4267" s="15"/>
    </row>
    <row r="4268" spans="6:9">
      <c r="F4268" s="11"/>
      <c r="G4268" s="15"/>
      <c r="H4268" s="11"/>
      <c r="I4268" s="15"/>
    </row>
    <row r="4269" spans="6:9">
      <c r="F4269" s="11"/>
      <c r="G4269" s="15"/>
      <c r="H4269" s="11"/>
      <c r="I4269" s="15"/>
    </row>
    <row r="4270" spans="6:9">
      <c r="F4270" s="11"/>
      <c r="G4270" s="15"/>
      <c r="H4270" s="11"/>
      <c r="I4270" s="15"/>
    </row>
    <row r="4271" spans="6:9">
      <c r="F4271" s="11"/>
      <c r="G4271" s="15"/>
      <c r="H4271" s="11"/>
      <c r="I4271" s="15"/>
    </row>
    <row r="4272" spans="6:9">
      <c r="F4272" s="11"/>
      <c r="G4272" s="15"/>
      <c r="H4272" s="11"/>
      <c r="I4272" s="15"/>
    </row>
    <row r="4273" spans="6:9">
      <c r="F4273" s="11"/>
      <c r="G4273" s="15"/>
      <c r="H4273" s="11"/>
      <c r="I4273" s="15"/>
    </row>
    <row r="4274" spans="6:9">
      <c r="F4274" s="11"/>
      <c r="G4274" s="15"/>
      <c r="H4274" s="11"/>
      <c r="I4274" s="15"/>
    </row>
    <row r="4275" spans="6:9">
      <c r="F4275" s="11"/>
      <c r="G4275" s="15"/>
      <c r="H4275" s="11"/>
      <c r="I4275" s="15"/>
    </row>
    <row r="4276" spans="6:9">
      <c r="F4276" s="11"/>
      <c r="G4276" s="15"/>
      <c r="H4276" s="11"/>
      <c r="I4276" s="15"/>
    </row>
    <row r="4277" spans="6:9">
      <c r="F4277" s="11"/>
      <c r="G4277" s="15"/>
      <c r="H4277" s="11"/>
      <c r="I4277" s="15"/>
    </row>
    <row r="4278" spans="6:9">
      <c r="F4278" s="11"/>
      <c r="G4278" s="15"/>
      <c r="H4278" s="11"/>
      <c r="I4278" s="15"/>
    </row>
    <row r="4279" spans="6:9">
      <c r="F4279" s="11"/>
      <c r="G4279" s="15"/>
      <c r="H4279" s="11"/>
      <c r="I4279" s="15"/>
    </row>
    <row r="4280" spans="6:9">
      <c r="F4280" s="11"/>
      <c r="G4280" s="15"/>
      <c r="H4280" s="11"/>
      <c r="I4280" s="15"/>
    </row>
    <row r="4281" spans="6:9">
      <c r="F4281" s="11"/>
      <c r="G4281" s="15"/>
      <c r="H4281" s="11"/>
      <c r="I4281" s="15"/>
    </row>
    <row r="4282" spans="6:9">
      <c r="F4282" s="11"/>
      <c r="G4282" s="15"/>
      <c r="H4282" s="11"/>
      <c r="I4282" s="15"/>
    </row>
    <row r="4283" spans="6:9">
      <c r="F4283" s="11"/>
      <c r="G4283" s="15"/>
      <c r="H4283" s="11"/>
      <c r="I4283" s="15"/>
    </row>
    <row r="4284" spans="6:9">
      <c r="F4284" s="11"/>
      <c r="G4284" s="15"/>
      <c r="H4284" s="11"/>
      <c r="I4284" s="15"/>
    </row>
    <row r="4285" spans="6:9">
      <c r="F4285" s="11"/>
      <c r="G4285" s="15"/>
      <c r="H4285" s="11"/>
      <c r="I4285" s="15"/>
    </row>
    <row r="4286" spans="6:9">
      <c r="F4286" s="11"/>
      <c r="G4286" s="15"/>
      <c r="H4286" s="11"/>
      <c r="I4286" s="15"/>
    </row>
    <row r="4287" spans="6:9">
      <c r="F4287" s="11"/>
      <c r="G4287" s="15"/>
      <c r="H4287" s="11"/>
      <c r="I4287" s="15"/>
    </row>
    <row r="4288" spans="6:9">
      <c r="F4288" s="11"/>
      <c r="G4288" s="15"/>
      <c r="H4288" s="11"/>
      <c r="I4288" s="15"/>
    </row>
    <row r="4289" spans="6:9">
      <c r="F4289" s="11"/>
      <c r="G4289" s="15"/>
      <c r="H4289" s="11"/>
      <c r="I4289" s="15"/>
    </row>
    <row r="4290" spans="6:9">
      <c r="F4290" s="11"/>
      <c r="G4290" s="15"/>
      <c r="H4290" s="11"/>
      <c r="I4290" s="15"/>
    </row>
    <row r="4291" spans="6:9">
      <c r="F4291" s="11"/>
      <c r="G4291" s="15"/>
      <c r="H4291" s="11"/>
      <c r="I4291" s="15"/>
    </row>
    <row r="4292" spans="6:9">
      <c r="F4292" s="11"/>
      <c r="G4292" s="15"/>
      <c r="H4292" s="11"/>
      <c r="I4292" s="15"/>
    </row>
    <row r="4293" spans="6:9">
      <c r="F4293" s="11"/>
      <c r="G4293" s="15"/>
      <c r="H4293" s="11"/>
      <c r="I4293" s="15"/>
    </row>
    <row r="4294" spans="6:9">
      <c r="F4294" s="11"/>
      <c r="G4294" s="15"/>
      <c r="H4294" s="11"/>
      <c r="I4294" s="15"/>
    </row>
    <row r="4295" spans="6:9">
      <c r="F4295" s="11"/>
      <c r="G4295" s="15"/>
      <c r="H4295" s="11"/>
      <c r="I4295" s="15"/>
    </row>
    <row r="4296" spans="6:9">
      <c r="F4296" s="11"/>
      <c r="G4296" s="15"/>
      <c r="H4296" s="11"/>
      <c r="I4296" s="15"/>
    </row>
    <row r="4297" spans="6:9">
      <c r="F4297" s="11"/>
      <c r="G4297" s="15"/>
      <c r="H4297" s="11"/>
      <c r="I4297" s="15"/>
    </row>
    <row r="4298" spans="6:9">
      <c r="F4298" s="11"/>
      <c r="G4298" s="15"/>
      <c r="H4298" s="11"/>
      <c r="I4298" s="15"/>
    </row>
    <row r="4299" spans="6:9">
      <c r="F4299" s="11"/>
      <c r="G4299" s="15"/>
      <c r="H4299" s="11"/>
      <c r="I4299" s="15"/>
    </row>
    <row r="4300" spans="6:9">
      <c r="F4300" s="11"/>
      <c r="G4300" s="15"/>
      <c r="H4300" s="11"/>
      <c r="I4300" s="15"/>
    </row>
    <row r="4301" spans="6:9">
      <c r="F4301" s="11"/>
      <c r="G4301" s="15"/>
      <c r="H4301" s="11"/>
      <c r="I4301" s="15"/>
    </row>
    <row r="4302" spans="6:9">
      <c r="F4302" s="11"/>
      <c r="G4302" s="15"/>
      <c r="H4302" s="11"/>
      <c r="I4302" s="15"/>
    </row>
    <row r="4303" spans="6:9">
      <c r="F4303" s="11"/>
      <c r="G4303" s="15"/>
      <c r="H4303" s="11"/>
      <c r="I4303" s="15"/>
    </row>
    <row r="4304" spans="6:9">
      <c r="F4304" s="11"/>
      <c r="G4304" s="15"/>
      <c r="H4304" s="11"/>
      <c r="I4304" s="15"/>
    </row>
    <row r="4305" spans="6:9">
      <c r="F4305" s="11"/>
      <c r="G4305" s="15"/>
      <c r="H4305" s="11"/>
      <c r="I4305" s="15"/>
    </row>
    <row r="4306" spans="6:9">
      <c r="F4306" s="11"/>
      <c r="G4306" s="15"/>
      <c r="H4306" s="11"/>
      <c r="I4306" s="15"/>
    </row>
    <row r="4307" spans="6:9">
      <c r="F4307" s="11"/>
      <c r="G4307" s="15"/>
      <c r="H4307" s="11"/>
      <c r="I4307" s="15"/>
    </row>
    <row r="4308" spans="6:9">
      <c r="F4308" s="11"/>
      <c r="G4308" s="15"/>
      <c r="H4308" s="11"/>
      <c r="I4308" s="15"/>
    </row>
    <row r="4309" spans="6:9">
      <c r="F4309" s="11"/>
      <c r="G4309" s="15"/>
      <c r="H4309" s="11"/>
      <c r="I4309" s="15"/>
    </row>
    <row r="4310" spans="6:9">
      <c r="F4310" s="11"/>
      <c r="G4310" s="15"/>
      <c r="H4310" s="11"/>
      <c r="I4310" s="15"/>
    </row>
    <row r="4311" spans="6:9">
      <c r="F4311" s="11"/>
      <c r="G4311" s="15"/>
      <c r="H4311" s="11"/>
      <c r="I4311" s="15"/>
    </row>
    <row r="4312" spans="6:9">
      <c r="F4312" s="11"/>
      <c r="G4312" s="15"/>
      <c r="H4312" s="11"/>
      <c r="I4312" s="15"/>
    </row>
    <row r="4313" spans="6:9">
      <c r="F4313" s="11"/>
      <c r="G4313" s="15"/>
      <c r="H4313" s="11"/>
      <c r="I4313" s="15"/>
    </row>
    <row r="4314" spans="6:9">
      <c r="F4314" s="11"/>
      <c r="G4314" s="15"/>
      <c r="H4314" s="11"/>
      <c r="I4314" s="15"/>
    </row>
    <row r="4315" spans="6:9">
      <c r="F4315" s="11"/>
      <c r="G4315" s="15"/>
      <c r="H4315" s="11"/>
      <c r="I4315" s="15"/>
    </row>
    <row r="4316" spans="6:9">
      <c r="F4316" s="11"/>
      <c r="G4316" s="15"/>
      <c r="H4316" s="11"/>
      <c r="I4316" s="15"/>
    </row>
    <row r="4317" spans="6:9">
      <c r="F4317" s="11"/>
      <c r="G4317" s="15"/>
      <c r="H4317" s="11"/>
      <c r="I4317" s="15"/>
    </row>
    <row r="4318" spans="6:9">
      <c r="F4318" s="11"/>
      <c r="G4318" s="15"/>
      <c r="H4318" s="11"/>
      <c r="I4318" s="15"/>
    </row>
    <row r="4319" spans="6:9">
      <c r="F4319" s="11"/>
      <c r="G4319" s="15"/>
      <c r="H4319" s="11"/>
      <c r="I4319" s="15"/>
    </row>
    <row r="4320" spans="6:9">
      <c r="F4320" s="11"/>
      <c r="G4320" s="15"/>
      <c r="H4320" s="11"/>
      <c r="I4320" s="15"/>
    </row>
    <row r="4321" spans="6:9">
      <c r="F4321" s="11"/>
      <c r="G4321" s="15"/>
      <c r="H4321" s="11"/>
      <c r="I4321" s="15"/>
    </row>
    <row r="4322" spans="6:9">
      <c r="F4322" s="11"/>
      <c r="G4322" s="15"/>
      <c r="H4322" s="11"/>
      <c r="I4322" s="15"/>
    </row>
    <row r="4323" spans="6:9">
      <c r="F4323" s="11"/>
      <c r="G4323" s="15"/>
      <c r="H4323" s="11"/>
      <c r="I4323" s="15"/>
    </row>
    <row r="4324" spans="6:9">
      <c r="F4324" s="11"/>
      <c r="G4324" s="15"/>
      <c r="H4324" s="11"/>
      <c r="I4324" s="15"/>
    </row>
    <row r="4325" spans="6:9">
      <c r="F4325" s="11"/>
      <c r="G4325" s="15"/>
      <c r="H4325" s="11"/>
      <c r="I4325" s="15"/>
    </row>
    <row r="4326" spans="6:9">
      <c r="F4326" s="11"/>
      <c r="G4326" s="15"/>
      <c r="H4326" s="11"/>
      <c r="I4326" s="15"/>
    </row>
    <row r="4327" spans="6:9">
      <c r="F4327" s="11"/>
      <c r="G4327" s="15"/>
      <c r="H4327" s="11"/>
      <c r="I4327" s="15"/>
    </row>
    <row r="4328" spans="6:9">
      <c r="F4328" s="11"/>
      <c r="G4328" s="15"/>
      <c r="H4328" s="11"/>
      <c r="I4328" s="15"/>
    </row>
    <row r="4329" spans="6:9">
      <c r="F4329" s="11"/>
      <c r="G4329" s="15"/>
      <c r="H4329" s="11"/>
      <c r="I4329" s="15"/>
    </row>
    <row r="4330" spans="6:9">
      <c r="F4330" s="11"/>
      <c r="G4330" s="15"/>
      <c r="H4330" s="11"/>
      <c r="I4330" s="15"/>
    </row>
    <row r="4331" spans="6:9">
      <c r="F4331" s="11"/>
      <c r="G4331" s="15"/>
      <c r="H4331" s="11"/>
      <c r="I4331" s="15"/>
    </row>
    <row r="4332" spans="6:9">
      <c r="F4332" s="11"/>
      <c r="G4332" s="15"/>
      <c r="H4332" s="11"/>
      <c r="I4332" s="15"/>
    </row>
    <row r="4333" spans="6:9">
      <c r="F4333" s="11"/>
      <c r="G4333" s="15"/>
      <c r="H4333" s="11"/>
      <c r="I4333" s="15"/>
    </row>
    <row r="4334" spans="6:9">
      <c r="F4334" s="11"/>
      <c r="G4334" s="15"/>
      <c r="H4334" s="11"/>
      <c r="I4334" s="15"/>
    </row>
    <row r="4335" spans="6:9">
      <c r="F4335" s="11"/>
      <c r="G4335" s="15"/>
      <c r="H4335" s="11"/>
      <c r="I4335" s="15"/>
    </row>
    <row r="4336" spans="6:9">
      <c r="F4336" s="11"/>
      <c r="G4336" s="15"/>
      <c r="H4336" s="11"/>
      <c r="I4336" s="15"/>
    </row>
    <row r="4337" spans="6:9">
      <c r="F4337" s="11"/>
      <c r="G4337" s="15"/>
      <c r="H4337" s="11"/>
      <c r="I4337" s="15"/>
    </row>
    <row r="4338" spans="6:9">
      <c r="F4338" s="11"/>
      <c r="G4338" s="15"/>
      <c r="H4338" s="11"/>
      <c r="I4338" s="15"/>
    </row>
    <row r="4339" spans="6:9">
      <c r="F4339" s="11"/>
      <c r="G4339" s="15"/>
      <c r="H4339" s="11"/>
      <c r="I4339" s="15"/>
    </row>
    <row r="4340" spans="6:9">
      <c r="F4340" s="11"/>
      <c r="G4340" s="15"/>
      <c r="H4340" s="11"/>
      <c r="I4340" s="15"/>
    </row>
    <row r="4341" spans="6:9">
      <c r="F4341" s="11"/>
      <c r="G4341" s="15"/>
      <c r="H4341" s="11"/>
      <c r="I4341" s="15"/>
    </row>
    <row r="4342" spans="6:9">
      <c r="F4342" s="11"/>
      <c r="G4342" s="15"/>
      <c r="H4342" s="11"/>
      <c r="I4342" s="15"/>
    </row>
    <row r="4343" spans="6:9">
      <c r="F4343" s="11"/>
      <c r="G4343" s="15"/>
      <c r="H4343" s="11"/>
      <c r="I4343" s="15"/>
    </row>
    <row r="4344" spans="6:9">
      <c r="F4344" s="11"/>
      <c r="G4344" s="15"/>
      <c r="H4344" s="11"/>
      <c r="I4344" s="15"/>
    </row>
    <row r="4345" spans="6:9">
      <c r="F4345" s="11"/>
      <c r="G4345" s="15"/>
      <c r="H4345" s="11"/>
      <c r="I4345" s="15"/>
    </row>
    <row r="4346" spans="6:9">
      <c r="F4346" s="11"/>
      <c r="G4346" s="15"/>
      <c r="H4346" s="11"/>
      <c r="I4346" s="15"/>
    </row>
    <row r="4347" spans="6:9">
      <c r="F4347" s="11"/>
      <c r="G4347" s="15"/>
      <c r="H4347" s="11"/>
      <c r="I4347" s="15"/>
    </row>
    <row r="4348" spans="6:9">
      <c r="F4348" s="11"/>
      <c r="G4348" s="15"/>
      <c r="H4348" s="11"/>
      <c r="I4348" s="15"/>
    </row>
    <row r="4349" spans="6:9">
      <c r="F4349" s="11"/>
      <c r="G4349" s="15"/>
      <c r="H4349" s="11"/>
      <c r="I4349" s="15"/>
    </row>
    <row r="4350" spans="6:9">
      <c r="F4350" s="11"/>
      <c r="G4350" s="15"/>
      <c r="H4350" s="11"/>
      <c r="I4350" s="15"/>
    </row>
    <row r="4351" spans="6:9">
      <c r="F4351" s="11"/>
      <c r="G4351" s="15"/>
      <c r="H4351" s="11"/>
      <c r="I4351" s="15"/>
    </row>
    <row r="4352" spans="6:9">
      <c r="F4352" s="11"/>
      <c r="G4352" s="15"/>
      <c r="H4352" s="11"/>
      <c r="I4352" s="15"/>
    </row>
    <row r="4353" spans="6:9">
      <c r="F4353" s="11"/>
      <c r="G4353" s="15"/>
      <c r="H4353" s="11"/>
      <c r="I4353" s="15"/>
    </row>
    <row r="4354" spans="6:9">
      <c r="F4354" s="11"/>
      <c r="G4354" s="15"/>
      <c r="H4354" s="11"/>
      <c r="I4354" s="15"/>
    </row>
    <row r="4355" spans="6:9">
      <c r="F4355" s="11"/>
      <c r="G4355" s="15"/>
      <c r="H4355" s="11"/>
      <c r="I4355" s="15"/>
    </row>
    <row r="4356" spans="6:9">
      <c r="F4356" s="11"/>
      <c r="G4356" s="15"/>
      <c r="H4356" s="11"/>
      <c r="I4356" s="15"/>
    </row>
    <row r="4357" spans="6:9">
      <c r="F4357" s="11"/>
      <c r="G4357" s="15"/>
      <c r="H4357" s="11"/>
      <c r="I4357" s="15"/>
    </row>
    <row r="4358" spans="6:9">
      <c r="F4358" s="11"/>
      <c r="G4358" s="15"/>
      <c r="H4358" s="11"/>
      <c r="I4358" s="15"/>
    </row>
    <row r="4359" spans="6:9">
      <c r="F4359" s="11"/>
      <c r="G4359" s="15"/>
      <c r="H4359" s="11"/>
      <c r="I4359" s="15"/>
    </row>
    <row r="4360" spans="6:9">
      <c r="F4360" s="11"/>
      <c r="G4360" s="15"/>
      <c r="H4360" s="11"/>
      <c r="I4360" s="15"/>
    </row>
    <row r="4361" spans="6:9">
      <c r="F4361" s="11"/>
      <c r="G4361" s="15"/>
      <c r="H4361" s="11"/>
      <c r="I4361" s="15"/>
    </row>
    <row r="4362" spans="6:9">
      <c r="F4362" s="11"/>
      <c r="G4362" s="15"/>
      <c r="H4362" s="11"/>
      <c r="I4362" s="15"/>
    </row>
    <row r="4363" spans="6:9">
      <c r="F4363" s="11"/>
      <c r="G4363" s="15"/>
      <c r="H4363" s="11"/>
      <c r="I4363" s="15"/>
    </row>
    <row r="4364" spans="6:9">
      <c r="F4364" s="11"/>
      <c r="G4364" s="15"/>
      <c r="H4364" s="11"/>
      <c r="I4364" s="15"/>
    </row>
    <row r="4365" spans="6:9">
      <c r="F4365" s="11"/>
      <c r="G4365" s="15"/>
      <c r="H4365" s="11"/>
      <c r="I4365" s="15"/>
    </row>
    <row r="4366" spans="6:9">
      <c r="F4366" s="11"/>
      <c r="G4366" s="15"/>
      <c r="H4366" s="11"/>
      <c r="I4366" s="15"/>
    </row>
    <row r="4367" spans="6:9">
      <c r="F4367" s="11"/>
      <c r="G4367" s="15"/>
      <c r="H4367" s="11"/>
      <c r="I4367" s="15"/>
    </row>
    <row r="4368" spans="6:9">
      <c r="F4368" s="11"/>
      <c r="G4368" s="15"/>
      <c r="H4368" s="11"/>
      <c r="I4368" s="15"/>
    </row>
    <row r="4369" spans="6:9">
      <c r="F4369" s="11"/>
      <c r="G4369" s="15"/>
      <c r="H4369" s="11"/>
      <c r="I4369" s="15"/>
    </row>
    <row r="4370" spans="6:9">
      <c r="F4370" s="11"/>
      <c r="G4370" s="15"/>
      <c r="H4370" s="11"/>
      <c r="I4370" s="15"/>
    </row>
    <row r="4371" spans="6:9">
      <c r="F4371" s="11"/>
      <c r="G4371" s="15"/>
      <c r="H4371" s="11"/>
      <c r="I4371" s="15"/>
    </row>
    <row r="4372" spans="6:9">
      <c r="F4372" s="11"/>
      <c r="G4372" s="15"/>
      <c r="H4372" s="11"/>
      <c r="I4372" s="15"/>
    </row>
    <row r="4373" spans="6:9">
      <c r="F4373" s="11"/>
      <c r="G4373" s="15"/>
      <c r="H4373" s="11"/>
      <c r="I4373" s="15"/>
    </row>
    <row r="4374" spans="6:9">
      <c r="F4374" s="11"/>
      <c r="G4374" s="15"/>
      <c r="H4374" s="11"/>
      <c r="I4374" s="15"/>
    </row>
    <row r="4375" spans="6:9">
      <c r="F4375" s="11"/>
      <c r="G4375" s="15"/>
      <c r="H4375" s="11"/>
      <c r="I4375" s="15"/>
    </row>
    <row r="4376" spans="6:9">
      <c r="F4376" s="11"/>
      <c r="G4376" s="15"/>
      <c r="H4376" s="11"/>
      <c r="I4376" s="15"/>
    </row>
    <row r="4377" spans="6:9">
      <c r="F4377" s="11"/>
      <c r="G4377" s="15"/>
      <c r="H4377" s="11"/>
      <c r="I4377" s="15"/>
    </row>
    <row r="4378" spans="6:9">
      <c r="F4378" s="11"/>
      <c r="G4378" s="15"/>
      <c r="H4378" s="11"/>
      <c r="I4378" s="15"/>
    </row>
    <row r="4379" spans="6:9">
      <c r="F4379" s="11"/>
      <c r="G4379" s="15"/>
      <c r="H4379" s="11"/>
      <c r="I4379" s="15"/>
    </row>
    <row r="4380" spans="6:9">
      <c r="F4380" s="11"/>
      <c r="G4380" s="15"/>
      <c r="H4380" s="11"/>
      <c r="I4380" s="15"/>
    </row>
    <row r="4381" spans="6:9">
      <c r="F4381" s="11"/>
      <c r="G4381" s="15"/>
      <c r="H4381" s="11"/>
      <c r="I4381" s="15"/>
    </row>
    <row r="4382" spans="6:9">
      <c r="F4382" s="11"/>
      <c r="G4382" s="15"/>
      <c r="H4382" s="11"/>
      <c r="I4382" s="15"/>
    </row>
    <row r="4383" spans="6:9">
      <c r="F4383" s="11"/>
      <c r="G4383" s="15"/>
      <c r="H4383" s="11"/>
      <c r="I4383" s="15"/>
    </row>
    <row r="4384" spans="6:9">
      <c r="F4384" s="11"/>
      <c r="G4384" s="15"/>
      <c r="H4384" s="11"/>
      <c r="I4384" s="15"/>
    </row>
    <row r="4385" spans="6:9">
      <c r="F4385" s="11"/>
      <c r="G4385" s="15"/>
      <c r="H4385" s="11"/>
      <c r="I4385" s="15"/>
    </row>
    <row r="4386" spans="6:9">
      <c r="F4386" s="11"/>
      <c r="G4386" s="15"/>
      <c r="H4386" s="11"/>
      <c r="I4386" s="15"/>
    </row>
    <row r="4387" spans="6:9">
      <c r="F4387" s="11"/>
      <c r="G4387" s="15"/>
      <c r="H4387" s="11"/>
      <c r="I4387" s="15"/>
    </row>
    <row r="4388" spans="6:9">
      <c r="F4388" s="11"/>
      <c r="G4388" s="15"/>
      <c r="H4388" s="11"/>
      <c r="I4388" s="15"/>
    </row>
    <row r="4389" spans="6:9">
      <c r="F4389" s="11"/>
      <c r="G4389" s="15"/>
      <c r="H4389" s="11"/>
      <c r="I4389" s="15"/>
    </row>
    <row r="4390" spans="6:9">
      <c r="F4390" s="11"/>
      <c r="G4390" s="15"/>
      <c r="H4390" s="11"/>
      <c r="I4390" s="15"/>
    </row>
    <row r="4391" spans="6:9">
      <c r="F4391" s="11"/>
      <c r="G4391" s="15"/>
      <c r="H4391" s="11"/>
      <c r="I4391" s="15"/>
    </row>
    <row r="4392" spans="6:9">
      <c r="F4392" s="11"/>
      <c r="G4392" s="15"/>
      <c r="H4392" s="11"/>
      <c r="I4392" s="15"/>
    </row>
    <row r="4393" spans="6:9">
      <c r="F4393" s="11"/>
      <c r="G4393" s="15"/>
      <c r="H4393" s="11"/>
      <c r="I4393" s="15"/>
    </row>
    <row r="4394" spans="6:9">
      <c r="F4394" s="11"/>
      <c r="G4394" s="15"/>
      <c r="H4394" s="11"/>
      <c r="I4394" s="15"/>
    </row>
    <row r="4395" spans="6:9">
      <c r="F4395" s="11"/>
      <c r="G4395" s="15"/>
      <c r="H4395" s="11"/>
      <c r="I4395" s="15"/>
    </row>
    <row r="4396" spans="6:9">
      <c r="F4396" s="11"/>
      <c r="G4396" s="15"/>
      <c r="H4396" s="11"/>
      <c r="I4396" s="15"/>
    </row>
    <row r="4397" spans="6:9">
      <c r="F4397" s="11"/>
      <c r="G4397" s="15"/>
      <c r="H4397" s="11"/>
      <c r="I4397" s="15"/>
    </row>
    <row r="4398" spans="6:9">
      <c r="F4398" s="11"/>
      <c r="G4398" s="15"/>
      <c r="H4398" s="11"/>
      <c r="I4398" s="15"/>
    </row>
    <row r="4399" spans="6:9">
      <c r="F4399" s="11"/>
      <c r="G4399" s="15"/>
      <c r="H4399" s="11"/>
      <c r="I4399" s="15"/>
    </row>
    <row r="4400" spans="6:9">
      <c r="F4400" s="11"/>
      <c r="G4400" s="15"/>
      <c r="H4400" s="11"/>
      <c r="I4400" s="15"/>
    </row>
    <row r="4401" spans="6:9">
      <c r="F4401" s="11"/>
      <c r="G4401" s="15"/>
      <c r="H4401" s="11"/>
      <c r="I4401" s="15"/>
    </row>
    <row r="4402" spans="6:9">
      <c r="F4402" s="11"/>
      <c r="G4402" s="15"/>
      <c r="H4402" s="11"/>
      <c r="I4402" s="15"/>
    </row>
    <row r="4403" spans="6:9">
      <c r="F4403" s="11"/>
      <c r="G4403" s="15"/>
      <c r="H4403" s="11"/>
      <c r="I4403" s="15"/>
    </row>
    <row r="4404" spans="6:9">
      <c r="F4404" s="11"/>
      <c r="G4404" s="15"/>
      <c r="H4404" s="11"/>
      <c r="I4404" s="15"/>
    </row>
    <row r="4405" spans="6:9">
      <c r="F4405" s="11"/>
      <c r="G4405" s="15"/>
      <c r="H4405" s="11"/>
      <c r="I4405" s="15"/>
    </row>
    <row r="4406" spans="6:9">
      <c r="F4406" s="11"/>
      <c r="G4406" s="15"/>
      <c r="H4406" s="11"/>
      <c r="I4406" s="15"/>
    </row>
    <row r="4407" spans="6:9">
      <c r="F4407" s="11"/>
      <c r="G4407" s="15"/>
      <c r="H4407" s="11"/>
      <c r="I4407" s="15"/>
    </row>
    <row r="4408" spans="6:9">
      <c r="F4408" s="11"/>
      <c r="G4408" s="15"/>
      <c r="H4408" s="11"/>
      <c r="I4408" s="15"/>
    </row>
    <row r="4409" spans="6:9">
      <c r="F4409" s="11"/>
      <c r="G4409" s="15"/>
      <c r="H4409" s="11"/>
      <c r="I4409" s="15"/>
    </row>
    <row r="4410" spans="6:9">
      <c r="F4410" s="11"/>
      <c r="G4410" s="15"/>
      <c r="H4410" s="11"/>
      <c r="I4410" s="15"/>
    </row>
    <row r="4411" spans="6:9">
      <c r="F4411" s="11"/>
      <c r="G4411" s="15"/>
      <c r="H4411" s="11"/>
      <c r="I4411" s="15"/>
    </row>
    <row r="4412" spans="6:9">
      <c r="F4412" s="11"/>
      <c r="G4412" s="15"/>
      <c r="H4412" s="11"/>
      <c r="I4412" s="15"/>
    </row>
    <row r="4413" spans="6:9">
      <c r="F4413" s="11"/>
      <c r="G4413" s="15"/>
      <c r="H4413" s="11"/>
      <c r="I4413" s="15"/>
    </row>
    <row r="4414" spans="6:9">
      <c r="F4414" s="11"/>
      <c r="G4414" s="15"/>
      <c r="H4414" s="11"/>
      <c r="I4414" s="15"/>
    </row>
    <row r="4415" spans="6:9">
      <c r="F4415" s="11"/>
      <c r="G4415" s="15"/>
      <c r="H4415" s="11"/>
      <c r="I4415" s="15"/>
    </row>
    <row r="4416" spans="6:9">
      <c r="F4416" s="11"/>
      <c r="G4416" s="15"/>
      <c r="H4416" s="11"/>
      <c r="I4416" s="15"/>
    </row>
    <row r="4417" spans="6:9">
      <c r="F4417" s="11"/>
      <c r="G4417" s="15"/>
      <c r="H4417" s="11"/>
      <c r="I4417" s="15"/>
    </row>
    <row r="4418" spans="6:9">
      <c r="F4418" s="11"/>
      <c r="G4418" s="15"/>
      <c r="H4418" s="11"/>
      <c r="I4418" s="15"/>
    </row>
    <row r="4419" spans="6:9">
      <c r="F4419" s="11"/>
      <c r="G4419" s="15"/>
      <c r="H4419" s="11"/>
      <c r="I4419" s="15"/>
    </row>
    <row r="4420" spans="6:9">
      <c r="F4420" s="11"/>
      <c r="G4420" s="15"/>
      <c r="H4420" s="11"/>
      <c r="I4420" s="15"/>
    </row>
    <row r="4421" spans="6:9">
      <c r="F4421" s="11"/>
      <c r="G4421" s="15"/>
      <c r="H4421" s="11"/>
      <c r="I4421" s="15"/>
    </row>
    <row r="4422" spans="6:9">
      <c r="F4422" s="11"/>
      <c r="G4422" s="15"/>
      <c r="H4422" s="11"/>
      <c r="I4422" s="15"/>
    </row>
    <row r="4423" spans="6:9">
      <c r="F4423" s="11"/>
      <c r="G4423" s="15"/>
      <c r="H4423" s="11"/>
      <c r="I4423" s="15"/>
    </row>
    <row r="4424" spans="6:9">
      <c r="F4424" s="11"/>
      <c r="G4424" s="15"/>
      <c r="H4424" s="11"/>
      <c r="I4424" s="15"/>
    </row>
    <row r="4425" spans="6:9">
      <c r="F4425" s="11"/>
      <c r="G4425" s="15"/>
      <c r="H4425" s="11"/>
      <c r="I4425" s="15"/>
    </row>
    <row r="4426" spans="6:9">
      <c r="F4426" s="11"/>
      <c r="G4426" s="15"/>
      <c r="H4426" s="11"/>
      <c r="I4426" s="15"/>
    </row>
    <row r="4427" spans="6:9">
      <c r="F4427" s="11"/>
      <c r="G4427" s="15"/>
      <c r="H4427" s="11"/>
      <c r="I4427" s="15"/>
    </row>
    <row r="4428" spans="6:9">
      <c r="F4428" s="11"/>
      <c r="G4428" s="15"/>
      <c r="H4428" s="11"/>
      <c r="I4428" s="15"/>
    </row>
    <row r="4429" spans="6:9">
      <c r="F4429" s="11"/>
      <c r="G4429" s="15"/>
      <c r="H4429" s="11"/>
      <c r="I4429" s="15"/>
    </row>
    <row r="4430" spans="6:9">
      <c r="F4430" s="11"/>
      <c r="G4430" s="15"/>
      <c r="H4430" s="11"/>
      <c r="I4430" s="15"/>
    </row>
    <row r="4431" spans="6:9">
      <c r="F4431" s="11"/>
      <c r="G4431" s="15"/>
      <c r="H4431" s="11"/>
      <c r="I4431" s="15"/>
    </row>
    <row r="4432" spans="6:9">
      <c r="F4432" s="11"/>
      <c r="G4432" s="15"/>
      <c r="H4432" s="11"/>
      <c r="I4432" s="15"/>
    </row>
    <row r="4433" spans="6:9">
      <c r="F4433" s="11"/>
      <c r="G4433" s="15"/>
      <c r="H4433" s="11"/>
      <c r="I4433" s="15"/>
    </row>
    <row r="4434" spans="6:9">
      <c r="F4434" s="11"/>
      <c r="G4434" s="15"/>
      <c r="H4434" s="11"/>
      <c r="I4434" s="15"/>
    </row>
    <row r="4435" spans="6:9">
      <c r="F4435" s="11"/>
      <c r="G4435" s="15"/>
      <c r="H4435" s="11"/>
      <c r="I4435" s="15"/>
    </row>
    <row r="4436" spans="6:9">
      <c r="F4436" s="11"/>
      <c r="G4436" s="15"/>
      <c r="H4436" s="11"/>
      <c r="I4436" s="15"/>
    </row>
    <row r="4437" spans="6:9">
      <c r="F4437" s="11"/>
      <c r="G4437" s="15"/>
      <c r="H4437" s="11"/>
      <c r="I4437" s="15"/>
    </row>
    <row r="4438" spans="6:9">
      <c r="F4438" s="11"/>
      <c r="G4438" s="15"/>
      <c r="H4438" s="11"/>
      <c r="I4438" s="15"/>
    </row>
    <row r="4439" spans="6:9">
      <c r="F4439" s="11"/>
      <c r="G4439" s="15"/>
      <c r="H4439" s="11"/>
      <c r="I4439" s="15"/>
    </row>
    <row r="4440" spans="6:9">
      <c r="F4440" s="11"/>
      <c r="G4440" s="15"/>
      <c r="H4440" s="11"/>
      <c r="I4440" s="15"/>
    </row>
    <row r="4441" spans="6:9">
      <c r="F4441" s="11"/>
      <c r="G4441" s="15"/>
      <c r="H4441" s="11"/>
      <c r="I4441" s="15"/>
    </row>
    <row r="4442" spans="6:9">
      <c r="F4442" s="11"/>
      <c r="G4442" s="15"/>
      <c r="H4442" s="11"/>
      <c r="I4442" s="15"/>
    </row>
    <row r="4443" spans="6:9">
      <c r="F4443" s="11"/>
      <c r="G4443" s="15"/>
      <c r="H4443" s="11"/>
      <c r="I4443" s="15"/>
    </row>
    <row r="4444" spans="6:9">
      <c r="F4444" s="11"/>
      <c r="G4444" s="15"/>
      <c r="H4444" s="11"/>
      <c r="I4444" s="15"/>
    </row>
    <row r="4445" spans="6:9">
      <c r="F4445" s="11"/>
      <c r="G4445" s="15"/>
      <c r="H4445" s="11"/>
      <c r="I4445" s="15"/>
    </row>
    <row r="4446" spans="6:9">
      <c r="F4446" s="11"/>
      <c r="G4446" s="15"/>
      <c r="H4446" s="11"/>
      <c r="I4446" s="15"/>
    </row>
    <row r="4447" spans="6:9">
      <c r="F4447" s="11"/>
      <c r="G4447" s="15"/>
      <c r="H4447" s="11"/>
      <c r="I4447" s="15"/>
    </row>
    <row r="4448" spans="6:9">
      <c r="F4448" s="11"/>
      <c r="G4448" s="15"/>
      <c r="H4448" s="11"/>
      <c r="I4448" s="15"/>
    </row>
    <row r="4449" spans="6:9">
      <c r="F4449" s="11"/>
      <c r="G4449" s="15"/>
      <c r="H4449" s="11"/>
      <c r="I4449" s="15"/>
    </row>
    <row r="4450" spans="6:9">
      <c r="F4450" s="11"/>
      <c r="G4450" s="15"/>
      <c r="H4450" s="11"/>
      <c r="I4450" s="15"/>
    </row>
    <row r="4451" spans="6:9">
      <c r="F4451" s="11"/>
      <c r="G4451" s="15"/>
      <c r="H4451" s="11"/>
      <c r="I4451" s="15"/>
    </row>
    <row r="4452" spans="6:9">
      <c r="F4452" s="11"/>
      <c r="G4452" s="15"/>
      <c r="H4452" s="11"/>
      <c r="I4452" s="15"/>
    </row>
    <row r="4453" spans="6:9">
      <c r="F4453" s="11"/>
      <c r="G4453" s="15"/>
      <c r="H4453" s="11"/>
      <c r="I4453" s="15"/>
    </row>
    <row r="4454" spans="6:9">
      <c r="F4454" s="11"/>
      <c r="G4454" s="15"/>
      <c r="H4454" s="11"/>
      <c r="I4454" s="15"/>
    </row>
    <row r="4455" spans="6:9">
      <c r="F4455" s="11"/>
      <c r="G4455" s="15"/>
      <c r="H4455" s="11"/>
      <c r="I4455" s="15"/>
    </row>
    <row r="4456" spans="6:9">
      <c r="F4456" s="11"/>
      <c r="G4456" s="15"/>
      <c r="H4456" s="11"/>
      <c r="I4456" s="15"/>
    </row>
    <row r="4457" spans="6:9">
      <c r="F4457" s="11"/>
      <c r="G4457" s="15"/>
      <c r="H4457" s="11"/>
      <c r="I4457" s="15"/>
    </row>
    <row r="4458" spans="6:9">
      <c r="F4458" s="11"/>
      <c r="G4458" s="15"/>
      <c r="H4458" s="11"/>
      <c r="I4458" s="15"/>
    </row>
    <row r="4459" spans="6:9">
      <c r="F4459" s="11"/>
      <c r="G4459" s="15"/>
      <c r="H4459" s="11"/>
      <c r="I4459" s="15"/>
    </row>
    <row r="4460" spans="6:9">
      <c r="F4460" s="11"/>
      <c r="G4460" s="15"/>
      <c r="H4460" s="11"/>
      <c r="I4460" s="15"/>
    </row>
    <row r="4461" spans="6:9">
      <c r="F4461" s="11"/>
      <c r="G4461" s="15"/>
      <c r="H4461" s="11"/>
      <c r="I4461" s="15"/>
    </row>
    <row r="4462" spans="6:9">
      <c r="F4462" s="11"/>
      <c r="G4462" s="15"/>
      <c r="H4462" s="11"/>
      <c r="I4462" s="15"/>
    </row>
    <row r="4463" spans="6:9">
      <c r="F4463" s="11"/>
      <c r="G4463" s="15"/>
      <c r="H4463" s="11"/>
      <c r="I4463" s="15"/>
    </row>
    <row r="4464" spans="6:9">
      <c r="F4464" s="11"/>
      <c r="G4464" s="15"/>
      <c r="H4464" s="11"/>
      <c r="I4464" s="15"/>
    </row>
    <row r="4465" spans="6:9">
      <c r="F4465" s="11"/>
      <c r="G4465" s="15"/>
      <c r="H4465" s="11"/>
      <c r="I4465" s="15"/>
    </row>
    <row r="4466" spans="6:9">
      <c r="F4466" s="11"/>
      <c r="G4466" s="15"/>
      <c r="H4466" s="11"/>
      <c r="I4466" s="15"/>
    </row>
    <row r="4467" spans="6:9">
      <c r="F4467" s="11"/>
      <c r="G4467" s="15"/>
      <c r="H4467" s="11"/>
      <c r="I4467" s="15"/>
    </row>
    <row r="4468" spans="6:9">
      <c r="F4468" s="11"/>
      <c r="G4468" s="15"/>
      <c r="H4468" s="11"/>
      <c r="I4468" s="15"/>
    </row>
    <row r="4469" spans="6:9">
      <c r="F4469" s="11"/>
      <c r="G4469" s="15"/>
      <c r="H4469" s="11"/>
      <c r="I4469" s="15"/>
    </row>
    <row r="4470" spans="6:9">
      <c r="F4470" s="11"/>
      <c r="G4470" s="15"/>
      <c r="H4470" s="11"/>
      <c r="I4470" s="15"/>
    </row>
    <row r="4471" spans="6:9">
      <c r="F4471" s="11"/>
      <c r="G4471" s="15"/>
      <c r="H4471" s="11"/>
      <c r="I4471" s="15"/>
    </row>
    <row r="4472" spans="6:9">
      <c r="F4472" s="11"/>
      <c r="G4472" s="15"/>
      <c r="H4472" s="11"/>
      <c r="I4472" s="15"/>
    </row>
    <row r="4473" spans="6:9">
      <c r="F4473" s="11"/>
      <c r="G4473" s="15"/>
      <c r="H4473" s="11"/>
      <c r="I4473" s="15"/>
    </row>
    <row r="4474" spans="6:9">
      <c r="F4474" s="11"/>
      <c r="G4474" s="15"/>
      <c r="H4474" s="11"/>
      <c r="I4474" s="15"/>
    </row>
    <row r="4475" spans="6:9">
      <c r="F4475" s="11"/>
      <c r="G4475" s="15"/>
      <c r="H4475" s="11"/>
      <c r="I4475" s="15"/>
    </row>
    <row r="4476" spans="6:9">
      <c r="F4476" s="11"/>
      <c r="G4476" s="15"/>
      <c r="H4476" s="11"/>
      <c r="I4476" s="15"/>
    </row>
    <row r="4477" spans="6:9">
      <c r="F4477" s="11"/>
      <c r="G4477" s="15"/>
      <c r="H4477" s="11"/>
      <c r="I4477" s="15"/>
    </row>
    <row r="4478" spans="6:9">
      <c r="F4478" s="11"/>
      <c r="G4478" s="15"/>
      <c r="H4478" s="11"/>
      <c r="I4478" s="15"/>
    </row>
    <row r="4479" spans="6:9">
      <c r="F4479" s="11"/>
      <c r="G4479" s="15"/>
      <c r="H4479" s="11"/>
      <c r="I4479" s="15"/>
    </row>
    <row r="4480" spans="6:9">
      <c r="F4480" s="11"/>
      <c r="G4480" s="15"/>
      <c r="H4480" s="11"/>
      <c r="I4480" s="15"/>
    </row>
    <row r="4481" spans="6:9">
      <c r="F4481" s="11"/>
      <c r="G4481" s="15"/>
      <c r="H4481" s="11"/>
      <c r="I4481" s="15"/>
    </row>
    <row r="4482" spans="6:9">
      <c r="F4482" s="11"/>
      <c r="G4482" s="15"/>
      <c r="H4482" s="11"/>
      <c r="I4482" s="15"/>
    </row>
    <row r="4483" spans="6:9">
      <c r="F4483" s="11"/>
      <c r="G4483" s="15"/>
      <c r="H4483" s="11"/>
      <c r="I4483" s="15"/>
    </row>
    <row r="4484" spans="6:9">
      <c r="F4484" s="11"/>
      <c r="G4484" s="15"/>
      <c r="H4484" s="11"/>
      <c r="I4484" s="15"/>
    </row>
    <row r="4485" spans="6:9">
      <c r="F4485" s="11"/>
      <c r="G4485" s="15"/>
      <c r="H4485" s="11"/>
      <c r="I4485" s="15"/>
    </row>
    <row r="4486" spans="6:9">
      <c r="F4486" s="11"/>
      <c r="G4486" s="15"/>
      <c r="H4486" s="11"/>
      <c r="I4486" s="15"/>
    </row>
    <row r="4487" spans="6:9">
      <c r="F4487" s="11"/>
      <c r="G4487" s="15"/>
      <c r="H4487" s="11"/>
      <c r="I4487" s="15"/>
    </row>
    <row r="4488" spans="6:9">
      <c r="F4488" s="11"/>
      <c r="G4488" s="15"/>
      <c r="H4488" s="11"/>
      <c r="I4488" s="15"/>
    </row>
    <row r="4489" spans="6:9">
      <c r="F4489" s="11"/>
      <c r="G4489" s="15"/>
      <c r="H4489" s="11"/>
      <c r="I4489" s="15"/>
    </row>
    <row r="4490" spans="6:9">
      <c r="F4490" s="11"/>
      <c r="G4490" s="15"/>
      <c r="H4490" s="11"/>
      <c r="I4490" s="15"/>
    </row>
    <row r="4491" spans="6:9">
      <c r="F4491" s="11"/>
      <c r="G4491" s="15"/>
      <c r="H4491" s="11"/>
      <c r="I4491" s="15"/>
    </row>
    <row r="4492" spans="6:9">
      <c r="F4492" s="11"/>
      <c r="G4492" s="15"/>
      <c r="H4492" s="11"/>
      <c r="I4492" s="15"/>
    </row>
    <row r="4493" spans="6:9">
      <c r="F4493" s="11"/>
      <c r="G4493" s="15"/>
      <c r="H4493" s="11"/>
      <c r="I4493" s="15"/>
    </row>
    <row r="4494" spans="6:9">
      <c r="F4494" s="11"/>
      <c r="G4494" s="15"/>
      <c r="H4494" s="11"/>
      <c r="I4494" s="15"/>
    </row>
    <row r="4495" spans="6:9">
      <c r="F4495" s="11"/>
      <c r="G4495" s="15"/>
      <c r="H4495" s="11"/>
      <c r="I4495" s="15"/>
    </row>
    <row r="4496" spans="6:9">
      <c r="F4496" s="11"/>
      <c r="G4496" s="15"/>
      <c r="H4496" s="11"/>
      <c r="I4496" s="15"/>
    </row>
    <row r="4497" spans="6:9">
      <c r="F4497" s="11"/>
      <c r="G4497" s="15"/>
      <c r="H4497" s="11"/>
      <c r="I4497" s="15"/>
    </row>
    <row r="4498" spans="6:9">
      <c r="F4498" s="11"/>
      <c r="G4498" s="15"/>
      <c r="H4498" s="11"/>
      <c r="I4498" s="15"/>
    </row>
    <row r="4499" spans="6:9">
      <c r="F4499" s="11"/>
      <c r="G4499" s="15"/>
      <c r="H4499" s="11"/>
      <c r="I4499" s="15"/>
    </row>
    <row r="4500" spans="6:9">
      <c r="F4500" s="11"/>
      <c r="G4500" s="15"/>
      <c r="H4500" s="11"/>
      <c r="I4500" s="15"/>
    </row>
    <row r="4501" spans="6:9">
      <c r="F4501" s="11"/>
      <c r="G4501" s="15"/>
      <c r="H4501" s="11"/>
      <c r="I4501" s="15"/>
    </row>
    <row r="4502" spans="6:9">
      <c r="F4502" s="11"/>
      <c r="G4502" s="15"/>
      <c r="H4502" s="11"/>
      <c r="I4502" s="15"/>
    </row>
    <row r="4503" spans="6:9">
      <c r="F4503" s="11"/>
      <c r="G4503" s="15"/>
      <c r="H4503" s="11"/>
      <c r="I4503" s="15"/>
    </row>
    <row r="4504" spans="6:9">
      <c r="F4504" s="11"/>
      <c r="G4504" s="15"/>
      <c r="H4504" s="11"/>
      <c r="I4504" s="15"/>
    </row>
    <row r="4505" spans="6:9">
      <c r="F4505" s="11"/>
      <c r="G4505" s="15"/>
      <c r="H4505" s="11"/>
      <c r="I4505" s="15"/>
    </row>
    <row r="4506" spans="6:9">
      <c r="F4506" s="11"/>
      <c r="G4506" s="15"/>
      <c r="H4506" s="11"/>
      <c r="I4506" s="15"/>
    </row>
    <row r="4507" spans="6:9">
      <c r="F4507" s="11"/>
      <c r="G4507" s="15"/>
      <c r="H4507" s="11"/>
      <c r="I4507" s="15"/>
    </row>
    <row r="4508" spans="6:9">
      <c r="F4508" s="11"/>
      <c r="G4508" s="15"/>
      <c r="H4508" s="11"/>
      <c r="I4508" s="15"/>
    </row>
    <row r="4509" spans="6:9">
      <c r="F4509" s="11"/>
      <c r="G4509" s="15"/>
      <c r="H4509" s="11"/>
      <c r="I4509" s="15"/>
    </row>
    <row r="4510" spans="6:9">
      <c r="F4510" s="11"/>
      <c r="G4510" s="15"/>
      <c r="H4510" s="11"/>
      <c r="I4510" s="15"/>
    </row>
    <row r="4511" spans="6:9">
      <c r="F4511" s="11"/>
      <c r="G4511" s="15"/>
      <c r="H4511" s="11"/>
      <c r="I4511" s="15"/>
    </row>
    <row r="4512" spans="6:9">
      <c r="F4512" s="11"/>
      <c r="G4512" s="15"/>
      <c r="H4512" s="11"/>
      <c r="I4512" s="15"/>
    </row>
    <row r="4513" spans="6:9">
      <c r="F4513" s="11"/>
      <c r="G4513" s="15"/>
      <c r="H4513" s="11"/>
      <c r="I4513" s="15"/>
    </row>
    <row r="4514" spans="6:9">
      <c r="F4514" s="11"/>
      <c r="G4514" s="15"/>
      <c r="H4514" s="11"/>
      <c r="I4514" s="15"/>
    </row>
    <row r="4515" spans="6:9">
      <c r="F4515" s="11"/>
      <c r="G4515" s="15"/>
      <c r="H4515" s="11"/>
      <c r="I4515" s="15"/>
    </row>
    <row r="4516" spans="6:9">
      <c r="F4516" s="11"/>
      <c r="G4516" s="15"/>
      <c r="H4516" s="11"/>
      <c r="I4516" s="15"/>
    </row>
    <row r="4517" spans="6:9">
      <c r="F4517" s="11"/>
      <c r="G4517" s="15"/>
      <c r="H4517" s="11"/>
      <c r="I4517" s="15"/>
    </row>
    <row r="4518" spans="6:9">
      <c r="F4518" s="11"/>
      <c r="G4518" s="15"/>
      <c r="H4518" s="11"/>
      <c r="I4518" s="15"/>
    </row>
    <row r="4519" spans="6:9">
      <c r="F4519" s="11"/>
      <c r="G4519" s="15"/>
      <c r="H4519" s="11"/>
      <c r="I4519" s="15"/>
    </row>
    <row r="4520" spans="6:9">
      <c r="F4520" s="11"/>
      <c r="G4520" s="15"/>
      <c r="H4520" s="11"/>
      <c r="I4520" s="15"/>
    </row>
    <row r="4521" spans="6:9">
      <c r="F4521" s="11"/>
      <c r="G4521" s="15"/>
      <c r="H4521" s="11"/>
      <c r="I4521" s="15"/>
    </row>
    <row r="4522" spans="6:9">
      <c r="F4522" s="11"/>
      <c r="G4522" s="15"/>
      <c r="H4522" s="11"/>
      <c r="I4522" s="15"/>
    </row>
    <row r="4523" spans="6:9">
      <c r="F4523" s="11"/>
      <c r="G4523" s="15"/>
      <c r="H4523" s="11"/>
      <c r="I4523" s="15"/>
    </row>
    <row r="4524" spans="6:9">
      <c r="F4524" s="11"/>
      <c r="G4524" s="15"/>
      <c r="H4524" s="11"/>
      <c r="I4524" s="15"/>
    </row>
    <row r="4525" spans="6:9">
      <c r="F4525" s="11"/>
      <c r="G4525" s="15"/>
      <c r="H4525" s="11"/>
      <c r="I4525" s="15"/>
    </row>
    <row r="4526" spans="6:9">
      <c r="F4526" s="11"/>
      <c r="G4526" s="15"/>
      <c r="H4526" s="11"/>
      <c r="I4526" s="15"/>
    </row>
    <row r="4527" spans="6:9">
      <c r="F4527" s="11"/>
      <c r="G4527" s="15"/>
      <c r="H4527" s="11"/>
      <c r="I4527" s="15"/>
    </row>
    <row r="4528" spans="6:9">
      <c r="F4528" s="11"/>
      <c r="G4528" s="15"/>
      <c r="H4528" s="11"/>
      <c r="I4528" s="15"/>
    </row>
    <row r="4529" spans="6:9">
      <c r="F4529" s="11"/>
      <c r="G4529" s="15"/>
      <c r="H4529" s="11"/>
      <c r="I4529" s="15"/>
    </row>
    <row r="4530" spans="6:9">
      <c r="F4530" s="11"/>
      <c r="G4530" s="15"/>
      <c r="H4530" s="11"/>
      <c r="I4530" s="15"/>
    </row>
    <row r="4531" spans="6:9">
      <c r="F4531" s="11"/>
      <c r="G4531" s="15"/>
      <c r="H4531" s="11"/>
      <c r="I4531" s="15"/>
    </row>
    <row r="4532" spans="6:9">
      <c r="F4532" s="11"/>
      <c r="G4532" s="15"/>
      <c r="H4532" s="11"/>
      <c r="I4532" s="15"/>
    </row>
    <row r="4533" spans="6:9">
      <c r="F4533" s="11"/>
      <c r="G4533" s="15"/>
      <c r="H4533" s="11"/>
      <c r="I4533" s="15"/>
    </row>
    <row r="4534" spans="6:9">
      <c r="F4534" s="11"/>
      <c r="G4534" s="15"/>
      <c r="H4534" s="11"/>
      <c r="I4534" s="15"/>
    </row>
    <row r="4535" spans="6:9">
      <c r="F4535" s="11"/>
      <c r="G4535" s="15"/>
      <c r="H4535" s="11"/>
      <c r="I4535" s="15"/>
    </row>
    <row r="4536" spans="6:9">
      <c r="F4536" s="11"/>
      <c r="G4536" s="15"/>
      <c r="H4536" s="11"/>
      <c r="I4536" s="15"/>
    </row>
    <row r="4537" spans="6:9">
      <c r="F4537" s="11"/>
      <c r="G4537" s="15"/>
      <c r="H4537" s="11"/>
      <c r="I4537" s="15"/>
    </row>
    <row r="4538" spans="6:9">
      <c r="F4538" s="11"/>
      <c r="G4538" s="15"/>
      <c r="H4538" s="11"/>
      <c r="I4538" s="15"/>
    </row>
    <row r="4539" spans="6:9">
      <c r="F4539" s="11"/>
      <c r="G4539" s="15"/>
      <c r="H4539" s="11"/>
      <c r="I4539" s="15"/>
    </row>
    <row r="4540" spans="6:9">
      <c r="F4540" s="11"/>
      <c r="G4540" s="15"/>
      <c r="H4540" s="11"/>
      <c r="I4540" s="15"/>
    </row>
    <row r="4541" spans="6:9">
      <c r="F4541" s="11"/>
      <c r="G4541" s="15"/>
      <c r="H4541" s="11"/>
      <c r="I4541" s="15"/>
    </row>
    <row r="4542" spans="6:9">
      <c r="F4542" s="11"/>
      <c r="G4542" s="15"/>
      <c r="H4542" s="11"/>
      <c r="I4542" s="15"/>
    </row>
    <row r="4543" spans="6:9">
      <c r="F4543" s="11"/>
      <c r="G4543" s="15"/>
      <c r="H4543" s="11"/>
      <c r="I4543" s="15"/>
    </row>
    <row r="4544" spans="6:9">
      <c r="F4544" s="11"/>
      <c r="G4544" s="15"/>
      <c r="H4544" s="11"/>
      <c r="I4544" s="15"/>
    </row>
    <row r="4545" spans="6:9">
      <c r="F4545" s="11"/>
      <c r="G4545" s="15"/>
      <c r="H4545" s="11"/>
      <c r="I4545" s="15"/>
    </row>
    <row r="4546" spans="6:9">
      <c r="F4546" s="11"/>
      <c r="G4546" s="15"/>
      <c r="H4546" s="11"/>
      <c r="I4546" s="15"/>
    </row>
    <row r="4547" spans="6:9">
      <c r="F4547" s="11"/>
      <c r="G4547" s="15"/>
      <c r="H4547" s="11"/>
      <c r="I4547" s="15"/>
    </row>
    <row r="4548" spans="6:9">
      <c r="F4548" s="11"/>
      <c r="G4548" s="15"/>
      <c r="H4548" s="11"/>
      <c r="I4548" s="15"/>
    </row>
    <row r="4549" spans="6:9">
      <c r="F4549" s="11"/>
      <c r="G4549" s="15"/>
      <c r="H4549" s="11"/>
      <c r="I4549" s="15"/>
    </row>
    <row r="4550" spans="6:9">
      <c r="F4550" s="11"/>
      <c r="G4550" s="15"/>
      <c r="H4550" s="11"/>
      <c r="I4550" s="15"/>
    </row>
    <row r="4551" spans="6:9">
      <c r="F4551" s="11"/>
      <c r="G4551" s="15"/>
      <c r="H4551" s="11"/>
      <c r="I4551" s="15"/>
    </row>
    <row r="4552" spans="6:9">
      <c r="F4552" s="11"/>
      <c r="G4552" s="15"/>
      <c r="H4552" s="11"/>
      <c r="I4552" s="15"/>
    </row>
    <row r="4553" spans="6:9">
      <c r="F4553" s="11"/>
      <c r="G4553" s="15"/>
      <c r="H4553" s="11"/>
      <c r="I4553" s="15"/>
    </row>
    <row r="4554" spans="6:9">
      <c r="F4554" s="11"/>
      <c r="G4554" s="15"/>
      <c r="H4554" s="11"/>
      <c r="I4554" s="15"/>
    </row>
    <row r="4555" spans="6:9">
      <c r="F4555" s="11"/>
      <c r="G4555" s="15"/>
      <c r="H4555" s="11"/>
      <c r="I4555" s="15"/>
    </row>
    <row r="4556" spans="6:9">
      <c r="F4556" s="11"/>
      <c r="G4556" s="15"/>
      <c r="H4556" s="11"/>
      <c r="I4556" s="15"/>
    </row>
    <row r="4557" spans="6:9">
      <c r="F4557" s="11"/>
      <c r="G4557" s="15"/>
      <c r="H4557" s="11"/>
      <c r="I4557" s="15"/>
    </row>
    <row r="4558" spans="6:9">
      <c r="F4558" s="11"/>
      <c r="G4558" s="15"/>
      <c r="H4558" s="11"/>
      <c r="I4558" s="15"/>
    </row>
    <row r="4559" spans="6:9">
      <c r="F4559" s="11"/>
      <c r="G4559" s="15"/>
      <c r="H4559" s="11"/>
      <c r="I4559" s="15"/>
    </row>
    <row r="4560" spans="6:9">
      <c r="F4560" s="11"/>
      <c r="G4560" s="15"/>
      <c r="H4560" s="11"/>
      <c r="I4560" s="15"/>
    </row>
    <row r="4561" spans="6:9">
      <c r="F4561" s="11"/>
      <c r="G4561" s="15"/>
      <c r="H4561" s="11"/>
      <c r="I4561" s="15"/>
    </row>
    <row r="4562" spans="6:9">
      <c r="F4562" s="11"/>
      <c r="G4562" s="15"/>
      <c r="H4562" s="11"/>
      <c r="I4562" s="15"/>
    </row>
    <row r="4563" spans="6:9">
      <c r="F4563" s="11"/>
      <c r="G4563" s="15"/>
      <c r="H4563" s="11"/>
      <c r="I4563" s="15"/>
    </row>
    <row r="4564" spans="6:9">
      <c r="F4564" s="11"/>
      <c r="G4564" s="15"/>
      <c r="H4564" s="11"/>
      <c r="I4564" s="15"/>
    </row>
    <row r="4565" spans="6:9">
      <c r="F4565" s="11"/>
      <c r="G4565" s="15"/>
      <c r="H4565" s="11"/>
      <c r="I4565" s="15"/>
    </row>
    <row r="4566" spans="6:9">
      <c r="F4566" s="11"/>
      <c r="G4566" s="15"/>
      <c r="H4566" s="11"/>
      <c r="I4566" s="15"/>
    </row>
    <row r="4567" spans="6:9">
      <c r="F4567" s="11"/>
      <c r="G4567" s="15"/>
      <c r="H4567" s="11"/>
      <c r="I4567" s="15"/>
    </row>
    <row r="4568" spans="6:9">
      <c r="F4568" s="11"/>
      <c r="G4568" s="15"/>
      <c r="H4568" s="11"/>
      <c r="I4568" s="15"/>
    </row>
    <row r="4569" spans="6:9">
      <c r="F4569" s="11"/>
      <c r="G4569" s="15"/>
      <c r="H4569" s="11"/>
      <c r="I4569" s="15"/>
    </row>
    <row r="4570" spans="6:9">
      <c r="F4570" s="11"/>
      <c r="G4570" s="15"/>
      <c r="H4570" s="11"/>
      <c r="I4570" s="15"/>
    </row>
    <row r="4571" spans="6:9">
      <c r="F4571" s="11"/>
      <c r="G4571" s="15"/>
      <c r="H4571" s="11"/>
      <c r="I4571" s="15"/>
    </row>
    <row r="4572" spans="6:9">
      <c r="F4572" s="11"/>
      <c r="G4572" s="15"/>
      <c r="H4572" s="11"/>
      <c r="I4572" s="15"/>
    </row>
    <row r="4573" spans="6:9">
      <c r="F4573" s="11"/>
      <c r="G4573" s="15"/>
      <c r="H4573" s="11"/>
      <c r="I4573" s="15"/>
    </row>
    <row r="4574" spans="6:9">
      <c r="F4574" s="11"/>
      <c r="G4574" s="15"/>
      <c r="H4574" s="11"/>
      <c r="I4574" s="15"/>
    </row>
    <row r="4575" spans="6:9">
      <c r="F4575" s="11"/>
      <c r="G4575" s="15"/>
      <c r="H4575" s="11"/>
      <c r="I4575" s="15"/>
    </row>
    <row r="4576" spans="6:9">
      <c r="F4576" s="11"/>
      <c r="G4576" s="15"/>
      <c r="H4576" s="11"/>
      <c r="I4576" s="15"/>
    </row>
    <row r="4577" spans="6:9">
      <c r="F4577" s="11"/>
      <c r="G4577" s="15"/>
      <c r="H4577" s="11"/>
      <c r="I4577" s="15"/>
    </row>
    <row r="4578" spans="6:9">
      <c r="F4578" s="11"/>
      <c r="G4578" s="15"/>
      <c r="H4578" s="11"/>
      <c r="I4578" s="15"/>
    </row>
    <row r="4579" spans="6:9">
      <c r="F4579" s="11"/>
      <c r="G4579" s="15"/>
      <c r="H4579" s="11"/>
      <c r="I4579" s="15"/>
    </row>
    <row r="4580" spans="6:9">
      <c r="F4580" s="11"/>
      <c r="G4580" s="15"/>
      <c r="H4580" s="11"/>
      <c r="I4580" s="15"/>
    </row>
    <row r="4581" spans="6:9">
      <c r="F4581" s="11"/>
      <c r="G4581" s="15"/>
      <c r="H4581" s="11"/>
      <c r="I4581" s="15"/>
    </row>
    <row r="4582" spans="6:9">
      <c r="F4582" s="11"/>
      <c r="G4582" s="15"/>
      <c r="H4582" s="11"/>
      <c r="I4582" s="15"/>
    </row>
    <row r="4583" spans="6:9">
      <c r="F4583" s="11"/>
      <c r="G4583" s="15"/>
      <c r="H4583" s="11"/>
      <c r="I4583" s="15"/>
    </row>
    <row r="4584" spans="6:9">
      <c r="F4584" s="11"/>
      <c r="G4584" s="15"/>
      <c r="H4584" s="11"/>
      <c r="I4584" s="15"/>
    </row>
    <row r="4585" spans="6:9">
      <c r="F4585" s="11"/>
      <c r="G4585" s="15"/>
      <c r="H4585" s="11"/>
      <c r="I4585" s="15"/>
    </row>
    <row r="4586" spans="6:9">
      <c r="F4586" s="11"/>
      <c r="G4586" s="15"/>
      <c r="H4586" s="11"/>
      <c r="I4586" s="15"/>
    </row>
    <row r="4587" spans="6:9">
      <c r="F4587" s="11"/>
      <c r="G4587" s="15"/>
      <c r="H4587" s="11"/>
      <c r="I4587" s="15"/>
    </row>
    <row r="4588" spans="6:9">
      <c r="F4588" s="11"/>
      <c r="G4588" s="15"/>
      <c r="H4588" s="11"/>
      <c r="I4588" s="15"/>
    </row>
    <row r="4589" spans="6:9">
      <c r="F4589" s="11"/>
      <c r="G4589" s="15"/>
      <c r="H4589" s="11"/>
      <c r="I4589" s="15"/>
    </row>
    <row r="4590" spans="6:9">
      <c r="F4590" s="11"/>
      <c r="G4590" s="15"/>
      <c r="H4590" s="11"/>
      <c r="I4590" s="15"/>
    </row>
    <row r="4591" spans="6:9">
      <c r="F4591" s="11"/>
      <c r="G4591" s="15"/>
      <c r="H4591" s="11"/>
      <c r="I4591" s="15"/>
    </row>
    <row r="4592" spans="6:9">
      <c r="F4592" s="11"/>
      <c r="G4592" s="15"/>
      <c r="H4592" s="11"/>
      <c r="I4592" s="15"/>
    </row>
    <row r="4593" spans="6:9">
      <c r="F4593" s="11"/>
      <c r="G4593" s="15"/>
      <c r="H4593" s="11"/>
      <c r="I4593" s="15"/>
    </row>
    <row r="4594" spans="6:9">
      <c r="F4594" s="11"/>
      <c r="G4594" s="15"/>
      <c r="H4594" s="11"/>
      <c r="I4594" s="15"/>
    </row>
    <row r="4595" spans="6:9">
      <c r="F4595" s="11"/>
      <c r="G4595" s="15"/>
      <c r="H4595" s="11"/>
      <c r="I4595" s="15"/>
    </row>
    <row r="4596" spans="6:9">
      <c r="F4596" s="11"/>
      <c r="G4596" s="15"/>
      <c r="H4596" s="11"/>
      <c r="I4596" s="15"/>
    </row>
    <row r="4597" spans="6:9">
      <c r="F4597" s="11"/>
      <c r="G4597" s="15"/>
      <c r="H4597" s="11"/>
      <c r="I4597" s="15"/>
    </row>
    <row r="4598" spans="6:9">
      <c r="F4598" s="11"/>
      <c r="G4598" s="15"/>
      <c r="H4598" s="11"/>
      <c r="I4598" s="15"/>
    </row>
    <row r="4599" spans="6:9">
      <c r="F4599" s="11"/>
      <c r="G4599" s="15"/>
      <c r="H4599" s="11"/>
      <c r="I4599" s="15"/>
    </row>
    <row r="4600" spans="6:9">
      <c r="F4600" s="11"/>
      <c r="G4600" s="15"/>
      <c r="H4600" s="11"/>
      <c r="I4600" s="15"/>
    </row>
    <row r="4601" spans="6:9">
      <c r="F4601" s="11"/>
      <c r="G4601" s="15"/>
      <c r="H4601" s="11"/>
      <c r="I4601" s="15"/>
    </row>
    <row r="4602" spans="6:9">
      <c r="F4602" s="11"/>
      <c r="G4602" s="15"/>
      <c r="H4602" s="11"/>
      <c r="I4602" s="15"/>
    </row>
    <row r="4603" spans="6:9">
      <c r="F4603" s="11"/>
      <c r="G4603" s="15"/>
      <c r="H4603" s="11"/>
      <c r="I4603" s="15"/>
    </row>
    <row r="4604" spans="6:9">
      <c r="F4604" s="11"/>
      <c r="G4604" s="15"/>
      <c r="H4604" s="11"/>
      <c r="I4604" s="15"/>
    </row>
    <row r="4605" spans="6:9">
      <c r="F4605" s="11"/>
      <c r="G4605" s="15"/>
      <c r="H4605" s="11"/>
      <c r="I4605" s="15"/>
    </row>
    <row r="4606" spans="6:9">
      <c r="F4606" s="11"/>
      <c r="G4606" s="15"/>
      <c r="H4606" s="11"/>
      <c r="I4606" s="15"/>
    </row>
    <row r="4607" spans="6:9">
      <c r="F4607" s="11"/>
      <c r="G4607" s="15"/>
      <c r="H4607" s="11"/>
      <c r="I4607" s="15"/>
    </row>
    <row r="4608" spans="6:9">
      <c r="F4608" s="11"/>
      <c r="G4608" s="15"/>
      <c r="H4608" s="11"/>
      <c r="I4608" s="15"/>
    </row>
    <row r="4609" spans="6:9">
      <c r="F4609" s="11"/>
      <c r="G4609" s="15"/>
      <c r="H4609" s="11"/>
      <c r="I4609" s="15"/>
    </row>
    <row r="4610" spans="6:9">
      <c r="F4610" s="11"/>
      <c r="G4610" s="15"/>
      <c r="H4610" s="11"/>
      <c r="I4610" s="15"/>
    </row>
    <row r="4611" spans="6:9">
      <c r="F4611" s="11"/>
      <c r="G4611" s="15"/>
      <c r="H4611" s="11"/>
      <c r="I4611" s="15"/>
    </row>
    <row r="4612" spans="6:9">
      <c r="F4612" s="11"/>
      <c r="G4612" s="15"/>
      <c r="H4612" s="11"/>
      <c r="I4612" s="15"/>
    </row>
    <row r="4613" spans="6:9">
      <c r="F4613" s="11"/>
      <c r="G4613" s="15"/>
      <c r="H4613" s="11"/>
      <c r="I4613" s="15"/>
    </row>
    <row r="4614" spans="6:9">
      <c r="F4614" s="11"/>
      <c r="G4614" s="15"/>
      <c r="H4614" s="11"/>
      <c r="I4614" s="15"/>
    </row>
    <row r="4615" spans="6:9">
      <c r="F4615" s="11"/>
      <c r="G4615" s="15"/>
      <c r="H4615" s="11"/>
      <c r="I4615" s="15"/>
    </row>
    <row r="4616" spans="6:9">
      <c r="F4616" s="11"/>
      <c r="G4616" s="15"/>
      <c r="H4616" s="11"/>
      <c r="I4616" s="15"/>
    </row>
    <row r="4617" spans="6:9">
      <c r="F4617" s="11"/>
      <c r="G4617" s="15"/>
      <c r="H4617" s="11"/>
      <c r="I4617" s="15"/>
    </row>
    <row r="4618" spans="6:9">
      <c r="F4618" s="11"/>
      <c r="G4618" s="15"/>
      <c r="H4618" s="11"/>
      <c r="I4618" s="15"/>
    </row>
    <row r="4619" spans="6:9">
      <c r="F4619" s="11"/>
      <c r="G4619" s="15"/>
      <c r="H4619" s="11"/>
      <c r="I4619" s="15"/>
    </row>
    <row r="4620" spans="6:9">
      <c r="F4620" s="11"/>
      <c r="G4620" s="15"/>
      <c r="H4620" s="11"/>
      <c r="I4620" s="15"/>
    </row>
    <row r="4621" spans="6:9">
      <c r="F4621" s="11"/>
      <c r="G4621" s="15"/>
      <c r="H4621" s="11"/>
      <c r="I4621" s="15"/>
    </row>
    <row r="4622" spans="6:9">
      <c r="F4622" s="11"/>
      <c r="G4622" s="15"/>
      <c r="H4622" s="11"/>
      <c r="I4622" s="15"/>
    </row>
    <row r="4623" spans="6:9">
      <c r="F4623" s="11"/>
      <c r="G4623" s="15"/>
      <c r="H4623" s="11"/>
      <c r="I4623" s="15"/>
    </row>
    <row r="4624" spans="6:9">
      <c r="F4624" s="11"/>
      <c r="G4624" s="15"/>
      <c r="H4624" s="11"/>
      <c r="I4624" s="15"/>
    </row>
    <row r="4625" spans="6:9">
      <c r="F4625" s="11"/>
      <c r="G4625" s="15"/>
      <c r="H4625" s="11"/>
      <c r="I4625" s="15"/>
    </row>
    <row r="4626" spans="6:9">
      <c r="F4626" s="11"/>
      <c r="G4626" s="15"/>
      <c r="H4626" s="11"/>
      <c r="I4626" s="15"/>
    </row>
    <row r="4627" spans="6:9">
      <c r="F4627" s="11"/>
      <c r="G4627" s="15"/>
      <c r="H4627" s="11"/>
      <c r="I4627" s="15"/>
    </row>
    <row r="4628" spans="6:9">
      <c r="F4628" s="11"/>
      <c r="G4628" s="15"/>
      <c r="H4628" s="11"/>
      <c r="I4628" s="15"/>
    </row>
    <row r="4629" spans="6:9">
      <c r="F4629" s="11"/>
      <c r="G4629" s="15"/>
      <c r="H4629" s="11"/>
      <c r="I4629" s="15"/>
    </row>
    <row r="4630" spans="6:9">
      <c r="F4630" s="11"/>
      <c r="G4630" s="15"/>
      <c r="H4630" s="11"/>
      <c r="I4630" s="15"/>
    </row>
    <row r="4631" spans="6:9">
      <c r="F4631" s="11"/>
      <c r="G4631" s="15"/>
      <c r="H4631" s="11"/>
      <c r="I4631" s="15"/>
    </row>
    <row r="4632" spans="6:9">
      <c r="F4632" s="11"/>
      <c r="G4632" s="15"/>
      <c r="H4632" s="11"/>
      <c r="I4632" s="15"/>
    </row>
    <row r="4633" spans="6:9">
      <c r="F4633" s="11"/>
      <c r="G4633" s="15"/>
      <c r="H4633" s="11"/>
      <c r="I4633" s="15"/>
    </row>
    <row r="4634" spans="6:9">
      <c r="F4634" s="11"/>
      <c r="G4634" s="15"/>
      <c r="H4634" s="11"/>
      <c r="I4634" s="15"/>
    </row>
    <row r="4635" spans="6:9">
      <c r="F4635" s="11"/>
      <c r="G4635" s="15"/>
      <c r="H4635" s="11"/>
      <c r="I4635" s="15"/>
    </row>
    <row r="4636" spans="6:9">
      <c r="F4636" s="11"/>
      <c r="G4636" s="15"/>
      <c r="H4636" s="11"/>
      <c r="I4636" s="15"/>
    </row>
    <row r="4637" spans="6:9">
      <c r="F4637" s="11"/>
      <c r="G4637" s="15"/>
      <c r="H4637" s="11"/>
      <c r="I4637" s="15"/>
    </row>
    <row r="4638" spans="6:9">
      <c r="F4638" s="11"/>
      <c r="G4638" s="15"/>
      <c r="H4638" s="11"/>
      <c r="I4638" s="15"/>
    </row>
    <row r="4639" spans="6:9">
      <c r="F4639" s="11"/>
      <c r="G4639" s="15"/>
      <c r="H4639" s="11"/>
      <c r="I4639" s="15"/>
    </row>
    <row r="4640" spans="6:9">
      <c r="F4640" s="11"/>
      <c r="G4640" s="15"/>
      <c r="H4640" s="11"/>
      <c r="I4640" s="15"/>
    </row>
    <row r="4641" spans="6:9">
      <c r="F4641" s="11"/>
      <c r="G4641" s="15"/>
      <c r="H4641" s="11"/>
      <c r="I4641" s="15"/>
    </row>
    <row r="4642" spans="6:9">
      <c r="F4642" s="11"/>
      <c r="G4642" s="15"/>
      <c r="H4642" s="11"/>
      <c r="I4642" s="15"/>
    </row>
    <row r="4643" spans="6:9">
      <c r="F4643" s="11"/>
      <c r="G4643" s="15"/>
      <c r="H4643" s="11"/>
      <c r="I4643" s="15"/>
    </row>
    <row r="4644" spans="6:9">
      <c r="F4644" s="11"/>
      <c r="G4644" s="15"/>
      <c r="H4644" s="11"/>
      <c r="I4644" s="15"/>
    </row>
    <row r="4645" spans="6:9">
      <c r="F4645" s="11"/>
      <c r="G4645" s="15"/>
      <c r="H4645" s="11"/>
      <c r="I4645" s="15"/>
    </row>
    <row r="4646" spans="6:9">
      <c r="F4646" s="11"/>
      <c r="G4646" s="15"/>
      <c r="H4646" s="11"/>
      <c r="I4646" s="15"/>
    </row>
    <row r="4647" spans="6:9">
      <c r="F4647" s="11"/>
      <c r="G4647" s="15"/>
      <c r="H4647" s="11"/>
      <c r="I4647" s="15"/>
    </row>
    <row r="4648" spans="6:9">
      <c r="F4648" s="11"/>
      <c r="G4648" s="15"/>
      <c r="H4648" s="11"/>
      <c r="I4648" s="15"/>
    </row>
    <row r="4649" spans="6:9">
      <c r="F4649" s="11"/>
      <c r="G4649" s="15"/>
      <c r="H4649" s="11"/>
      <c r="I4649" s="15"/>
    </row>
    <row r="4650" spans="6:9">
      <c r="F4650" s="11"/>
      <c r="G4650" s="15"/>
      <c r="H4650" s="11"/>
      <c r="I4650" s="15"/>
    </row>
    <row r="4651" spans="6:9">
      <c r="F4651" s="11"/>
      <c r="G4651" s="15"/>
      <c r="H4651" s="11"/>
      <c r="I4651" s="15"/>
    </row>
    <row r="4652" spans="6:9">
      <c r="F4652" s="11"/>
      <c r="G4652" s="15"/>
      <c r="H4652" s="11"/>
      <c r="I4652" s="15"/>
    </row>
    <row r="4653" spans="6:9">
      <c r="F4653" s="11"/>
      <c r="G4653" s="15"/>
      <c r="H4653" s="11"/>
      <c r="I4653" s="15"/>
    </row>
    <row r="4654" spans="6:9">
      <c r="F4654" s="11"/>
      <c r="G4654" s="15"/>
      <c r="H4654" s="11"/>
      <c r="I4654" s="15"/>
    </row>
    <row r="4655" spans="6:9">
      <c r="F4655" s="11"/>
      <c r="G4655" s="15"/>
      <c r="H4655" s="11"/>
      <c r="I4655" s="15"/>
    </row>
    <row r="4656" spans="6:9">
      <c r="F4656" s="11"/>
      <c r="G4656" s="15"/>
      <c r="H4656" s="11"/>
      <c r="I4656" s="15"/>
    </row>
    <row r="4657" spans="6:9">
      <c r="F4657" s="11"/>
      <c r="G4657" s="15"/>
      <c r="H4657" s="11"/>
      <c r="I4657" s="15"/>
    </row>
    <row r="4658" spans="6:9">
      <c r="F4658" s="11"/>
      <c r="G4658" s="15"/>
      <c r="H4658" s="11"/>
      <c r="I4658" s="15"/>
    </row>
    <row r="4659" spans="6:9">
      <c r="F4659" s="11"/>
      <c r="G4659" s="15"/>
      <c r="H4659" s="11"/>
      <c r="I4659" s="15"/>
    </row>
    <row r="4660" spans="6:9">
      <c r="F4660" s="11"/>
      <c r="G4660" s="15"/>
      <c r="H4660" s="11"/>
      <c r="I4660" s="15"/>
    </row>
    <row r="4661" spans="6:9">
      <c r="F4661" s="11"/>
      <c r="G4661" s="15"/>
      <c r="H4661" s="11"/>
      <c r="I4661" s="15"/>
    </row>
    <row r="4662" spans="6:9">
      <c r="F4662" s="11"/>
      <c r="G4662" s="15"/>
      <c r="H4662" s="11"/>
      <c r="I4662" s="15"/>
    </row>
    <row r="4663" spans="6:9">
      <c r="F4663" s="11"/>
      <c r="G4663" s="15"/>
      <c r="H4663" s="11"/>
      <c r="I4663" s="15"/>
    </row>
    <row r="4664" spans="6:9">
      <c r="F4664" s="11"/>
      <c r="G4664" s="15"/>
      <c r="H4664" s="11"/>
      <c r="I4664" s="15"/>
    </row>
    <row r="4665" spans="6:9">
      <c r="F4665" s="11"/>
      <c r="G4665" s="15"/>
      <c r="H4665" s="11"/>
      <c r="I4665" s="15"/>
    </row>
    <row r="4666" spans="6:9">
      <c r="F4666" s="11"/>
      <c r="G4666" s="15"/>
      <c r="H4666" s="11"/>
      <c r="I4666" s="15"/>
    </row>
    <row r="4667" spans="6:9">
      <c r="F4667" s="11"/>
      <c r="G4667" s="15"/>
      <c r="H4667" s="11"/>
      <c r="I4667" s="15"/>
    </row>
    <row r="4668" spans="6:9">
      <c r="F4668" s="11"/>
      <c r="G4668" s="15"/>
      <c r="H4668" s="11"/>
      <c r="I4668" s="15"/>
    </row>
    <row r="4669" spans="6:9">
      <c r="F4669" s="11"/>
      <c r="G4669" s="15"/>
      <c r="H4669" s="11"/>
      <c r="I4669" s="15"/>
    </row>
    <row r="4670" spans="6:9">
      <c r="F4670" s="11"/>
      <c r="G4670" s="15"/>
      <c r="H4670" s="11"/>
      <c r="I4670" s="15"/>
    </row>
    <row r="4671" spans="6:9">
      <c r="F4671" s="11"/>
      <c r="G4671" s="15"/>
      <c r="H4671" s="11"/>
      <c r="I4671" s="15"/>
    </row>
    <row r="4672" spans="6:9">
      <c r="F4672" s="11"/>
      <c r="G4672" s="15"/>
      <c r="H4672" s="11"/>
      <c r="I4672" s="15"/>
    </row>
    <row r="4673" spans="6:9">
      <c r="F4673" s="11"/>
      <c r="G4673" s="15"/>
      <c r="H4673" s="11"/>
      <c r="I4673" s="15"/>
    </row>
    <row r="4674" spans="6:9">
      <c r="F4674" s="11"/>
      <c r="G4674" s="15"/>
      <c r="H4674" s="11"/>
      <c r="I4674" s="15"/>
    </row>
    <row r="4675" spans="6:9">
      <c r="F4675" s="11"/>
      <c r="G4675" s="15"/>
      <c r="H4675" s="11"/>
      <c r="I4675" s="15"/>
    </row>
    <row r="4676" spans="6:9">
      <c r="F4676" s="11"/>
      <c r="G4676" s="15"/>
      <c r="H4676" s="11"/>
      <c r="I4676" s="15"/>
    </row>
    <row r="4677" spans="6:9">
      <c r="F4677" s="11"/>
      <c r="G4677" s="15"/>
      <c r="H4677" s="11"/>
      <c r="I4677" s="15"/>
    </row>
    <row r="4678" spans="6:9">
      <c r="F4678" s="11"/>
      <c r="G4678" s="15"/>
      <c r="H4678" s="11"/>
      <c r="I4678" s="15"/>
    </row>
    <row r="4679" spans="6:9">
      <c r="F4679" s="11"/>
      <c r="G4679" s="15"/>
      <c r="H4679" s="11"/>
      <c r="I4679" s="15"/>
    </row>
    <row r="4680" spans="6:9">
      <c r="F4680" s="11"/>
      <c r="G4680" s="15"/>
      <c r="H4680" s="11"/>
      <c r="I4680" s="15"/>
    </row>
    <row r="4681" spans="6:9">
      <c r="F4681" s="11"/>
      <c r="G4681" s="15"/>
      <c r="H4681" s="11"/>
      <c r="I4681" s="15"/>
    </row>
    <row r="4682" spans="6:9">
      <c r="F4682" s="11"/>
      <c r="G4682" s="15"/>
      <c r="H4682" s="11"/>
      <c r="I4682" s="15"/>
    </row>
    <row r="4683" spans="6:9">
      <c r="F4683" s="11"/>
      <c r="G4683" s="15"/>
      <c r="H4683" s="11"/>
      <c r="I4683" s="15"/>
    </row>
    <row r="4684" spans="6:9">
      <c r="F4684" s="11"/>
      <c r="G4684" s="15"/>
      <c r="H4684" s="11"/>
      <c r="I4684" s="15"/>
    </row>
    <row r="4685" spans="6:9">
      <c r="F4685" s="11"/>
      <c r="G4685" s="15"/>
      <c r="H4685" s="11"/>
      <c r="I4685" s="15"/>
    </row>
    <row r="4686" spans="6:9">
      <c r="F4686" s="11"/>
      <c r="G4686" s="15"/>
      <c r="H4686" s="11"/>
      <c r="I4686" s="15"/>
    </row>
    <row r="4687" spans="6:9">
      <c r="F4687" s="11"/>
      <c r="G4687" s="15"/>
      <c r="H4687" s="11"/>
      <c r="I4687" s="15"/>
    </row>
    <row r="4688" spans="6:9">
      <c r="F4688" s="11"/>
      <c r="G4688" s="15"/>
      <c r="H4688" s="11"/>
      <c r="I4688" s="15"/>
    </row>
    <row r="4689" spans="6:9">
      <c r="F4689" s="11"/>
      <c r="G4689" s="15"/>
      <c r="H4689" s="11"/>
      <c r="I4689" s="15"/>
    </row>
    <row r="4690" spans="6:9">
      <c r="F4690" s="11"/>
      <c r="G4690" s="15"/>
      <c r="H4690" s="11"/>
      <c r="I4690" s="15"/>
    </row>
    <row r="4691" spans="6:9">
      <c r="F4691" s="11"/>
      <c r="G4691" s="15"/>
      <c r="H4691" s="11"/>
      <c r="I4691" s="15"/>
    </row>
    <row r="4692" spans="6:9">
      <c r="F4692" s="11"/>
      <c r="G4692" s="15"/>
      <c r="H4692" s="11"/>
      <c r="I4692" s="15"/>
    </row>
    <row r="4693" spans="6:9">
      <c r="F4693" s="11"/>
      <c r="G4693" s="15"/>
      <c r="H4693" s="11"/>
      <c r="I4693" s="15"/>
    </row>
    <row r="4694" spans="6:9">
      <c r="F4694" s="11"/>
      <c r="G4694" s="15"/>
      <c r="H4694" s="11"/>
      <c r="I4694" s="15"/>
    </row>
    <row r="4695" spans="6:9">
      <c r="F4695" s="11"/>
      <c r="G4695" s="15"/>
      <c r="H4695" s="11"/>
      <c r="I4695" s="15"/>
    </row>
    <row r="4696" spans="6:9">
      <c r="F4696" s="11"/>
      <c r="G4696" s="15"/>
      <c r="H4696" s="11"/>
      <c r="I4696" s="15"/>
    </row>
    <row r="4697" spans="6:9">
      <c r="F4697" s="11"/>
      <c r="G4697" s="15"/>
      <c r="H4697" s="11"/>
      <c r="I4697" s="15"/>
    </row>
    <row r="4698" spans="6:9">
      <c r="F4698" s="11"/>
      <c r="G4698" s="15"/>
      <c r="H4698" s="11"/>
      <c r="I4698" s="15"/>
    </row>
    <row r="4699" spans="6:9">
      <c r="F4699" s="11"/>
      <c r="G4699" s="15"/>
      <c r="H4699" s="11"/>
      <c r="I4699" s="15"/>
    </row>
    <row r="4700" spans="6:9">
      <c r="F4700" s="11"/>
      <c r="G4700" s="15"/>
      <c r="H4700" s="11"/>
      <c r="I4700" s="15"/>
    </row>
    <row r="4701" spans="6:9">
      <c r="F4701" s="11"/>
      <c r="G4701" s="15"/>
      <c r="H4701" s="11"/>
      <c r="I4701" s="15"/>
    </row>
    <row r="4702" spans="6:9">
      <c r="F4702" s="11"/>
      <c r="G4702" s="15"/>
      <c r="H4702" s="11"/>
      <c r="I4702" s="15"/>
    </row>
    <row r="4703" spans="6:9">
      <c r="F4703" s="11"/>
      <c r="G4703" s="15"/>
      <c r="H4703" s="11"/>
      <c r="I4703" s="15"/>
    </row>
    <row r="4704" spans="6:9">
      <c r="F4704" s="11"/>
      <c r="G4704" s="15"/>
      <c r="H4704" s="11"/>
      <c r="I4704" s="15"/>
    </row>
    <row r="4705" spans="6:9">
      <c r="F4705" s="11"/>
      <c r="G4705" s="15"/>
      <c r="H4705" s="11"/>
      <c r="I4705" s="15"/>
    </row>
    <row r="4706" spans="6:9">
      <c r="F4706" s="11"/>
      <c r="G4706" s="15"/>
      <c r="H4706" s="11"/>
      <c r="I4706" s="15"/>
    </row>
    <row r="4707" spans="6:9">
      <c r="F4707" s="11"/>
      <c r="G4707" s="15"/>
      <c r="H4707" s="11"/>
      <c r="I4707" s="15"/>
    </row>
    <row r="4708" spans="6:9">
      <c r="F4708" s="11"/>
      <c r="G4708" s="15"/>
      <c r="H4708" s="11"/>
      <c r="I4708" s="15"/>
    </row>
    <row r="4709" spans="6:9">
      <c r="F4709" s="11"/>
      <c r="G4709" s="15"/>
      <c r="H4709" s="11"/>
      <c r="I4709" s="15"/>
    </row>
    <row r="4710" spans="6:9">
      <c r="F4710" s="11"/>
      <c r="G4710" s="15"/>
      <c r="H4710" s="11"/>
      <c r="I4710" s="15"/>
    </row>
    <row r="4711" spans="6:9">
      <c r="F4711" s="11"/>
      <c r="G4711" s="15"/>
      <c r="H4711" s="11"/>
      <c r="I4711" s="15"/>
    </row>
    <row r="4712" spans="6:9">
      <c r="F4712" s="11"/>
      <c r="G4712" s="15"/>
      <c r="H4712" s="11"/>
      <c r="I4712" s="15"/>
    </row>
    <row r="4713" spans="6:9">
      <c r="F4713" s="11"/>
      <c r="G4713" s="15"/>
      <c r="H4713" s="11"/>
      <c r="I4713" s="15"/>
    </row>
    <row r="4714" spans="6:9">
      <c r="F4714" s="11"/>
      <c r="G4714" s="15"/>
      <c r="H4714" s="11"/>
      <c r="I4714" s="15"/>
    </row>
    <row r="4715" spans="6:9">
      <c r="F4715" s="11"/>
      <c r="G4715" s="15"/>
      <c r="H4715" s="11"/>
      <c r="I4715" s="15"/>
    </row>
    <row r="4716" spans="6:9">
      <c r="F4716" s="11"/>
      <c r="G4716" s="15"/>
      <c r="H4716" s="11"/>
      <c r="I4716" s="15"/>
    </row>
    <row r="4717" spans="6:9">
      <c r="F4717" s="11"/>
      <c r="G4717" s="15"/>
      <c r="H4717" s="11"/>
      <c r="I4717" s="15"/>
    </row>
    <row r="4718" spans="6:9">
      <c r="F4718" s="11"/>
      <c r="G4718" s="15"/>
      <c r="H4718" s="11"/>
      <c r="I4718" s="15"/>
    </row>
    <row r="4719" spans="6:9">
      <c r="F4719" s="11"/>
      <c r="G4719" s="15"/>
      <c r="H4719" s="11"/>
      <c r="I4719" s="15"/>
    </row>
    <row r="4720" spans="6:9">
      <c r="F4720" s="11"/>
      <c r="G4720" s="15"/>
      <c r="H4720" s="11"/>
      <c r="I4720" s="15"/>
    </row>
    <row r="4721" spans="6:9">
      <c r="F4721" s="11"/>
      <c r="G4721" s="15"/>
      <c r="H4721" s="11"/>
      <c r="I4721" s="15"/>
    </row>
    <row r="4722" spans="6:9">
      <c r="F4722" s="11"/>
      <c r="G4722" s="15"/>
      <c r="H4722" s="11"/>
      <c r="I4722" s="15"/>
    </row>
    <row r="4723" spans="6:9">
      <c r="F4723" s="11"/>
      <c r="G4723" s="15"/>
      <c r="H4723" s="11"/>
      <c r="I4723" s="15"/>
    </row>
    <row r="4724" spans="6:9">
      <c r="F4724" s="11"/>
      <c r="G4724" s="15"/>
      <c r="H4724" s="11"/>
      <c r="I4724" s="15"/>
    </row>
    <row r="4725" spans="6:9">
      <c r="F4725" s="11"/>
      <c r="G4725" s="15"/>
      <c r="H4725" s="11"/>
      <c r="I4725" s="15"/>
    </row>
    <row r="4726" spans="6:9">
      <c r="F4726" s="11"/>
      <c r="G4726" s="15"/>
      <c r="H4726" s="11"/>
      <c r="I4726" s="15"/>
    </row>
    <row r="4727" spans="6:9">
      <c r="F4727" s="11"/>
      <c r="G4727" s="15"/>
      <c r="H4727" s="11"/>
      <c r="I4727" s="15"/>
    </row>
    <row r="4728" spans="6:9">
      <c r="F4728" s="11"/>
      <c r="G4728" s="15"/>
      <c r="H4728" s="11"/>
      <c r="I4728" s="15"/>
    </row>
    <row r="4729" spans="6:9">
      <c r="F4729" s="11"/>
      <c r="G4729" s="15"/>
      <c r="H4729" s="11"/>
      <c r="I4729" s="15"/>
    </row>
    <row r="4730" spans="6:9">
      <c r="F4730" s="11"/>
      <c r="G4730" s="15"/>
      <c r="H4730" s="11"/>
      <c r="I4730" s="15"/>
    </row>
    <row r="4731" spans="6:9">
      <c r="F4731" s="11"/>
      <c r="G4731" s="15"/>
      <c r="H4731" s="11"/>
      <c r="I4731" s="15"/>
    </row>
    <row r="4732" spans="6:9">
      <c r="F4732" s="11"/>
      <c r="G4732" s="15"/>
      <c r="H4732" s="11"/>
      <c r="I4732" s="15"/>
    </row>
    <row r="4733" spans="6:9">
      <c r="F4733" s="11"/>
      <c r="G4733" s="15"/>
      <c r="H4733" s="11"/>
      <c r="I4733" s="15"/>
    </row>
    <row r="4734" spans="6:9">
      <c r="F4734" s="11"/>
      <c r="G4734" s="15"/>
      <c r="H4734" s="11"/>
      <c r="I4734" s="15"/>
    </row>
    <row r="4735" spans="6:9">
      <c r="F4735" s="11"/>
      <c r="G4735" s="15"/>
      <c r="H4735" s="11"/>
      <c r="I4735" s="15"/>
    </row>
    <row r="4736" spans="6:9">
      <c r="F4736" s="11"/>
      <c r="G4736" s="15"/>
      <c r="H4736" s="11"/>
      <c r="I4736" s="15"/>
    </row>
    <row r="4737" spans="6:9">
      <c r="F4737" s="11"/>
      <c r="G4737" s="15"/>
      <c r="H4737" s="11"/>
      <c r="I4737" s="15"/>
    </row>
    <row r="4738" spans="6:9">
      <c r="F4738" s="11"/>
      <c r="G4738" s="15"/>
      <c r="H4738" s="11"/>
      <c r="I4738" s="15"/>
    </row>
    <row r="4739" spans="6:9">
      <c r="F4739" s="11"/>
      <c r="G4739" s="15"/>
      <c r="H4739" s="11"/>
      <c r="I4739" s="15"/>
    </row>
    <row r="4740" spans="6:9">
      <c r="F4740" s="11"/>
      <c r="G4740" s="15"/>
      <c r="H4740" s="11"/>
      <c r="I4740" s="15"/>
    </row>
    <row r="4741" spans="6:9">
      <c r="F4741" s="11"/>
      <c r="G4741" s="15"/>
      <c r="H4741" s="11"/>
      <c r="I4741" s="15"/>
    </row>
    <row r="4742" spans="6:9">
      <c r="F4742" s="11"/>
      <c r="G4742" s="15"/>
      <c r="H4742" s="11"/>
      <c r="I4742" s="15"/>
    </row>
    <row r="4743" spans="6:9">
      <c r="F4743" s="11"/>
      <c r="G4743" s="15"/>
      <c r="H4743" s="11"/>
      <c r="I4743" s="15"/>
    </row>
    <row r="4744" spans="6:9">
      <c r="F4744" s="11"/>
      <c r="G4744" s="15"/>
      <c r="H4744" s="11"/>
      <c r="I4744" s="15"/>
    </row>
    <row r="4745" spans="6:9">
      <c r="F4745" s="11"/>
      <c r="G4745" s="15"/>
      <c r="H4745" s="11"/>
      <c r="I4745" s="15"/>
    </row>
    <row r="4746" spans="6:9">
      <c r="F4746" s="11"/>
      <c r="G4746" s="15"/>
      <c r="H4746" s="11"/>
      <c r="I4746" s="15"/>
    </row>
    <row r="4747" spans="6:9">
      <c r="F4747" s="11"/>
      <c r="G4747" s="15"/>
      <c r="H4747" s="11"/>
      <c r="I4747" s="15"/>
    </row>
    <row r="4748" spans="6:9">
      <c r="F4748" s="11"/>
      <c r="G4748" s="15"/>
      <c r="H4748" s="11"/>
      <c r="I4748" s="15"/>
    </row>
    <row r="4749" spans="6:9">
      <c r="F4749" s="11"/>
      <c r="G4749" s="15"/>
      <c r="H4749" s="11"/>
      <c r="I4749" s="15"/>
    </row>
    <row r="4750" spans="6:9">
      <c r="F4750" s="11"/>
      <c r="G4750" s="15"/>
      <c r="H4750" s="11"/>
      <c r="I4750" s="15"/>
    </row>
    <row r="4751" spans="6:9">
      <c r="F4751" s="11"/>
      <c r="G4751" s="15"/>
      <c r="H4751" s="11"/>
      <c r="I4751" s="15"/>
    </row>
    <row r="4752" spans="6:9">
      <c r="F4752" s="11"/>
      <c r="G4752" s="15"/>
      <c r="H4752" s="11"/>
      <c r="I4752" s="15"/>
    </row>
    <row r="4753" spans="6:9">
      <c r="F4753" s="11"/>
      <c r="G4753" s="15"/>
      <c r="H4753" s="11"/>
      <c r="I4753" s="15"/>
    </row>
    <row r="4754" spans="6:9">
      <c r="F4754" s="11"/>
      <c r="G4754" s="15"/>
      <c r="H4754" s="11"/>
      <c r="I4754" s="15"/>
    </row>
    <row r="4755" spans="6:9">
      <c r="F4755" s="11"/>
      <c r="G4755" s="15"/>
      <c r="H4755" s="11"/>
      <c r="I4755" s="15"/>
    </row>
    <row r="4756" spans="6:9">
      <c r="F4756" s="11"/>
      <c r="G4756" s="15"/>
      <c r="H4756" s="11"/>
      <c r="I4756" s="15"/>
    </row>
    <row r="4757" spans="6:9">
      <c r="F4757" s="11"/>
      <c r="G4757" s="15"/>
      <c r="H4757" s="11"/>
      <c r="I4757" s="15"/>
    </row>
    <row r="4758" spans="6:9">
      <c r="F4758" s="11"/>
      <c r="G4758" s="15"/>
      <c r="H4758" s="11"/>
      <c r="I4758" s="15"/>
    </row>
    <row r="4759" spans="6:9">
      <c r="F4759" s="11"/>
      <c r="G4759" s="15"/>
      <c r="H4759" s="11"/>
      <c r="I4759" s="15"/>
    </row>
    <row r="4760" spans="6:9">
      <c r="F4760" s="11"/>
      <c r="G4760" s="15"/>
      <c r="H4760" s="11"/>
      <c r="I4760" s="15"/>
    </row>
    <row r="4761" spans="6:9">
      <c r="F4761" s="11"/>
      <c r="G4761" s="15"/>
      <c r="H4761" s="11"/>
      <c r="I4761" s="15"/>
    </row>
    <row r="4762" spans="6:9">
      <c r="F4762" s="11"/>
      <c r="G4762" s="15"/>
      <c r="H4762" s="11"/>
      <c r="I4762" s="15"/>
    </row>
    <row r="4763" spans="6:9">
      <c r="F4763" s="11"/>
      <c r="G4763" s="15"/>
      <c r="H4763" s="11"/>
      <c r="I4763" s="15"/>
    </row>
    <row r="4764" spans="6:9">
      <c r="F4764" s="11"/>
      <c r="G4764" s="15"/>
      <c r="H4764" s="11"/>
      <c r="I4764" s="15"/>
    </row>
    <row r="4765" spans="6:9">
      <c r="F4765" s="11"/>
      <c r="G4765" s="15"/>
      <c r="H4765" s="11"/>
      <c r="I4765" s="15"/>
    </row>
    <row r="4766" spans="6:9">
      <c r="F4766" s="11"/>
      <c r="G4766" s="15"/>
      <c r="H4766" s="11"/>
      <c r="I4766" s="15"/>
    </row>
    <row r="4767" spans="6:9">
      <c r="F4767" s="11"/>
      <c r="G4767" s="15"/>
      <c r="H4767" s="11"/>
      <c r="I4767" s="15"/>
    </row>
    <row r="4768" spans="6:9">
      <c r="F4768" s="11"/>
      <c r="G4768" s="15"/>
      <c r="H4768" s="11"/>
      <c r="I4768" s="15"/>
    </row>
    <row r="4769" spans="6:9">
      <c r="F4769" s="11"/>
      <c r="G4769" s="15"/>
      <c r="H4769" s="11"/>
      <c r="I4769" s="15"/>
    </row>
    <row r="4770" spans="6:9">
      <c r="F4770" s="11"/>
      <c r="G4770" s="15"/>
      <c r="H4770" s="11"/>
      <c r="I4770" s="15"/>
    </row>
    <row r="4771" spans="6:9">
      <c r="F4771" s="11"/>
      <c r="G4771" s="15"/>
      <c r="H4771" s="11"/>
      <c r="I4771" s="15"/>
    </row>
    <row r="4772" spans="6:9">
      <c r="F4772" s="11"/>
      <c r="G4772" s="15"/>
      <c r="H4772" s="11"/>
      <c r="I4772" s="15"/>
    </row>
    <row r="4773" spans="6:9">
      <c r="F4773" s="11"/>
      <c r="G4773" s="15"/>
      <c r="H4773" s="11"/>
      <c r="I4773" s="15"/>
    </row>
    <row r="4774" spans="6:9">
      <c r="F4774" s="11"/>
      <c r="G4774" s="15"/>
      <c r="H4774" s="11"/>
      <c r="I4774" s="15"/>
    </row>
    <row r="4775" spans="6:9">
      <c r="F4775" s="11"/>
      <c r="G4775" s="15"/>
      <c r="H4775" s="11"/>
      <c r="I4775" s="15"/>
    </row>
    <row r="4776" spans="6:9">
      <c r="F4776" s="11"/>
      <c r="G4776" s="15"/>
      <c r="H4776" s="11"/>
      <c r="I4776" s="15"/>
    </row>
    <row r="4777" spans="6:9">
      <c r="F4777" s="11"/>
      <c r="G4777" s="15"/>
      <c r="H4777" s="11"/>
      <c r="I4777" s="15"/>
    </row>
    <row r="4778" spans="6:9">
      <c r="F4778" s="11"/>
      <c r="G4778" s="15"/>
      <c r="H4778" s="11"/>
      <c r="I4778" s="15"/>
    </row>
    <row r="4779" spans="6:9">
      <c r="F4779" s="11"/>
      <c r="G4779" s="15"/>
      <c r="H4779" s="11"/>
      <c r="I4779" s="15"/>
    </row>
    <row r="4780" spans="6:9">
      <c r="F4780" s="11"/>
      <c r="G4780" s="15"/>
      <c r="H4780" s="11"/>
      <c r="I4780" s="15"/>
    </row>
    <row r="4781" spans="6:9">
      <c r="F4781" s="11"/>
      <c r="G4781" s="15"/>
      <c r="H4781" s="11"/>
      <c r="I4781" s="15"/>
    </row>
    <row r="4782" spans="6:9">
      <c r="F4782" s="11"/>
      <c r="G4782" s="15"/>
      <c r="H4782" s="11"/>
      <c r="I4782" s="15"/>
    </row>
    <row r="4783" spans="6:9">
      <c r="F4783" s="11"/>
      <c r="G4783" s="15"/>
      <c r="H4783" s="11"/>
      <c r="I4783" s="15"/>
    </row>
    <row r="4784" spans="6:9">
      <c r="F4784" s="11"/>
      <c r="G4784" s="15"/>
      <c r="H4784" s="11"/>
      <c r="I4784" s="15"/>
    </row>
    <row r="4785" spans="6:9">
      <c r="F4785" s="11"/>
      <c r="G4785" s="15"/>
      <c r="H4785" s="11"/>
      <c r="I4785" s="15"/>
    </row>
    <row r="4786" spans="6:9">
      <c r="F4786" s="11"/>
      <c r="G4786" s="15"/>
      <c r="H4786" s="11"/>
      <c r="I4786" s="15"/>
    </row>
    <row r="4787" spans="6:9">
      <c r="F4787" s="11"/>
      <c r="G4787" s="15"/>
      <c r="H4787" s="11"/>
      <c r="I4787" s="15"/>
    </row>
    <row r="4788" spans="6:9">
      <c r="F4788" s="11"/>
      <c r="G4788" s="15"/>
      <c r="H4788" s="11"/>
      <c r="I4788" s="15"/>
    </row>
    <row r="4789" spans="6:9">
      <c r="F4789" s="11"/>
      <c r="G4789" s="15"/>
      <c r="H4789" s="11"/>
      <c r="I4789" s="15"/>
    </row>
    <row r="4790" spans="6:9">
      <c r="F4790" s="11"/>
      <c r="G4790" s="15"/>
      <c r="H4790" s="11"/>
      <c r="I4790" s="15"/>
    </row>
    <row r="4791" spans="6:9">
      <c r="F4791" s="11"/>
      <c r="G4791" s="15"/>
      <c r="H4791" s="11"/>
      <c r="I4791" s="15"/>
    </row>
    <row r="4792" spans="6:9">
      <c r="F4792" s="11"/>
      <c r="G4792" s="15"/>
      <c r="H4792" s="11"/>
      <c r="I4792" s="15"/>
    </row>
    <row r="4793" spans="6:9">
      <c r="F4793" s="11"/>
      <c r="G4793" s="15"/>
      <c r="H4793" s="11"/>
      <c r="I4793" s="15"/>
    </row>
    <row r="4794" spans="6:9">
      <c r="F4794" s="11"/>
      <c r="G4794" s="15"/>
      <c r="H4794" s="11"/>
      <c r="I4794" s="15"/>
    </row>
    <row r="4795" spans="6:9">
      <c r="F4795" s="11"/>
      <c r="G4795" s="15"/>
      <c r="H4795" s="11"/>
      <c r="I4795" s="15"/>
    </row>
    <row r="4796" spans="6:9">
      <c r="F4796" s="11"/>
      <c r="G4796" s="15"/>
      <c r="H4796" s="11"/>
      <c r="I4796" s="15"/>
    </row>
    <row r="4797" spans="6:9">
      <c r="F4797" s="11"/>
      <c r="G4797" s="15"/>
      <c r="H4797" s="11"/>
      <c r="I4797" s="15"/>
    </row>
    <row r="4798" spans="6:9">
      <c r="F4798" s="11"/>
      <c r="G4798" s="15"/>
      <c r="H4798" s="11"/>
      <c r="I4798" s="15"/>
    </row>
    <row r="4799" spans="6:9">
      <c r="F4799" s="11"/>
      <c r="G4799" s="15"/>
      <c r="H4799" s="11"/>
      <c r="I4799" s="15"/>
    </row>
    <row r="4800" spans="6:9">
      <c r="F4800" s="11"/>
      <c r="G4800" s="15"/>
      <c r="H4800" s="11"/>
      <c r="I4800" s="15"/>
    </row>
    <row r="4801" spans="6:9">
      <c r="F4801" s="11"/>
      <c r="G4801" s="15"/>
      <c r="H4801" s="11"/>
      <c r="I4801" s="15"/>
    </row>
    <row r="4802" spans="6:9">
      <c r="F4802" s="11"/>
      <c r="G4802" s="15"/>
      <c r="H4802" s="11"/>
      <c r="I4802" s="15"/>
    </row>
    <row r="4803" spans="6:9">
      <c r="F4803" s="11"/>
      <c r="G4803" s="15"/>
      <c r="H4803" s="11"/>
      <c r="I4803" s="15"/>
    </row>
    <row r="4804" spans="6:9">
      <c r="F4804" s="11"/>
      <c r="G4804" s="15"/>
      <c r="H4804" s="11"/>
      <c r="I4804" s="15"/>
    </row>
    <row r="4805" spans="6:9">
      <c r="F4805" s="11"/>
      <c r="G4805" s="15"/>
      <c r="H4805" s="11"/>
      <c r="I4805" s="15"/>
    </row>
    <row r="4806" spans="6:9">
      <c r="F4806" s="11"/>
      <c r="G4806" s="15"/>
      <c r="H4806" s="11"/>
      <c r="I4806" s="15"/>
    </row>
    <row r="4807" spans="6:9">
      <c r="F4807" s="11"/>
      <c r="G4807" s="15"/>
      <c r="H4807" s="11"/>
      <c r="I4807" s="15"/>
    </row>
    <row r="4808" spans="6:9">
      <c r="F4808" s="11"/>
      <c r="G4808" s="15"/>
      <c r="H4808" s="11"/>
      <c r="I4808" s="15"/>
    </row>
    <row r="4809" spans="6:9">
      <c r="F4809" s="11"/>
      <c r="G4809" s="15"/>
      <c r="H4809" s="11"/>
      <c r="I4809" s="15"/>
    </row>
    <row r="4810" spans="6:9">
      <c r="F4810" s="11"/>
      <c r="G4810" s="15"/>
      <c r="H4810" s="11"/>
      <c r="I4810" s="15"/>
    </row>
    <row r="4811" spans="6:9">
      <c r="F4811" s="11"/>
      <c r="G4811" s="15"/>
      <c r="H4811" s="11"/>
      <c r="I4811" s="15"/>
    </row>
    <row r="4812" spans="6:9">
      <c r="F4812" s="11"/>
      <c r="G4812" s="15"/>
      <c r="H4812" s="11"/>
      <c r="I4812" s="15"/>
    </row>
    <row r="4813" spans="6:9">
      <c r="F4813" s="11"/>
      <c r="G4813" s="15"/>
      <c r="H4813" s="11"/>
      <c r="I4813" s="15"/>
    </row>
    <row r="4814" spans="6:9">
      <c r="F4814" s="11"/>
      <c r="G4814" s="15"/>
      <c r="H4814" s="11"/>
      <c r="I4814" s="15"/>
    </row>
    <row r="4815" spans="6:9">
      <c r="F4815" s="11"/>
      <c r="G4815" s="15"/>
      <c r="H4815" s="11"/>
      <c r="I4815" s="15"/>
    </row>
    <row r="4816" spans="6:9">
      <c r="F4816" s="11"/>
      <c r="G4816" s="15"/>
      <c r="H4816" s="11"/>
      <c r="I4816" s="15"/>
    </row>
    <row r="4817" spans="6:9">
      <c r="F4817" s="11"/>
      <c r="G4817" s="15"/>
      <c r="H4817" s="11"/>
      <c r="I4817" s="15"/>
    </row>
    <row r="4818" spans="6:9">
      <c r="F4818" s="11"/>
      <c r="G4818" s="15"/>
      <c r="H4818" s="11"/>
      <c r="I4818" s="15"/>
    </row>
    <row r="4819" spans="6:9">
      <c r="F4819" s="11"/>
      <c r="G4819" s="15"/>
      <c r="H4819" s="11"/>
      <c r="I4819" s="15"/>
    </row>
    <row r="4820" spans="6:9">
      <c r="F4820" s="11"/>
      <c r="G4820" s="15"/>
      <c r="H4820" s="11"/>
      <c r="I4820" s="15"/>
    </row>
    <row r="4821" spans="6:9">
      <c r="F4821" s="11"/>
      <c r="G4821" s="15"/>
      <c r="H4821" s="11"/>
      <c r="I4821" s="15"/>
    </row>
    <row r="4822" spans="6:9">
      <c r="F4822" s="11"/>
      <c r="G4822" s="15"/>
      <c r="H4822" s="11"/>
      <c r="I4822" s="15"/>
    </row>
    <row r="4823" spans="6:9">
      <c r="F4823" s="11"/>
      <c r="G4823" s="15"/>
      <c r="H4823" s="11"/>
      <c r="I4823" s="15"/>
    </row>
    <row r="4824" spans="6:9">
      <c r="F4824" s="11"/>
      <c r="G4824" s="15"/>
      <c r="H4824" s="11"/>
      <c r="I4824" s="15"/>
    </row>
    <row r="4825" spans="6:9">
      <c r="F4825" s="11"/>
      <c r="G4825" s="15"/>
      <c r="H4825" s="11"/>
      <c r="I4825" s="15"/>
    </row>
    <row r="4826" spans="6:9">
      <c r="F4826" s="11"/>
      <c r="G4826" s="15"/>
      <c r="H4826" s="11"/>
      <c r="I4826" s="15"/>
    </row>
    <row r="4827" spans="6:9">
      <c r="F4827" s="11"/>
      <c r="G4827" s="15"/>
      <c r="H4827" s="11"/>
      <c r="I4827" s="15"/>
    </row>
    <row r="4828" spans="6:9">
      <c r="F4828" s="11"/>
      <c r="G4828" s="15"/>
      <c r="H4828" s="11"/>
      <c r="I4828" s="15"/>
    </row>
    <row r="4829" spans="6:9">
      <c r="F4829" s="11"/>
      <c r="G4829" s="15"/>
      <c r="H4829" s="11"/>
      <c r="I4829" s="15"/>
    </row>
    <row r="4830" spans="6:9">
      <c r="F4830" s="11"/>
      <c r="G4830" s="15"/>
      <c r="H4830" s="11"/>
      <c r="I4830" s="15"/>
    </row>
    <row r="4831" spans="6:9">
      <c r="F4831" s="11"/>
      <c r="G4831" s="15"/>
      <c r="H4831" s="11"/>
      <c r="I4831" s="15"/>
    </row>
    <row r="4832" spans="6:9">
      <c r="F4832" s="11"/>
      <c r="G4832" s="15"/>
      <c r="H4832" s="11"/>
      <c r="I4832" s="15"/>
    </row>
    <row r="4833" spans="6:9">
      <c r="F4833" s="11"/>
      <c r="G4833" s="15"/>
      <c r="H4833" s="11"/>
      <c r="I4833" s="15"/>
    </row>
    <row r="4834" spans="6:9">
      <c r="F4834" s="11"/>
      <c r="G4834" s="15"/>
      <c r="H4834" s="11"/>
      <c r="I4834" s="15"/>
    </row>
    <row r="4835" spans="6:9">
      <c r="F4835" s="11"/>
      <c r="G4835" s="15"/>
      <c r="H4835" s="11"/>
      <c r="I4835" s="15"/>
    </row>
    <row r="4836" spans="6:9">
      <c r="F4836" s="11"/>
      <c r="G4836" s="15"/>
      <c r="H4836" s="11"/>
      <c r="I4836" s="15"/>
    </row>
    <row r="4837" spans="6:9">
      <c r="F4837" s="11"/>
      <c r="G4837" s="15"/>
      <c r="H4837" s="11"/>
      <c r="I4837" s="15"/>
    </row>
    <row r="4838" spans="6:9">
      <c r="F4838" s="11"/>
      <c r="G4838" s="15"/>
      <c r="H4838" s="11"/>
      <c r="I4838" s="15"/>
    </row>
    <row r="4839" spans="6:9">
      <c r="F4839" s="11"/>
      <c r="G4839" s="15"/>
      <c r="H4839" s="11"/>
      <c r="I4839" s="15"/>
    </row>
    <row r="4840" spans="6:9">
      <c r="F4840" s="11"/>
      <c r="G4840" s="15"/>
      <c r="H4840" s="11"/>
      <c r="I4840" s="15"/>
    </row>
    <row r="4841" spans="6:9">
      <c r="F4841" s="11"/>
      <c r="G4841" s="15"/>
      <c r="H4841" s="11"/>
      <c r="I4841" s="15"/>
    </row>
    <row r="4842" spans="6:9">
      <c r="F4842" s="11"/>
      <c r="G4842" s="15"/>
      <c r="H4842" s="11"/>
      <c r="I4842" s="15"/>
    </row>
    <row r="4843" spans="6:9">
      <c r="F4843" s="11"/>
      <c r="G4843" s="15"/>
      <c r="H4843" s="11"/>
      <c r="I4843" s="15"/>
    </row>
    <row r="4844" spans="6:9">
      <c r="F4844" s="11"/>
      <c r="G4844" s="15"/>
      <c r="H4844" s="11"/>
      <c r="I4844" s="15"/>
    </row>
    <row r="4845" spans="6:9">
      <c r="F4845" s="11"/>
      <c r="G4845" s="15"/>
      <c r="H4845" s="11"/>
      <c r="I4845" s="15"/>
    </row>
    <row r="4846" spans="6:9">
      <c r="F4846" s="11"/>
      <c r="G4846" s="15"/>
      <c r="H4846" s="11"/>
      <c r="I4846" s="15"/>
    </row>
    <row r="4847" spans="6:9">
      <c r="F4847" s="11"/>
      <c r="G4847" s="15"/>
      <c r="H4847" s="11"/>
      <c r="I4847" s="15"/>
    </row>
    <row r="4848" spans="6:9">
      <c r="F4848" s="11"/>
      <c r="G4848" s="15"/>
      <c r="H4848" s="11"/>
      <c r="I4848" s="15"/>
    </row>
    <row r="4849" spans="6:9">
      <c r="F4849" s="11"/>
      <c r="G4849" s="15"/>
      <c r="H4849" s="11"/>
      <c r="I4849" s="15"/>
    </row>
    <row r="4850" spans="6:9">
      <c r="F4850" s="11"/>
      <c r="G4850" s="15"/>
      <c r="H4850" s="11"/>
      <c r="I4850" s="15"/>
    </row>
    <row r="4851" spans="6:9">
      <c r="F4851" s="11"/>
      <c r="G4851" s="15"/>
      <c r="H4851" s="11"/>
      <c r="I4851" s="15"/>
    </row>
    <row r="4852" spans="6:9">
      <c r="F4852" s="11"/>
      <c r="G4852" s="15"/>
      <c r="H4852" s="11"/>
      <c r="I4852" s="15"/>
    </row>
    <row r="4853" spans="6:9">
      <c r="F4853" s="11"/>
      <c r="G4853" s="15"/>
      <c r="H4853" s="11"/>
      <c r="I4853" s="15"/>
    </row>
    <row r="4854" spans="6:9">
      <c r="F4854" s="11"/>
      <c r="G4854" s="15"/>
      <c r="H4854" s="11"/>
      <c r="I4854" s="15"/>
    </row>
    <row r="4855" spans="6:9">
      <c r="F4855" s="11"/>
      <c r="G4855" s="15"/>
      <c r="H4855" s="11"/>
      <c r="I4855" s="15"/>
    </row>
    <row r="4856" spans="6:9">
      <c r="F4856" s="11"/>
      <c r="G4856" s="15"/>
      <c r="H4856" s="11"/>
      <c r="I4856" s="15"/>
    </row>
    <row r="4857" spans="6:9">
      <c r="F4857" s="11"/>
      <c r="G4857" s="15"/>
      <c r="H4857" s="11"/>
      <c r="I4857" s="15"/>
    </row>
    <row r="4858" spans="6:9">
      <c r="F4858" s="11"/>
      <c r="G4858" s="15"/>
      <c r="H4858" s="11"/>
      <c r="I4858" s="15"/>
    </row>
    <row r="4859" spans="6:9">
      <c r="F4859" s="11"/>
      <c r="G4859" s="15"/>
      <c r="H4859" s="11"/>
      <c r="I4859" s="15"/>
    </row>
    <row r="4860" spans="6:9">
      <c r="F4860" s="11"/>
      <c r="G4860" s="15"/>
      <c r="H4860" s="11"/>
      <c r="I4860" s="15"/>
    </row>
    <row r="4861" spans="6:9">
      <c r="F4861" s="11"/>
      <c r="G4861" s="15"/>
      <c r="H4861" s="11"/>
      <c r="I4861" s="15"/>
    </row>
    <row r="4862" spans="6:9">
      <c r="F4862" s="11"/>
      <c r="G4862" s="15"/>
      <c r="H4862" s="11"/>
      <c r="I4862" s="15"/>
    </row>
    <row r="4863" spans="6:9">
      <c r="F4863" s="11"/>
      <c r="G4863" s="15"/>
      <c r="H4863" s="11"/>
      <c r="I4863" s="15"/>
    </row>
    <row r="4864" spans="6:9">
      <c r="F4864" s="11"/>
      <c r="G4864" s="15"/>
      <c r="H4864" s="11"/>
      <c r="I4864" s="15"/>
    </row>
    <row r="4865" spans="6:9">
      <c r="F4865" s="11"/>
      <c r="G4865" s="15"/>
      <c r="H4865" s="11"/>
      <c r="I4865" s="15"/>
    </row>
    <row r="4866" spans="6:9">
      <c r="F4866" s="11"/>
      <c r="G4866" s="15"/>
      <c r="H4866" s="11"/>
      <c r="I4866" s="15"/>
    </row>
    <row r="4867" spans="6:9">
      <c r="F4867" s="11"/>
      <c r="G4867" s="15"/>
      <c r="H4867" s="11"/>
      <c r="I4867" s="15"/>
    </row>
    <row r="4868" spans="6:9">
      <c r="F4868" s="11"/>
      <c r="G4868" s="15"/>
      <c r="H4868" s="11"/>
      <c r="I4868" s="15"/>
    </row>
    <row r="4869" spans="6:9">
      <c r="F4869" s="11"/>
      <c r="G4869" s="15"/>
      <c r="H4869" s="11"/>
      <c r="I4869" s="15"/>
    </row>
    <row r="4870" spans="6:9">
      <c r="F4870" s="11"/>
      <c r="G4870" s="15"/>
      <c r="H4870" s="11"/>
      <c r="I4870" s="15"/>
    </row>
    <row r="4871" spans="6:9">
      <c r="F4871" s="11"/>
      <c r="G4871" s="15"/>
      <c r="H4871" s="11"/>
      <c r="I4871" s="15"/>
    </row>
    <row r="4872" spans="6:9">
      <c r="F4872" s="11"/>
      <c r="G4872" s="15"/>
      <c r="H4872" s="11"/>
      <c r="I4872" s="15"/>
    </row>
    <row r="4873" spans="6:9">
      <c r="F4873" s="11"/>
      <c r="G4873" s="15"/>
      <c r="H4873" s="11"/>
      <c r="I4873" s="15"/>
    </row>
    <row r="4874" spans="6:9">
      <c r="F4874" s="11"/>
      <c r="G4874" s="15"/>
      <c r="H4874" s="11"/>
      <c r="I4874" s="15"/>
    </row>
    <row r="4875" spans="6:9">
      <c r="F4875" s="11"/>
      <c r="G4875" s="15"/>
      <c r="H4875" s="11"/>
      <c r="I4875" s="15"/>
    </row>
    <row r="4876" spans="6:9">
      <c r="F4876" s="11"/>
      <c r="G4876" s="15"/>
      <c r="H4876" s="11"/>
      <c r="I4876" s="15"/>
    </row>
    <row r="4877" spans="6:9">
      <c r="F4877" s="11"/>
      <c r="G4877" s="15"/>
      <c r="H4877" s="11"/>
      <c r="I4877" s="15"/>
    </row>
    <row r="4878" spans="6:9">
      <c r="F4878" s="11"/>
      <c r="G4878" s="15"/>
      <c r="H4878" s="11"/>
      <c r="I4878" s="15"/>
    </row>
    <row r="4879" spans="6:9">
      <c r="F4879" s="11"/>
      <c r="G4879" s="15"/>
      <c r="H4879" s="11"/>
      <c r="I4879" s="15"/>
    </row>
    <row r="4880" spans="6:9">
      <c r="F4880" s="11"/>
      <c r="G4880" s="15"/>
      <c r="H4880" s="11"/>
      <c r="I4880" s="15"/>
    </row>
    <row r="4881" spans="6:9">
      <c r="F4881" s="11"/>
      <c r="G4881" s="15"/>
      <c r="H4881" s="11"/>
      <c r="I4881" s="15"/>
    </row>
    <row r="4882" spans="6:9">
      <c r="F4882" s="11"/>
      <c r="G4882" s="15"/>
      <c r="H4882" s="11"/>
      <c r="I4882" s="15"/>
    </row>
    <row r="4883" spans="6:9">
      <c r="F4883" s="11"/>
      <c r="G4883" s="15"/>
      <c r="H4883" s="11"/>
      <c r="I4883" s="15"/>
    </row>
    <row r="4884" spans="6:9">
      <c r="F4884" s="11"/>
      <c r="G4884" s="15"/>
      <c r="H4884" s="11"/>
      <c r="I4884" s="15"/>
    </row>
    <row r="4885" spans="6:9">
      <c r="F4885" s="11"/>
      <c r="G4885" s="15"/>
      <c r="H4885" s="11"/>
      <c r="I4885" s="15"/>
    </row>
    <row r="4886" spans="6:9">
      <c r="F4886" s="11"/>
      <c r="G4886" s="15"/>
      <c r="H4886" s="11"/>
      <c r="I4886" s="15"/>
    </row>
    <row r="4887" spans="6:9">
      <c r="F4887" s="11"/>
      <c r="G4887" s="15"/>
      <c r="H4887" s="11"/>
      <c r="I4887" s="15"/>
    </row>
    <row r="4888" spans="6:9">
      <c r="F4888" s="11"/>
      <c r="G4888" s="15"/>
      <c r="H4888" s="11"/>
      <c r="I4888" s="15"/>
    </row>
    <row r="4889" spans="6:9">
      <c r="F4889" s="11"/>
      <c r="G4889" s="15"/>
      <c r="H4889" s="11"/>
      <c r="I4889" s="15"/>
    </row>
    <row r="4890" spans="6:9">
      <c r="F4890" s="11"/>
      <c r="G4890" s="15"/>
      <c r="H4890" s="11"/>
      <c r="I4890" s="15"/>
    </row>
    <row r="4891" spans="6:9">
      <c r="F4891" s="11"/>
      <c r="G4891" s="15"/>
      <c r="H4891" s="11"/>
      <c r="I4891" s="15"/>
    </row>
    <row r="4892" spans="6:9">
      <c r="F4892" s="11"/>
      <c r="G4892" s="15"/>
      <c r="H4892" s="11"/>
      <c r="I4892" s="15"/>
    </row>
    <row r="4893" spans="6:9">
      <c r="F4893" s="11"/>
      <c r="G4893" s="15"/>
      <c r="H4893" s="11"/>
      <c r="I4893" s="15"/>
    </row>
    <row r="4894" spans="6:9">
      <c r="F4894" s="11"/>
      <c r="G4894" s="15"/>
      <c r="H4894" s="11"/>
      <c r="I4894" s="15"/>
    </row>
    <row r="4895" spans="6:9">
      <c r="F4895" s="11"/>
      <c r="G4895" s="15"/>
      <c r="H4895" s="11"/>
      <c r="I4895" s="15"/>
    </row>
    <row r="4896" spans="6:9">
      <c r="F4896" s="11"/>
      <c r="G4896" s="15"/>
      <c r="H4896" s="11"/>
      <c r="I4896" s="15"/>
    </row>
    <row r="4897" spans="6:9">
      <c r="F4897" s="11"/>
      <c r="G4897" s="15"/>
      <c r="H4897" s="11"/>
      <c r="I4897" s="15"/>
    </row>
    <row r="4898" spans="6:9">
      <c r="F4898" s="11"/>
      <c r="G4898" s="15"/>
      <c r="H4898" s="11"/>
      <c r="I4898" s="15"/>
    </row>
    <row r="4899" spans="6:9">
      <c r="F4899" s="11"/>
      <c r="G4899" s="15"/>
      <c r="H4899" s="11"/>
      <c r="I4899" s="15"/>
    </row>
    <row r="4900" spans="6:9">
      <c r="F4900" s="11"/>
      <c r="G4900" s="15"/>
      <c r="H4900" s="11"/>
      <c r="I4900" s="15"/>
    </row>
    <row r="4901" spans="6:9">
      <c r="F4901" s="11"/>
      <c r="G4901" s="15"/>
      <c r="H4901" s="11"/>
      <c r="I4901" s="15"/>
    </row>
    <row r="4902" spans="6:9">
      <c r="F4902" s="11"/>
      <c r="G4902" s="15"/>
      <c r="H4902" s="11"/>
      <c r="I4902" s="15"/>
    </row>
    <row r="4903" spans="6:9">
      <c r="F4903" s="11"/>
      <c r="G4903" s="15"/>
      <c r="H4903" s="11"/>
      <c r="I4903" s="15"/>
    </row>
    <row r="4904" spans="6:9">
      <c r="F4904" s="11"/>
      <c r="G4904" s="15"/>
      <c r="H4904" s="11"/>
      <c r="I4904" s="15"/>
    </row>
    <row r="4905" spans="6:9">
      <c r="F4905" s="11"/>
      <c r="G4905" s="15"/>
      <c r="H4905" s="11"/>
      <c r="I4905" s="15"/>
    </row>
    <row r="4906" spans="6:9">
      <c r="F4906" s="11"/>
      <c r="G4906" s="15"/>
      <c r="H4906" s="11"/>
      <c r="I4906" s="15"/>
    </row>
    <row r="4907" spans="6:9">
      <c r="F4907" s="11"/>
      <c r="G4907" s="15"/>
      <c r="H4907" s="11"/>
      <c r="I4907" s="15"/>
    </row>
    <row r="4908" spans="6:9">
      <c r="F4908" s="11"/>
      <c r="G4908" s="15"/>
      <c r="H4908" s="11"/>
      <c r="I4908" s="15"/>
    </row>
    <row r="4909" spans="6:9">
      <c r="F4909" s="11"/>
      <c r="G4909" s="15"/>
      <c r="H4909" s="11"/>
      <c r="I4909" s="15"/>
    </row>
    <row r="4910" spans="6:9">
      <c r="F4910" s="11"/>
      <c r="G4910" s="15"/>
      <c r="H4910" s="11"/>
      <c r="I4910" s="15"/>
    </row>
    <row r="4911" spans="6:9">
      <c r="F4911" s="11"/>
      <c r="G4911" s="15"/>
      <c r="H4911" s="11"/>
      <c r="I4911" s="15"/>
    </row>
    <row r="4912" spans="6:9">
      <c r="F4912" s="11"/>
      <c r="G4912" s="15"/>
      <c r="H4912" s="11"/>
      <c r="I4912" s="15"/>
    </row>
    <row r="4913" spans="6:9">
      <c r="F4913" s="11"/>
      <c r="G4913" s="15"/>
      <c r="H4913" s="11"/>
      <c r="I4913" s="15"/>
    </row>
    <row r="4914" spans="6:9">
      <c r="F4914" s="11"/>
      <c r="G4914" s="15"/>
      <c r="H4914" s="11"/>
      <c r="I4914" s="15"/>
    </row>
    <row r="4915" spans="6:9">
      <c r="F4915" s="11"/>
      <c r="G4915" s="15"/>
      <c r="H4915" s="11"/>
      <c r="I4915" s="15"/>
    </row>
    <row r="4916" spans="6:9">
      <c r="F4916" s="11"/>
      <c r="G4916" s="15"/>
      <c r="H4916" s="11"/>
      <c r="I4916" s="15"/>
    </row>
    <row r="4917" spans="6:9">
      <c r="F4917" s="11"/>
      <c r="G4917" s="15"/>
      <c r="H4917" s="11"/>
      <c r="I4917" s="15"/>
    </row>
    <row r="4918" spans="6:9">
      <c r="F4918" s="11"/>
      <c r="G4918" s="15"/>
      <c r="H4918" s="11"/>
      <c r="I4918" s="15"/>
    </row>
    <row r="4919" spans="6:9">
      <c r="F4919" s="11"/>
      <c r="G4919" s="15"/>
      <c r="H4919" s="11"/>
      <c r="I4919" s="15"/>
    </row>
    <row r="4920" spans="6:9">
      <c r="F4920" s="11"/>
      <c r="G4920" s="15"/>
      <c r="H4920" s="11"/>
      <c r="I4920" s="15"/>
    </row>
    <row r="4921" spans="6:9">
      <c r="F4921" s="11"/>
      <c r="G4921" s="15"/>
      <c r="H4921" s="11"/>
      <c r="I4921" s="15"/>
    </row>
    <row r="4922" spans="6:9">
      <c r="F4922" s="11"/>
      <c r="G4922" s="15"/>
      <c r="H4922" s="11"/>
      <c r="I4922" s="15"/>
    </row>
    <row r="4923" spans="6:9">
      <c r="F4923" s="11"/>
      <c r="G4923" s="15"/>
      <c r="H4923" s="11"/>
      <c r="I4923" s="15"/>
    </row>
    <row r="4924" spans="6:9">
      <c r="F4924" s="11"/>
      <c r="G4924" s="15"/>
      <c r="H4924" s="11"/>
      <c r="I4924" s="15"/>
    </row>
    <row r="4925" spans="6:9">
      <c r="F4925" s="11"/>
      <c r="G4925" s="15"/>
      <c r="H4925" s="11"/>
      <c r="I4925" s="15"/>
    </row>
    <row r="4926" spans="6:9">
      <c r="F4926" s="11"/>
      <c r="G4926" s="15"/>
      <c r="H4926" s="11"/>
      <c r="I4926" s="15"/>
    </row>
    <row r="4927" spans="6:9">
      <c r="F4927" s="11"/>
      <c r="G4927" s="15"/>
      <c r="H4927" s="11"/>
      <c r="I4927" s="15"/>
    </row>
    <row r="4928" spans="6:9">
      <c r="F4928" s="11"/>
      <c r="G4928" s="15"/>
      <c r="H4928" s="11"/>
      <c r="I4928" s="15"/>
    </row>
    <row r="4929" spans="6:9">
      <c r="F4929" s="11"/>
      <c r="G4929" s="15"/>
      <c r="H4929" s="11"/>
      <c r="I4929" s="15"/>
    </row>
    <row r="4930" spans="6:9">
      <c r="F4930" s="11"/>
      <c r="G4930" s="15"/>
      <c r="H4930" s="11"/>
      <c r="I4930" s="15"/>
    </row>
    <row r="4931" spans="6:9">
      <c r="F4931" s="11"/>
      <c r="G4931" s="15"/>
      <c r="H4931" s="11"/>
      <c r="I4931" s="15"/>
    </row>
    <row r="4932" spans="6:9">
      <c r="F4932" s="11"/>
      <c r="G4932" s="15"/>
      <c r="H4932" s="11"/>
      <c r="I4932" s="15"/>
    </row>
    <row r="4933" spans="6:9">
      <c r="F4933" s="11"/>
      <c r="G4933" s="15"/>
      <c r="H4933" s="11"/>
      <c r="I4933" s="15"/>
    </row>
    <row r="4934" spans="6:9">
      <c r="F4934" s="11"/>
      <c r="G4934" s="15"/>
      <c r="H4934" s="11"/>
      <c r="I4934" s="15"/>
    </row>
    <row r="4935" spans="6:9">
      <c r="F4935" s="11"/>
      <c r="G4935" s="15"/>
      <c r="H4935" s="11"/>
      <c r="I4935" s="15"/>
    </row>
    <row r="4936" spans="6:9">
      <c r="F4936" s="11"/>
      <c r="G4936" s="15"/>
      <c r="H4936" s="11"/>
      <c r="I4936" s="15"/>
    </row>
    <row r="4937" spans="6:9">
      <c r="F4937" s="11"/>
      <c r="G4937" s="15"/>
      <c r="H4937" s="11"/>
      <c r="I4937" s="15"/>
    </row>
    <row r="4938" spans="6:9">
      <c r="F4938" s="11"/>
      <c r="G4938" s="15"/>
      <c r="H4938" s="11"/>
      <c r="I4938" s="15"/>
    </row>
    <row r="4939" spans="6:9">
      <c r="F4939" s="11"/>
      <c r="G4939" s="15"/>
      <c r="H4939" s="11"/>
      <c r="I4939" s="15"/>
    </row>
    <row r="4940" spans="6:9">
      <c r="F4940" s="11"/>
      <c r="G4940" s="15"/>
      <c r="H4940" s="11"/>
      <c r="I4940" s="15"/>
    </row>
    <row r="4941" spans="6:9">
      <c r="F4941" s="11"/>
      <c r="G4941" s="15"/>
      <c r="H4941" s="11"/>
      <c r="I4941" s="15"/>
    </row>
    <row r="4942" spans="6:9">
      <c r="F4942" s="11"/>
      <c r="G4942" s="15"/>
      <c r="H4942" s="11"/>
      <c r="I4942" s="15"/>
    </row>
    <row r="4943" spans="6:9">
      <c r="F4943" s="11"/>
      <c r="G4943" s="15"/>
      <c r="H4943" s="11"/>
      <c r="I4943" s="15"/>
    </row>
    <row r="4944" spans="6:9">
      <c r="F4944" s="11"/>
      <c r="G4944" s="15"/>
      <c r="H4944" s="11"/>
      <c r="I4944" s="15"/>
    </row>
    <row r="4945" spans="6:9">
      <c r="F4945" s="11"/>
      <c r="G4945" s="15"/>
      <c r="H4945" s="11"/>
      <c r="I4945" s="15"/>
    </row>
    <row r="4946" spans="6:9">
      <c r="F4946" s="11"/>
      <c r="G4946" s="15"/>
      <c r="H4946" s="11"/>
      <c r="I4946" s="15"/>
    </row>
    <row r="4947" spans="6:9">
      <c r="F4947" s="11"/>
      <c r="G4947" s="15"/>
      <c r="H4947" s="11"/>
      <c r="I4947" s="15"/>
    </row>
    <row r="4948" spans="6:9">
      <c r="F4948" s="11"/>
      <c r="G4948" s="15"/>
      <c r="H4948" s="11"/>
      <c r="I4948" s="15"/>
    </row>
    <row r="4949" spans="6:9">
      <c r="F4949" s="11"/>
      <c r="G4949" s="15"/>
      <c r="H4949" s="11"/>
      <c r="I4949" s="15"/>
    </row>
    <row r="4950" spans="6:9">
      <c r="F4950" s="11"/>
      <c r="G4950" s="15"/>
      <c r="H4950" s="11"/>
      <c r="I4950" s="15"/>
    </row>
    <row r="4951" spans="6:9">
      <c r="F4951" s="11"/>
      <c r="G4951" s="15"/>
      <c r="H4951" s="11"/>
      <c r="I4951" s="15"/>
    </row>
    <row r="4952" spans="6:9">
      <c r="F4952" s="11"/>
      <c r="G4952" s="15"/>
      <c r="H4952" s="11"/>
      <c r="I4952" s="15"/>
    </row>
    <row r="4953" spans="6:9">
      <c r="F4953" s="11"/>
      <c r="G4953" s="15"/>
      <c r="H4953" s="11"/>
      <c r="I4953" s="15"/>
    </row>
    <row r="4954" spans="6:9">
      <c r="F4954" s="11"/>
      <c r="G4954" s="15"/>
      <c r="H4954" s="11"/>
      <c r="I4954" s="15"/>
    </row>
    <row r="4955" spans="6:9">
      <c r="F4955" s="11"/>
      <c r="G4955" s="15"/>
      <c r="H4955" s="11"/>
      <c r="I4955" s="15"/>
    </row>
    <row r="4956" spans="6:9">
      <c r="F4956" s="11"/>
      <c r="G4956" s="15"/>
      <c r="H4956" s="11"/>
      <c r="I4956" s="15"/>
    </row>
    <row r="4957" spans="6:9">
      <c r="F4957" s="11"/>
      <c r="G4957" s="15"/>
      <c r="H4957" s="11"/>
      <c r="I4957" s="15"/>
    </row>
    <row r="4958" spans="6:9">
      <c r="F4958" s="11"/>
      <c r="G4958" s="15"/>
      <c r="H4958" s="11"/>
      <c r="I4958" s="15"/>
    </row>
    <row r="4959" spans="6:9">
      <c r="F4959" s="11"/>
      <c r="G4959" s="15"/>
      <c r="H4959" s="11"/>
      <c r="I4959" s="15"/>
    </row>
    <row r="4960" spans="6:9">
      <c r="F4960" s="11"/>
      <c r="G4960" s="15"/>
      <c r="H4960" s="11"/>
      <c r="I4960" s="15"/>
    </row>
    <row r="4961" spans="6:9">
      <c r="F4961" s="11"/>
      <c r="G4961" s="15"/>
      <c r="H4961" s="11"/>
      <c r="I4961" s="15"/>
    </row>
    <row r="4962" spans="6:9">
      <c r="F4962" s="11"/>
      <c r="G4962" s="15"/>
      <c r="H4962" s="11"/>
      <c r="I4962" s="15"/>
    </row>
    <row r="4963" spans="6:9">
      <c r="F4963" s="11"/>
      <c r="G4963" s="15"/>
      <c r="H4963" s="11"/>
      <c r="I4963" s="15"/>
    </row>
    <row r="4964" spans="6:9">
      <c r="F4964" s="11"/>
      <c r="G4964" s="15"/>
      <c r="H4964" s="11"/>
      <c r="I4964" s="15"/>
    </row>
    <row r="4965" spans="6:9">
      <c r="F4965" s="11"/>
      <c r="G4965" s="15"/>
      <c r="H4965" s="11"/>
      <c r="I4965" s="15"/>
    </row>
    <row r="4966" spans="6:9">
      <c r="F4966" s="11"/>
      <c r="G4966" s="15"/>
      <c r="H4966" s="11"/>
      <c r="I4966" s="15"/>
    </row>
    <row r="4967" spans="6:9">
      <c r="F4967" s="11"/>
      <c r="G4967" s="15"/>
      <c r="H4967" s="11"/>
      <c r="I4967" s="15"/>
    </row>
    <row r="4968" spans="6:9">
      <c r="F4968" s="11"/>
      <c r="G4968" s="15"/>
      <c r="H4968" s="11"/>
      <c r="I4968" s="15"/>
    </row>
    <row r="4969" spans="6:9">
      <c r="F4969" s="11"/>
      <c r="G4969" s="15"/>
      <c r="H4969" s="11"/>
      <c r="I4969" s="15"/>
    </row>
    <row r="4970" spans="6:9">
      <c r="F4970" s="11"/>
      <c r="G4970" s="15"/>
      <c r="H4970" s="11"/>
      <c r="I4970" s="15"/>
    </row>
    <row r="4971" spans="6:9">
      <c r="F4971" s="11"/>
      <c r="G4971" s="15"/>
      <c r="H4971" s="11"/>
      <c r="I4971" s="15"/>
    </row>
    <row r="4972" spans="6:9">
      <c r="F4972" s="11"/>
      <c r="G4972" s="15"/>
      <c r="H4972" s="11"/>
      <c r="I4972" s="15"/>
    </row>
    <row r="4973" spans="6:9">
      <c r="F4973" s="11"/>
      <c r="G4973" s="15"/>
      <c r="H4973" s="11"/>
      <c r="I4973" s="15"/>
    </row>
    <row r="4974" spans="6:9">
      <c r="F4974" s="11"/>
      <c r="G4974" s="15"/>
      <c r="H4974" s="11"/>
      <c r="I4974" s="15"/>
    </row>
    <row r="4975" spans="6:9">
      <c r="F4975" s="11"/>
      <c r="G4975" s="15"/>
      <c r="H4975" s="11"/>
      <c r="I4975" s="15"/>
    </row>
    <row r="4976" spans="6:9">
      <c r="F4976" s="11"/>
      <c r="G4976" s="15"/>
      <c r="H4976" s="11"/>
      <c r="I4976" s="15"/>
    </row>
    <row r="4977" spans="6:9">
      <c r="F4977" s="11"/>
      <c r="G4977" s="15"/>
      <c r="H4977" s="11"/>
      <c r="I4977" s="15"/>
    </row>
    <row r="4978" spans="6:9">
      <c r="F4978" s="11"/>
      <c r="G4978" s="15"/>
      <c r="H4978" s="11"/>
      <c r="I4978" s="15"/>
    </row>
    <row r="4979" spans="6:9">
      <c r="F4979" s="11"/>
      <c r="G4979" s="15"/>
      <c r="H4979" s="11"/>
      <c r="I4979" s="15"/>
    </row>
    <row r="4980" spans="6:9">
      <c r="F4980" s="11"/>
      <c r="G4980" s="15"/>
      <c r="H4980" s="11"/>
      <c r="I4980" s="15"/>
    </row>
    <row r="4981" spans="6:9">
      <c r="F4981" s="11"/>
      <c r="G4981" s="15"/>
      <c r="H4981" s="11"/>
      <c r="I4981" s="15"/>
    </row>
    <row r="4982" spans="6:9">
      <c r="F4982" s="11"/>
      <c r="G4982" s="15"/>
      <c r="H4982" s="11"/>
      <c r="I4982" s="15"/>
    </row>
    <row r="4983" spans="6:9">
      <c r="F4983" s="11"/>
      <c r="G4983" s="15"/>
      <c r="H4983" s="11"/>
      <c r="I4983" s="15"/>
    </row>
    <row r="4984" spans="6:9">
      <c r="F4984" s="11"/>
      <c r="G4984" s="15"/>
      <c r="H4984" s="11"/>
      <c r="I4984" s="15"/>
    </row>
    <row r="4985" spans="6:9">
      <c r="F4985" s="11"/>
      <c r="G4985" s="15"/>
      <c r="H4985" s="11"/>
      <c r="I4985" s="15"/>
    </row>
    <row r="4986" spans="6:9">
      <c r="F4986" s="11"/>
      <c r="G4986" s="15"/>
      <c r="H4986" s="11"/>
      <c r="I4986" s="15"/>
    </row>
    <row r="4987" spans="6:9">
      <c r="F4987" s="11"/>
      <c r="G4987" s="15"/>
      <c r="H4987" s="11"/>
      <c r="I4987" s="15"/>
    </row>
    <row r="4988" spans="6:9">
      <c r="F4988" s="11"/>
      <c r="G4988" s="15"/>
      <c r="H4988" s="11"/>
      <c r="I4988" s="15"/>
    </row>
    <row r="4989" spans="6:9">
      <c r="F4989" s="11"/>
      <c r="G4989" s="15"/>
      <c r="H4989" s="11"/>
      <c r="I4989" s="15"/>
    </row>
    <row r="4990" spans="6:9">
      <c r="F4990" s="11"/>
      <c r="G4990" s="15"/>
      <c r="H4990" s="11"/>
      <c r="I4990" s="15"/>
    </row>
    <row r="4991" spans="6:9">
      <c r="F4991" s="11"/>
      <c r="G4991" s="15"/>
      <c r="H4991" s="11"/>
      <c r="I4991" s="15"/>
    </row>
    <row r="4992" spans="6:9">
      <c r="F4992" s="11"/>
      <c r="G4992" s="15"/>
      <c r="H4992" s="11"/>
      <c r="I4992" s="15"/>
    </row>
    <row r="4993" spans="6:9">
      <c r="F4993" s="11"/>
      <c r="G4993" s="15"/>
      <c r="H4993" s="11"/>
      <c r="I4993" s="15"/>
    </row>
    <row r="4994" spans="6:9">
      <c r="F4994" s="11"/>
      <c r="G4994" s="15"/>
      <c r="H4994" s="11"/>
      <c r="I4994" s="15"/>
    </row>
    <row r="4995" spans="6:9">
      <c r="F4995" s="11"/>
      <c r="G4995" s="15"/>
      <c r="H4995" s="11"/>
      <c r="I4995" s="15"/>
    </row>
    <row r="4996" spans="6:9">
      <c r="F4996" s="11"/>
      <c r="G4996" s="15"/>
      <c r="H4996" s="11"/>
      <c r="I4996" s="15"/>
    </row>
    <row r="4997" spans="6:9">
      <c r="F4997" s="11"/>
      <c r="G4997" s="15"/>
      <c r="H4997" s="11"/>
      <c r="I4997" s="15"/>
    </row>
    <row r="4998" spans="6:9">
      <c r="F4998" s="11"/>
      <c r="G4998" s="15"/>
      <c r="H4998" s="11"/>
      <c r="I4998" s="15"/>
    </row>
    <row r="4999" spans="6:9">
      <c r="F4999" s="11"/>
      <c r="G4999" s="15"/>
      <c r="H4999" s="11"/>
      <c r="I4999" s="15"/>
    </row>
    <row r="5000" spans="6:9">
      <c r="F5000" s="11"/>
      <c r="G5000" s="15"/>
      <c r="H5000" s="11"/>
      <c r="I5000" s="15"/>
    </row>
    <row r="5001" spans="6:9">
      <c r="F5001" s="11"/>
      <c r="G5001" s="15"/>
      <c r="H5001" s="11"/>
      <c r="I5001" s="15"/>
    </row>
    <row r="5002" spans="6:9">
      <c r="F5002" s="11"/>
      <c r="G5002" s="15"/>
      <c r="H5002" s="11"/>
      <c r="I5002" s="15"/>
    </row>
    <row r="5003" spans="6:9">
      <c r="F5003" s="11"/>
      <c r="G5003" s="15"/>
      <c r="H5003" s="11"/>
      <c r="I5003" s="15"/>
    </row>
    <row r="5004" spans="6:9">
      <c r="F5004" s="11"/>
      <c r="G5004" s="15"/>
      <c r="H5004" s="11"/>
      <c r="I5004" s="15"/>
    </row>
    <row r="5005" spans="6:9">
      <c r="F5005" s="11"/>
      <c r="G5005" s="15"/>
      <c r="H5005" s="11"/>
      <c r="I5005" s="15"/>
    </row>
    <row r="5006" spans="6:9">
      <c r="F5006" s="11"/>
      <c r="G5006" s="15"/>
      <c r="H5006" s="11"/>
      <c r="I5006" s="15"/>
    </row>
    <row r="5007" spans="6:9">
      <c r="F5007" s="11"/>
      <c r="G5007" s="15"/>
      <c r="H5007" s="11"/>
      <c r="I5007" s="15"/>
    </row>
    <row r="5008" spans="6:9">
      <c r="F5008" s="11"/>
      <c r="G5008" s="15"/>
      <c r="H5008" s="11"/>
      <c r="I5008" s="15"/>
    </row>
    <row r="5009" spans="6:9">
      <c r="F5009" s="11"/>
      <c r="G5009" s="15"/>
      <c r="H5009" s="11"/>
      <c r="I5009" s="15"/>
    </row>
    <row r="5010" spans="6:9">
      <c r="F5010" s="11"/>
      <c r="G5010" s="15"/>
      <c r="H5010" s="11"/>
      <c r="I5010" s="15"/>
    </row>
    <row r="5011" spans="6:9">
      <c r="F5011" s="11"/>
      <c r="G5011" s="15"/>
      <c r="H5011" s="11"/>
      <c r="I5011" s="15"/>
    </row>
    <row r="5012" spans="6:9">
      <c r="F5012" s="11"/>
      <c r="G5012" s="15"/>
      <c r="H5012" s="11"/>
      <c r="I5012" s="15"/>
    </row>
    <row r="5013" spans="6:9">
      <c r="F5013" s="11"/>
      <c r="G5013" s="15"/>
      <c r="H5013" s="11"/>
      <c r="I5013" s="15"/>
    </row>
    <row r="5014" spans="6:9">
      <c r="F5014" s="11"/>
      <c r="G5014" s="15"/>
      <c r="H5014" s="11"/>
      <c r="I5014" s="15"/>
    </row>
    <row r="5015" spans="6:9">
      <c r="F5015" s="11"/>
      <c r="G5015" s="15"/>
      <c r="H5015" s="11"/>
      <c r="I5015" s="15"/>
    </row>
    <row r="5016" spans="6:9">
      <c r="F5016" s="11"/>
      <c r="G5016" s="15"/>
      <c r="H5016" s="11"/>
      <c r="I5016" s="15"/>
    </row>
    <row r="5017" spans="6:9">
      <c r="F5017" s="11"/>
      <c r="G5017" s="15"/>
      <c r="H5017" s="11"/>
      <c r="I5017" s="15"/>
    </row>
    <row r="5018" spans="6:9">
      <c r="F5018" s="11"/>
      <c r="G5018" s="15"/>
      <c r="H5018" s="11"/>
      <c r="I5018" s="15"/>
    </row>
    <row r="5019" spans="6:9">
      <c r="F5019" s="11"/>
      <c r="G5019" s="15"/>
      <c r="H5019" s="11"/>
      <c r="I5019" s="15"/>
    </row>
    <row r="5020" spans="6:9">
      <c r="F5020" s="11"/>
      <c r="G5020" s="15"/>
      <c r="H5020" s="11"/>
      <c r="I5020" s="15"/>
    </row>
    <row r="5021" spans="6:9">
      <c r="F5021" s="11"/>
      <c r="G5021" s="15"/>
      <c r="H5021" s="11"/>
      <c r="I5021" s="15"/>
    </row>
    <row r="5022" spans="6:9">
      <c r="F5022" s="11"/>
      <c r="G5022" s="15"/>
      <c r="H5022" s="11"/>
      <c r="I5022" s="15"/>
    </row>
    <row r="5023" spans="6:9">
      <c r="F5023" s="11"/>
      <c r="G5023" s="15"/>
      <c r="H5023" s="11"/>
      <c r="I5023" s="15"/>
    </row>
    <row r="5024" spans="6:9">
      <c r="F5024" s="11"/>
      <c r="G5024" s="15"/>
      <c r="H5024" s="11"/>
      <c r="I5024" s="15"/>
    </row>
    <row r="5025" spans="6:9">
      <c r="F5025" s="11"/>
      <c r="G5025" s="15"/>
      <c r="H5025" s="11"/>
      <c r="I5025" s="15"/>
    </row>
    <row r="5026" spans="6:9">
      <c r="F5026" s="11"/>
      <c r="G5026" s="15"/>
      <c r="H5026" s="11"/>
      <c r="I5026" s="15"/>
    </row>
    <row r="5027" spans="6:9">
      <c r="F5027" s="11"/>
      <c r="G5027" s="15"/>
      <c r="H5027" s="11"/>
      <c r="I5027" s="15"/>
    </row>
    <row r="5028" spans="6:9">
      <c r="F5028" s="11"/>
      <c r="G5028" s="15"/>
      <c r="H5028" s="11"/>
      <c r="I5028" s="15"/>
    </row>
    <row r="5029" spans="6:9">
      <c r="F5029" s="11"/>
      <c r="G5029" s="15"/>
      <c r="H5029" s="11"/>
      <c r="I5029" s="15"/>
    </row>
    <row r="5030" spans="6:9">
      <c r="F5030" s="11"/>
      <c r="G5030" s="15"/>
      <c r="H5030" s="11"/>
      <c r="I5030" s="15"/>
    </row>
    <row r="5031" spans="6:9">
      <c r="F5031" s="11"/>
      <c r="G5031" s="15"/>
      <c r="H5031" s="11"/>
      <c r="I5031" s="15"/>
    </row>
    <row r="5032" spans="6:9">
      <c r="F5032" s="11"/>
      <c r="G5032" s="15"/>
      <c r="H5032" s="11"/>
      <c r="I5032" s="15"/>
    </row>
    <row r="5033" spans="6:9">
      <c r="F5033" s="11"/>
      <c r="G5033" s="15"/>
      <c r="H5033" s="11"/>
      <c r="I5033" s="15"/>
    </row>
    <row r="5034" spans="6:9">
      <c r="F5034" s="11"/>
      <c r="G5034" s="15"/>
      <c r="H5034" s="11"/>
      <c r="I5034" s="15"/>
    </row>
    <row r="5035" spans="6:9">
      <c r="F5035" s="11"/>
      <c r="G5035" s="15"/>
      <c r="H5035" s="11"/>
      <c r="I5035" s="15"/>
    </row>
    <row r="5036" spans="6:9">
      <c r="F5036" s="11"/>
      <c r="G5036" s="15"/>
      <c r="H5036" s="11"/>
      <c r="I5036" s="15"/>
    </row>
    <row r="5037" spans="6:9">
      <c r="F5037" s="11"/>
      <c r="G5037" s="15"/>
      <c r="H5037" s="11"/>
      <c r="I5037" s="15"/>
    </row>
    <row r="5038" spans="6:9">
      <c r="F5038" s="11"/>
      <c r="G5038" s="15"/>
      <c r="H5038" s="11"/>
      <c r="I5038" s="15"/>
    </row>
    <row r="5039" spans="6:9">
      <c r="F5039" s="11"/>
      <c r="G5039" s="15"/>
      <c r="H5039" s="11"/>
      <c r="I5039" s="15"/>
    </row>
    <row r="5040" spans="6:9">
      <c r="F5040" s="11"/>
      <c r="G5040" s="15"/>
      <c r="H5040" s="11"/>
      <c r="I5040" s="15"/>
    </row>
    <row r="5041" spans="6:9">
      <c r="F5041" s="11"/>
      <c r="G5041" s="15"/>
      <c r="H5041" s="11"/>
      <c r="I5041" s="15"/>
    </row>
    <row r="5042" spans="6:9">
      <c r="F5042" s="11"/>
      <c r="G5042" s="15"/>
      <c r="H5042" s="11"/>
      <c r="I5042" s="15"/>
    </row>
    <row r="5043" spans="6:9">
      <c r="F5043" s="11"/>
      <c r="G5043" s="15"/>
      <c r="H5043" s="11"/>
      <c r="I5043" s="15"/>
    </row>
    <row r="5044" spans="6:9">
      <c r="F5044" s="11"/>
      <c r="G5044" s="15"/>
      <c r="H5044" s="11"/>
      <c r="I5044" s="15"/>
    </row>
    <row r="5045" spans="6:9">
      <c r="F5045" s="11"/>
      <c r="G5045" s="15"/>
      <c r="H5045" s="11"/>
      <c r="I5045" s="15"/>
    </row>
    <row r="5046" spans="6:9">
      <c r="F5046" s="11"/>
      <c r="G5046" s="15"/>
      <c r="H5046" s="11"/>
      <c r="I5046" s="15"/>
    </row>
    <row r="5047" spans="6:9">
      <c r="F5047" s="11"/>
      <c r="G5047" s="15"/>
      <c r="H5047" s="11"/>
      <c r="I5047" s="15"/>
    </row>
    <row r="5048" spans="6:9">
      <c r="F5048" s="11"/>
      <c r="G5048" s="15"/>
      <c r="H5048" s="11"/>
      <c r="I5048" s="15"/>
    </row>
    <row r="5049" spans="6:9">
      <c r="F5049" s="11"/>
      <c r="G5049" s="15"/>
      <c r="H5049" s="11"/>
      <c r="I5049" s="15"/>
    </row>
    <row r="5050" spans="6:9">
      <c r="F5050" s="11"/>
      <c r="G5050" s="15"/>
      <c r="H5050" s="11"/>
      <c r="I5050" s="15"/>
    </row>
    <row r="5051" spans="6:9">
      <c r="F5051" s="11"/>
      <c r="G5051" s="15"/>
      <c r="H5051" s="11"/>
      <c r="I5051" s="15"/>
    </row>
    <row r="5052" spans="6:9">
      <c r="F5052" s="11"/>
      <c r="G5052" s="15"/>
      <c r="H5052" s="11"/>
      <c r="I5052" s="15"/>
    </row>
    <row r="5053" spans="6:9">
      <c r="F5053" s="11"/>
      <c r="G5053" s="15"/>
      <c r="H5053" s="11"/>
      <c r="I5053" s="15"/>
    </row>
    <row r="5054" spans="6:9">
      <c r="F5054" s="11"/>
      <c r="G5054" s="15"/>
      <c r="H5054" s="11"/>
      <c r="I5054" s="15"/>
    </row>
    <row r="5055" spans="6:9">
      <c r="F5055" s="11"/>
      <c r="G5055" s="15"/>
      <c r="H5055" s="11"/>
      <c r="I5055" s="15"/>
    </row>
    <row r="5056" spans="6:9">
      <c r="F5056" s="11"/>
      <c r="G5056" s="15"/>
      <c r="H5056" s="11"/>
      <c r="I5056" s="15"/>
    </row>
    <row r="5057" spans="6:9">
      <c r="F5057" s="11"/>
      <c r="G5057" s="15"/>
      <c r="H5057" s="11"/>
      <c r="I5057" s="15"/>
    </row>
    <row r="5058" spans="6:9">
      <c r="F5058" s="11"/>
      <c r="G5058" s="15"/>
      <c r="H5058" s="11"/>
      <c r="I5058" s="15"/>
    </row>
    <row r="5059" spans="6:9">
      <c r="F5059" s="11"/>
      <c r="G5059" s="15"/>
      <c r="H5059" s="11"/>
      <c r="I5059" s="15"/>
    </row>
    <row r="5060" spans="6:9">
      <c r="F5060" s="11"/>
      <c r="G5060" s="15"/>
      <c r="H5060" s="11"/>
      <c r="I5060" s="15"/>
    </row>
    <row r="5061" spans="6:9">
      <c r="F5061" s="11"/>
      <c r="G5061" s="15"/>
      <c r="H5061" s="11"/>
      <c r="I5061" s="15"/>
    </row>
    <row r="5062" spans="6:9">
      <c r="F5062" s="11"/>
      <c r="G5062" s="15"/>
      <c r="H5062" s="11"/>
      <c r="I5062" s="15"/>
    </row>
    <row r="5063" spans="6:9">
      <c r="F5063" s="11"/>
      <c r="G5063" s="15"/>
      <c r="H5063" s="11"/>
      <c r="I5063" s="15"/>
    </row>
    <row r="5064" spans="6:9">
      <c r="F5064" s="11"/>
      <c r="G5064" s="15"/>
      <c r="H5064" s="11"/>
      <c r="I5064" s="15"/>
    </row>
    <row r="5065" spans="6:9">
      <c r="F5065" s="11"/>
      <c r="G5065" s="15"/>
      <c r="H5065" s="11"/>
      <c r="I5065" s="15"/>
    </row>
    <row r="5066" spans="6:9">
      <c r="F5066" s="11"/>
      <c r="G5066" s="15"/>
      <c r="H5066" s="11"/>
      <c r="I5066" s="15"/>
    </row>
    <row r="5067" spans="6:9">
      <c r="F5067" s="11"/>
      <c r="G5067" s="15"/>
      <c r="H5067" s="11"/>
      <c r="I5067" s="15"/>
    </row>
    <row r="5068" spans="6:9">
      <c r="F5068" s="11"/>
      <c r="G5068" s="15"/>
      <c r="H5068" s="11"/>
      <c r="I5068" s="15"/>
    </row>
    <row r="5069" spans="6:9">
      <c r="F5069" s="11"/>
      <c r="G5069" s="15"/>
      <c r="H5069" s="11"/>
      <c r="I5069" s="15"/>
    </row>
    <row r="5070" spans="6:9">
      <c r="F5070" s="11"/>
      <c r="G5070" s="15"/>
      <c r="H5070" s="11"/>
      <c r="I5070" s="15"/>
    </row>
    <row r="5071" spans="6:9">
      <c r="F5071" s="11"/>
      <c r="G5071" s="15"/>
      <c r="H5071" s="11"/>
      <c r="I5071" s="15"/>
    </row>
    <row r="5072" spans="6:9">
      <c r="F5072" s="11"/>
      <c r="G5072" s="15"/>
      <c r="H5072" s="11"/>
      <c r="I5072" s="15"/>
    </row>
    <row r="5073" spans="6:9">
      <c r="F5073" s="11"/>
      <c r="G5073" s="15"/>
      <c r="H5073" s="11"/>
      <c r="I5073" s="15"/>
    </row>
    <row r="5074" spans="6:9">
      <c r="F5074" s="11"/>
      <c r="G5074" s="15"/>
      <c r="H5074" s="11"/>
      <c r="I5074" s="15"/>
    </row>
    <row r="5075" spans="6:9">
      <c r="F5075" s="11"/>
      <c r="G5075" s="15"/>
      <c r="H5075" s="11"/>
      <c r="I5075" s="15"/>
    </row>
    <row r="5076" spans="6:9">
      <c r="F5076" s="11"/>
      <c r="G5076" s="15"/>
      <c r="H5076" s="11"/>
      <c r="I5076" s="15"/>
    </row>
    <row r="5077" spans="6:9">
      <c r="F5077" s="11"/>
      <c r="G5077" s="15"/>
      <c r="H5077" s="11"/>
      <c r="I5077" s="15"/>
    </row>
    <row r="5078" spans="6:9">
      <c r="F5078" s="11"/>
      <c r="G5078" s="15"/>
      <c r="H5078" s="11"/>
      <c r="I5078" s="15"/>
    </row>
    <row r="5079" spans="6:9">
      <c r="F5079" s="11"/>
      <c r="G5079" s="15"/>
      <c r="H5079" s="11"/>
      <c r="I5079" s="15"/>
    </row>
    <row r="5080" spans="6:9">
      <c r="F5080" s="11"/>
      <c r="G5080" s="15"/>
      <c r="H5080" s="11"/>
      <c r="I5080" s="15"/>
    </row>
    <row r="5081" spans="6:9">
      <c r="F5081" s="11"/>
      <c r="G5081" s="15"/>
      <c r="H5081" s="11"/>
      <c r="I5081" s="15"/>
    </row>
    <row r="5082" spans="6:9">
      <c r="F5082" s="11"/>
      <c r="G5082" s="15"/>
      <c r="H5082" s="11"/>
      <c r="I5082" s="15"/>
    </row>
    <row r="5083" spans="6:9">
      <c r="F5083" s="11"/>
      <c r="G5083" s="15"/>
      <c r="H5083" s="11"/>
      <c r="I5083" s="15"/>
    </row>
    <row r="5084" spans="6:9">
      <c r="F5084" s="11"/>
      <c r="G5084" s="15"/>
      <c r="H5084" s="11"/>
      <c r="I5084" s="15"/>
    </row>
    <row r="5085" spans="6:9">
      <c r="F5085" s="11"/>
      <c r="G5085" s="15"/>
      <c r="H5085" s="11"/>
      <c r="I5085" s="15"/>
    </row>
    <row r="5086" spans="6:9">
      <c r="F5086" s="11"/>
      <c r="G5086" s="15"/>
      <c r="H5086" s="11"/>
      <c r="I5086" s="15"/>
    </row>
    <row r="5087" spans="6:9">
      <c r="F5087" s="11"/>
      <c r="G5087" s="15"/>
      <c r="H5087" s="11"/>
      <c r="I5087" s="15"/>
    </row>
    <row r="5088" spans="6:9">
      <c r="F5088" s="11"/>
      <c r="G5088" s="15"/>
      <c r="H5088" s="11"/>
      <c r="I5088" s="15"/>
    </row>
    <row r="5089" spans="6:9">
      <c r="F5089" s="11"/>
      <c r="G5089" s="15"/>
      <c r="H5089" s="11"/>
      <c r="I5089" s="15"/>
    </row>
    <row r="5090" spans="6:9">
      <c r="F5090" s="11"/>
      <c r="G5090" s="15"/>
      <c r="H5090" s="11"/>
      <c r="I5090" s="15"/>
    </row>
    <row r="5091" spans="6:9">
      <c r="F5091" s="11"/>
      <c r="G5091" s="15"/>
      <c r="H5091" s="11"/>
      <c r="I5091" s="15"/>
    </row>
    <row r="5092" spans="6:9">
      <c r="F5092" s="11"/>
      <c r="G5092" s="15"/>
      <c r="H5092" s="11"/>
      <c r="I5092" s="15"/>
    </row>
    <row r="5093" spans="6:9">
      <c r="F5093" s="11"/>
      <c r="G5093" s="15"/>
      <c r="H5093" s="11"/>
      <c r="I5093" s="15"/>
    </row>
    <row r="5094" spans="6:9">
      <c r="F5094" s="11"/>
      <c r="G5094" s="15"/>
      <c r="H5094" s="11"/>
      <c r="I5094" s="15"/>
    </row>
    <row r="5095" spans="6:9">
      <c r="F5095" s="11"/>
      <c r="G5095" s="15"/>
      <c r="H5095" s="11"/>
      <c r="I5095" s="15"/>
    </row>
    <row r="5096" spans="6:9">
      <c r="F5096" s="11"/>
      <c r="G5096" s="15"/>
      <c r="H5096" s="11"/>
      <c r="I5096" s="15"/>
    </row>
    <row r="5097" spans="6:9">
      <c r="F5097" s="11"/>
      <c r="G5097" s="15"/>
      <c r="H5097" s="11"/>
      <c r="I5097" s="15"/>
    </row>
    <row r="5098" spans="6:9">
      <c r="F5098" s="11"/>
      <c r="G5098" s="15"/>
      <c r="H5098" s="11"/>
      <c r="I5098" s="15"/>
    </row>
    <row r="5099" spans="6:9">
      <c r="F5099" s="11"/>
      <c r="G5099" s="15"/>
      <c r="H5099" s="11"/>
      <c r="I5099" s="15"/>
    </row>
    <row r="5100" spans="6:9">
      <c r="F5100" s="11"/>
      <c r="G5100" s="15"/>
      <c r="H5100" s="11"/>
      <c r="I5100" s="15"/>
    </row>
    <row r="5101" spans="6:9">
      <c r="F5101" s="11"/>
      <c r="G5101" s="15"/>
      <c r="H5101" s="11"/>
      <c r="I5101" s="15"/>
    </row>
    <row r="5102" spans="6:9">
      <c r="F5102" s="11"/>
      <c r="G5102" s="15"/>
      <c r="H5102" s="11"/>
      <c r="I5102" s="15"/>
    </row>
    <row r="5103" spans="6:9">
      <c r="F5103" s="11"/>
      <c r="G5103" s="15"/>
      <c r="H5103" s="11"/>
      <c r="I5103" s="15"/>
    </row>
    <row r="5104" spans="6:9">
      <c r="F5104" s="11"/>
      <c r="G5104" s="15"/>
      <c r="H5104" s="11"/>
      <c r="I5104" s="15"/>
    </row>
    <row r="5105" spans="6:9">
      <c r="F5105" s="11"/>
      <c r="G5105" s="15"/>
      <c r="H5105" s="11"/>
      <c r="I5105" s="15"/>
    </row>
    <row r="5106" spans="6:9">
      <c r="F5106" s="11"/>
      <c r="G5106" s="15"/>
      <c r="H5106" s="11"/>
      <c r="I5106" s="15"/>
    </row>
    <row r="5107" spans="6:9">
      <c r="F5107" s="11"/>
      <c r="G5107" s="15"/>
      <c r="H5107" s="11"/>
      <c r="I5107" s="15"/>
    </row>
    <row r="5108" spans="6:9">
      <c r="F5108" s="11"/>
      <c r="G5108" s="15"/>
      <c r="H5108" s="11"/>
      <c r="I5108" s="15"/>
    </row>
    <row r="5109" spans="6:9">
      <c r="F5109" s="11"/>
      <c r="G5109" s="15"/>
      <c r="H5109" s="11"/>
      <c r="I5109" s="15"/>
    </row>
    <row r="5110" spans="6:9">
      <c r="F5110" s="11"/>
      <c r="G5110" s="15"/>
      <c r="H5110" s="11"/>
      <c r="I5110" s="15"/>
    </row>
    <row r="5111" spans="6:9">
      <c r="F5111" s="11"/>
      <c r="G5111" s="15"/>
      <c r="H5111" s="11"/>
      <c r="I5111" s="15"/>
    </row>
    <row r="5112" spans="6:9">
      <c r="F5112" s="11"/>
      <c r="G5112" s="15"/>
      <c r="H5112" s="11"/>
      <c r="I5112" s="15"/>
    </row>
    <row r="5113" spans="6:9">
      <c r="F5113" s="11"/>
      <c r="G5113" s="15"/>
      <c r="H5113" s="11"/>
      <c r="I5113" s="15"/>
    </row>
    <row r="5114" spans="6:9">
      <c r="F5114" s="11"/>
      <c r="G5114" s="15"/>
      <c r="H5114" s="11"/>
      <c r="I5114" s="15"/>
    </row>
    <row r="5115" spans="6:9">
      <c r="F5115" s="11"/>
      <c r="G5115" s="15"/>
      <c r="H5115" s="11"/>
      <c r="I5115" s="15"/>
    </row>
    <row r="5116" spans="6:9">
      <c r="F5116" s="11"/>
      <c r="G5116" s="15"/>
      <c r="H5116" s="11"/>
      <c r="I5116" s="15"/>
    </row>
    <row r="5117" spans="6:9">
      <c r="F5117" s="11"/>
      <c r="G5117" s="15"/>
      <c r="H5117" s="11"/>
      <c r="I5117" s="15"/>
    </row>
    <row r="5118" spans="6:9">
      <c r="F5118" s="11"/>
      <c r="G5118" s="15"/>
      <c r="H5118" s="11"/>
      <c r="I5118" s="15"/>
    </row>
    <row r="5119" spans="6:9">
      <c r="F5119" s="11"/>
      <c r="G5119" s="15"/>
      <c r="H5119" s="11"/>
      <c r="I5119" s="15"/>
    </row>
    <row r="5120" spans="6:9">
      <c r="F5120" s="11"/>
      <c r="G5120" s="15"/>
      <c r="H5120" s="11"/>
      <c r="I5120" s="15"/>
    </row>
    <row r="5121" spans="6:9">
      <c r="F5121" s="11"/>
      <c r="G5121" s="15"/>
      <c r="H5121" s="11"/>
      <c r="I5121" s="15"/>
    </row>
    <row r="5122" spans="6:9">
      <c r="F5122" s="11"/>
      <c r="G5122" s="15"/>
      <c r="H5122" s="11"/>
      <c r="I5122" s="15"/>
    </row>
    <row r="5123" spans="6:9">
      <c r="F5123" s="11"/>
      <c r="G5123" s="15"/>
      <c r="H5123" s="11"/>
      <c r="I5123" s="15"/>
    </row>
    <row r="5124" spans="6:9">
      <c r="F5124" s="11"/>
      <c r="G5124" s="15"/>
      <c r="H5124" s="11"/>
      <c r="I5124" s="15"/>
    </row>
    <row r="5125" spans="6:9">
      <c r="F5125" s="11"/>
      <c r="G5125" s="15"/>
      <c r="H5125" s="11"/>
      <c r="I5125" s="15"/>
    </row>
    <row r="5126" spans="6:9">
      <c r="F5126" s="11"/>
      <c r="G5126" s="15"/>
      <c r="H5126" s="11"/>
      <c r="I5126" s="15"/>
    </row>
    <row r="5127" spans="6:9">
      <c r="F5127" s="11"/>
      <c r="G5127" s="15"/>
      <c r="H5127" s="11"/>
      <c r="I5127" s="15"/>
    </row>
    <row r="5128" spans="6:9">
      <c r="F5128" s="11"/>
      <c r="G5128" s="15"/>
      <c r="H5128" s="11"/>
      <c r="I5128" s="15"/>
    </row>
    <row r="5129" spans="6:9">
      <c r="F5129" s="11"/>
      <c r="G5129" s="15"/>
      <c r="H5129" s="11"/>
      <c r="I5129" s="15"/>
    </row>
    <row r="5130" spans="6:9">
      <c r="F5130" s="11"/>
      <c r="G5130" s="15"/>
      <c r="H5130" s="11"/>
      <c r="I5130" s="15"/>
    </row>
    <row r="5131" spans="6:9">
      <c r="F5131" s="11"/>
      <c r="G5131" s="15"/>
      <c r="H5131" s="11"/>
      <c r="I5131" s="15"/>
    </row>
    <row r="5132" spans="6:9">
      <c r="F5132" s="11"/>
      <c r="G5132" s="15"/>
      <c r="H5132" s="11"/>
      <c r="I5132" s="15"/>
    </row>
    <row r="5133" spans="6:9">
      <c r="F5133" s="11"/>
      <c r="G5133" s="15"/>
      <c r="H5133" s="11"/>
      <c r="I5133" s="15"/>
    </row>
    <row r="5134" spans="6:9">
      <c r="F5134" s="11"/>
      <c r="G5134" s="15"/>
      <c r="H5134" s="11"/>
      <c r="I5134" s="15"/>
    </row>
    <row r="5135" spans="6:9">
      <c r="F5135" s="11"/>
      <c r="G5135" s="15"/>
      <c r="H5135" s="11"/>
      <c r="I5135" s="15"/>
    </row>
    <row r="5136" spans="6:9">
      <c r="F5136" s="11"/>
      <c r="G5136" s="15"/>
      <c r="H5136" s="11"/>
      <c r="I5136" s="15"/>
    </row>
    <row r="5137" spans="6:9">
      <c r="F5137" s="11"/>
      <c r="G5137" s="15"/>
      <c r="H5137" s="11"/>
      <c r="I5137" s="15"/>
    </row>
    <row r="5138" spans="6:9">
      <c r="F5138" s="11"/>
      <c r="G5138" s="15"/>
      <c r="H5138" s="11"/>
      <c r="I5138" s="15"/>
    </row>
    <row r="5139" spans="6:9">
      <c r="F5139" s="11"/>
      <c r="G5139" s="15"/>
      <c r="H5139" s="11"/>
      <c r="I5139" s="15"/>
    </row>
    <row r="5140" spans="6:9">
      <c r="F5140" s="11"/>
      <c r="G5140" s="15"/>
      <c r="H5140" s="11"/>
      <c r="I5140" s="15"/>
    </row>
    <row r="5141" spans="6:9">
      <c r="F5141" s="11"/>
      <c r="G5141" s="15"/>
      <c r="H5141" s="11"/>
      <c r="I5141" s="15"/>
    </row>
    <row r="5142" spans="6:9">
      <c r="F5142" s="11"/>
      <c r="G5142" s="15"/>
      <c r="H5142" s="11"/>
      <c r="I5142" s="15"/>
    </row>
    <row r="5143" spans="6:9">
      <c r="F5143" s="11"/>
      <c r="G5143" s="15"/>
      <c r="H5143" s="11"/>
      <c r="I5143" s="15"/>
    </row>
    <row r="5144" spans="6:9">
      <c r="F5144" s="11"/>
      <c r="G5144" s="15"/>
      <c r="H5144" s="11"/>
      <c r="I5144" s="15"/>
    </row>
    <row r="5145" spans="6:9">
      <c r="F5145" s="11"/>
      <c r="G5145" s="15"/>
      <c r="H5145" s="11"/>
      <c r="I5145" s="15"/>
    </row>
    <row r="5146" spans="6:9">
      <c r="F5146" s="11"/>
      <c r="G5146" s="15"/>
      <c r="H5146" s="11"/>
      <c r="I5146" s="15"/>
    </row>
    <row r="5147" spans="6:9">
      <c r="F5147" s="11"/>
      <c r="G5147" s="15"/>
      <c r="H5147" s="11"/>
      <c r="I5147" s="15"/>
    </row>
    <row r="5148" spans="6:9">
      <c r="F5148" s="11"/>
      <c r="G5148" s="15"/>
      <c r="H5148" s="11"/>
      <c r="I5148" s="15"/>
    </row>
    <row r="5149" spans="6:9">
      <c r="F5149" s="11"/>
      <c r="G5149" s="15"/>
      <c r="H5149" s="11"/>
      <c r="I5149" s="15"/>
    </row>
    <row r="5150" spans="6:9">
      <c r="F5150" s="11"/>
      <c r="G5150" s="15"/>
      <c r="H5150" s="11"/>
      <c r="I5150" s="15"/>
    </row>
    <row r="5151" spans="6:9">
      <c r="F5151" s="11"/>
      <c r="G5151" s="15"/>
      <c r="H5151" s="11"/>
      <c r="I5151" s="15"/>
    </row>
    <row r="5152" spans="6:9">
      <c r="F5152" s="11"/>
      <c r="G5152" s="15"/>
      <c r="H5152" s="11"/>
      <c r="I5152" s="15"/>
    </row>
    <row r="5153" spans="6:9">
      <c r="F5153" s="11"/>
      <c r="G5153" s="15"/>
      <c r="H5153" s="11"/>
      <c r="I5153" s="15"/>
    </row>
    <row r="5154" spans="6:9">
      <c r="F5154" s="11"/>
      <c r="G5154" s="15"/>
      <c r="H5154" s="11"/>
      <c r="I5154" s="15"/>
    </row>
    <row r="5155" spans="6:9">
      <c r="F5155" s="11"/>
      <c r="G5155" s="15"/>
      <c r="H5155" s="11"/>
      <c r="I5155" s="15"/>
    </row>
    <row r="5156" spans="6:9">
      <c r="F5156" s="11"/>
      <c r="G5156" s="15"/>
      <c r="H5156" s="11"/>
      <c r="I5156" s="15"/>
    </row>
    <row r="5157" spans="6:9">
      <c r="F5157" s="11"/>
      <c r="G5157" s="15"/>
      <c r="H5157" s="11"/>
      <c r="I5157" s="15"/>
    </row>
    <row r="5158" spans="6:9">
      <c r="F5158" s="11"/>
      <c r="G5158" s="15"/>
      <c r="H5158" s="11"/>
      <c r="I5158" s="15"/>
    </row>
    <row r="5159" spans="6:9">
      <c r="F5159" s="11"/>
      <c r="G5159" s="15"/>
      <c r="H5159" s="11"/>
      <c r="I5159" s="15"/>
    </row>
    <row r="5160" spans="6:9">
      <c r="F5160" s="11"/>
      <c r="G5160" s="15"/>
      <c r="H5160" s="11"/>
      <c r="I5160" s="15"/>
    </row>
    <row r="5161" spans="6:9">
      <c r="F5161" s="11"/>
      <c r="G5161" s="15"/>
      <c r="H5161" s="11"/>
      <c r="I5161" s="15"/>
    </row>
    <row r="5162" spans="6:9">
      <c r="F5162" s="11"/>
      <c r="G5162" s="15"/>
      <c r="H5162" s="11"/>
      <c r="I5162" s="15"/>
    </row>
    <row r="5163" spans="6:9">
      <c r="F5163" s="11"/>
      <c r="G5163" s="15"/>
      <c r="H5163" s="11"/>
      <c r="I5163" s="15"/>
    </row>
    <row r="5164" spans="6:9">
      <c r="F5164" s="11"/>
      <c r="G5164" s="15"/>
      <c r="H5164" s="11"/>
      <c r="I5164" s="15"/>
    </row>
    <row r="5165" spans="6:9">
      <c r="F5165" s="11"/>
      <c r="G5165" s="15"/>
      <c r="H5165" s="11"/>
      <c r="I5165" s="15"/>
    </row>
    <row r="5166" spans="6:9">
      <c r="F5166" s="11"/>
      <c r="G5166" s="15"/>
      <c r="H5166" s="11"/>
      <c r="I5166" s="15"/>
    </row>
    <row r="5167" spans="6:9">
      <c r="F5167" s="11"/>
      <c r="G5167" s="15"/>
      <c r="H5167" s="11"/>
      <c r="I5167" s="15"/>
    </row>
    <row r="5168" spans="6:9">
      <c r="F5168" s="11"/>
      <c r="G5168" s="15"/>
      <c r="H5168" s="11"/>
      <c r="I5168" s="15"/>
    </row>
    <row r="5169" spans="6:9">
      <c r="F5169" s="11"/>
      <c r="G5169" s="15"/>
      <c r="H5169" s="11"/>
      <c r="I5169" s="15"/>
    </row>
    <row r="5170" spans="6:9">
      <c r="F5170" s="11"/>
      <c r="G5170" s="15"/>
      <c r="H5170" s="11"/>
      <c r="I5170" s="15"/>
    </row>
    <row r="5171" spans="6:9">
      <c r="F5171" s="11"/>
      <c r="G5171" s="15"/>
      <c r="H5171" s="11"/>
      <c r="I5171" s="15"/>
    </row>
    <row r="5172" spans="6:9">
      <c r="F5172" s="11"/>
      <c r="G5172" s="15"/>
      <c r="H5172" s="11"/>
      <c r="I5172" s="15"/>
    </row>
    <row r="5173" spans="6:9">
      <c r="F5173" s="11"/>
      <c r="G5173" s="15"/>
      <c r="H5173" s="11"/>
      <c r="I5173" s="15"/>
    </row>
    <row r="5174" spans="6:9">
      <c r="F5174" s="11"/>
      <c r="G5174" s="15"/>
      <c r="H5174" s="11"/>
      <c r="I5174" s="15"/>
    </row>
    <row r="5175" spans="6:9">
      <c r="F5175" s="11"/>
      <c r="G5175" s="15"/>
      <c r="H5175" s="11"/>
      <c r="I5175" s="15"/>
    </row>
    <row r="5176" spans="6:9">
      <c r="F5176" s="11"/>
      <c r="G5176" s="15"/>
      <c r="H5176" s="11"/>
      <c r="I5176" s="15"/>
    </row>
    <row r="5177" spans="6:9">
      <c r="F5177" s="11"/>
      <c r="G5177" s="15"/>
      <c r="H5177" s="11"/>
      <c r="I5177" s="15"/>
    </row>
    <row r="5178" spans="6:9">
      <c r="F5178" s="11"/>
      <c r="G5178" s="15"/>
      <c r="H5178" s="11"/>
      <c r="I5178" s="15"/>
    </row>
    <row r="5179" spans="6:9">
      <c r="F5179" s="11"/>
      <c r="G5179" s="15"/>
      <c r="H5179" s="11"/>
      <c r="I5179" s="15"/>
    </row>
    <row r="5180" spans="6:9">
      <c r="F5180" s="11"/>
      <c r="G5180" s="15"/>
      <c r="H5180" s="11"/>
      <c r="I5180" s="15"/>
    </row>
    <row r="5181" spans="6:9">
      <c r="F5181" s="11"/>
      <c r="G5181" s="15"/>
      <c r="H5181" s="11"/>
      <c r="I5181" s="15"/>
    </row>
    <row r="5182" spans="6:9">
      <c r="F5182" s="11"/>
      <c r="G5182" s="15"/>
      <c r="H5182" s="11"/>
      <c r="I5182" s="15"/>
    </row>
    <row r="5183" spans="6:9">
      <c r="F5183" s="11"/>
      <c r="G5183" s="15"/>
      <c r="H5183" s="11"/>
      <c r="I5183" s="15"/>
    </row>
    <row r="5184" spans="6:9">
      <c r="F5184" s="11"/>
      <c r="G5184" s="15"/>
      <c r="H5184" s="11"/>
      <c r="I5184" s="15"/>
    </row>
    <row r="5185" spans="6:9">
      <c r="F5185" s="11"/>
      <c r="G5185" s="15"/>
      <c r="H5185" s="11"/>
      <c r="I5185" s="15"/>
    </row>
    <row r="5186" spans="6:9">
      <c r="F5186" s="11"/>
      <c r="G5186" s="15"/>
      <c r="H5186" s="11"/>
      <c r="I5186" s="15"/>
    </row>
    <row r="5187" spans="6:9">
      <c r="F5187" s="11"/>
      <c r="G5187" s="15"/>
      <c r="H5187" s="11"/>
      <c r="I5187" s="15"/>
    </row>
    <row r="5188" spans="6:9">
      <c r="F5188" s="11"/>
      <c r="G5188" s="15"/>
      <c r="H5188" s="11"/>
      <c r="I5188" s="15"/>
    </row>
    <row r="5189" spans="6:9">
      <c r="F5189" s="11"/>
      <c r="G5189" s="15"/>
      <c r="H5189" s="11"/>
      <c r="I5189" s="15"/>
    </row>
    <row r="5190" spans="6:9">
      <c r="F5190" s="11"/>
      <c r="G5190" s="15"/>
      <c r="H5190" s="11"/>
      <c r="I5190" s="15"/>
    </row>
    <row r="5191" spans="6:9">
      <c r="F5191" s="11"/>
      <c r="G5191" s="15"/>
      <c r="H5191" s="11"/>
      <c r="I5191" s="15"/>
    </row>
    <row r="5192" spans="6:9">
      <c r="F5192" s="11"/>
      <c r="G5192" s="15"/>
      <c r="H5192" s="11"/>
      <c r="I5192" s="15"/>
    </row>
    <row r="5193" spans="6:9">
      <c r="F5193" s="11"/>
      <c r="G5193" s="15"/>
      <c r="H5193" s="11"/>
      <c r="I5193" s="15"/>
    </row>
    <row r="5194" spans="6:9">
      <c r="F5194" s="11"/>
      <c r="G5194" s="15"/>
      <c r="H5194" s="11"/>
      <c r="I5194" s="15"/>
    </row>
    <row r="5195" spans="6:9">
      <c r="F5195" s="11"/>
      <c r="G5195" s="15"/>
      <c r="H5195" s="11"/>
      <c r="I5195" s="15"/>
    </row>
    <row r="5196" spans="6:9">
      <c r="F5196" s="11"/>
      <c r="G5196" s="15"/>
      <c r="H5196" s="11"/>
      <c r="I5196" s="15"/>
    </row>
    <row r="5197" spans="6:9">
      <c r="F5197" s="11"/>
      <c r="G5197" s="15"/>
      <c r="H5197" s="11"/>
      <c r="I5197" s="15"/>
    </row>
    <row r="5198" spans="6:9">
      <c r="F5198" s="11"/>
      <c r="G5198" s="15"/>
      <c r="H5198" s="11"/>
      <c r="I5198" s="15"/>
    </row>
    <row r="5199" spans="6:9">
      <c r="F5199" s="11"/>
      <c r="G5199" s="15"/>
      <c r="H5199" s="11"/>
      <c r="I5199" s="15"/>
    </row>
    <row r="5200" spans="6:9">
      <c r="F5200" s="11"/>
      <c r="G5200" s="15"/>
      <c r="H5200" s="11"/>
      <c r="I5200" s="15"/>
    </row>
    <row r="5201" spans="6:9">
      <c r="F5201" s="11"/>
      <c r="G5201" s="15"/>
      <c r="H5201" s="11"/>
      <c r="I5201" s="15"/>
    </row>
    <row r="5202" spans="6:9">
      <c r="F5202" s="11"/>
      <c r="G5202" s="15"/>
      <c r="H5202" s="11"/>
      <c r="I5202" s="15"/>
    </row>
    <row r="5203" spans="6:9">
      <c r="F5203" s="11"/>
      <c r="G5203" s="15"/>
      <c r="H5203" s="11"/>
      <c r="I5203" s="15"/>
    </row>
    <row r="5204" spans="6:9">
      <c r="F5204" s="11"/>
      <c r="G5204" s="15"/>
      <c r="H5204" s="11"/>
      <c r="I5204" s="15"/>
    </row>
    <row r="5205" spans="6:9">
      <c r="F5205" s="11"/>
      <c r="G5205" s="15"/>
      <c r="H5205" s="11"/>
      <c r="I5205" s="15"/>
    </row>
    <row r="5206" spans="6:9">
      <c r="F5206" s="11"/>
      <c r="G5206" s="15"/>
      <c r="H5206" s="11"/>
      <c r="I5206" s="15"/>
    </row>
    <row r="5207" spans="6:9">
      <c r="F5207" s="11"/>
      <c r="G5207" s="15"/>
      <c r="H5207" s="11"/>
      <c r="I5207" s="15"/>
    </row>
    <row r="5208" spans="6:9">
      <c r="F5208" s="11"/>
      <c r="G5208" s="15"/>
      <c r="H5208" s="11"/>
      <c r="I5208" s="15"/>
    </row>
    <row r="5209" spans="6:9">
      <c r="F5209" s="11"/>
      <c r="G5209" s="15"/>
      <c r="H5209" s="11"/>
      <c r="I5209" s="15"/>
    </row>
    <row r="5210" spans="6:9">
      <c r="F5210" s="11"/>
      <c r="G5210" s="15"/>
      <c r="H5210" s="11"/>
      <c r="I5210" s="15"/>
    </row>
    <row r="5211" spans="6:9">
      <c r="F5211" s="11"/>
      <c r="G5211" s="15"/>
      <c r="H5211" s="11"/>
      <c r="I5211" s="15"/>
    </row>
    <row r="5212" spans="6:9">
      <c r="F5212" s="11"/>
      <c r="G5212" s="15"/>
      <c r="H5212" s="11"/>
      <c r="I5212" s="15"/>
    </row>
    <row r="5213" spans="6:9">
      <c r="F5213" s="11"/>
      <c r="G5213" s="15"/>
      <c r="H5213" s="11"/>
      <c r="I5213" s="15"/>
    </row>
    <row r="5214" spans="6:9">
      <c r="F5214" s="11"/>
      <c r="G5214" s="15"/>
      <c r="H5214" s="11"/>
      <c r="I5214" s="15"/>
    </row>
    <row r="5215" spans="6:9">
      <c r="F5215" s="11"/>
      <c r="G5215" s="15"/>
      <c r="H5215" s="11"/>
      <c r="I5215" s="15"/>
    </row>
    <row r="5216" spans="6:9">
      <c r="F5216" s="11"/>
      <c r="G5216" s="15"/>
      <c r="H5216" s="11"/>
      <c r="I5216" s="15"/>
    </row>
    <row r="5217" spans="6:9">
      <c r="F5217" s="11"/>
      <c r="G5217" s="15"/>
      <c r="H5217" s="11"/>
      <c r="I5217" s="15"/>
    </row>
    <row r="5218" spans="6:9">
      <c r="F5218" s="11"/>
      <c r="G5218" s="15"/>
      <c r="H5218" s="11"/>
      <c r="I5218" s="15"/>
    </row>
    <row r="5219" spans="6:9">
      <c r="F5219" s="11"/>
      <c r="G5219" s="15"/>
      <c r="H5219" s="11"/>
      <c r="I5219" s="15"/>
    </row>
    <row r="5220" spans="6:9">
      <c r="F5220" s="11"/>
      <c r="G5220" s="15"/>
      <c r="H5220" s="11"/>
      <c r="I5220" s="15"/>
    </row>
    <row r="5221" spans="6:9">
      <c r="F5221" s="11"/>
      <c r="G5221" s="15"/>
      <c r="H5221" s="11"/>
      <c r="I5221" s="15"/>
    </row>
    <row r="5222" spans="6:9">
      <c r="F5222" s="11"/>
      <c r="G5222" s="15"/>
      <c r="H5222" s="11"/>
      <c r="I5222" s="15"/>
    </row>
    <row r="5223" spans="6:9">
      <c r="F5223" s="11"/>
      <c r="G5223" s="15"/>
      <c r="H5223" s="11"/>
      <c r="I5223" s="15"/>
    </row>
    <row r="5224" spans="6:9">
      <c r="F5224" s="11"/>
      <c r="G5224" s="15"/>
      <c r="H5224" s="11"/>
      <c r="I5224" s="15"/>
    </row>
    <row r="5225" spans="6:9">
      <c r="F5225" s="11"/>
      <c r="G5225" s="15"/>
      <c r="H5225" s="11"/>
      <c r="I5225" s="15"/>
    </row>
    <row r="5226" spans="6:9">
      <c r="F5226" s="11"/>
      <c r="G5226" s="15"/>
      <c r="H5226" s="11"/>
      <c r="I5226" s="15"/>
    </row>
    <row r="5227" spans="6:9">
      <c r="F5227" s="11"/>
      <c r="G5227" s="15"/>
      <c r="H5227" s="11"/>
      <c r="I5227" s="15"/>
    </row>
    <row r="5228" spans="6:9">
      <c r="F5228" s="11"/>
      <c r="G5228" s="15"/>
      <c r="H5228" s="11"/>
      <c r="I5228" s="15"/>
    </row>
    <row r="5229" spans="6:9">
      <c r="F5229" s="11"/>
      <c r="G5229" s="15"/>
      <c r="H5229" s="11"/>
      <c r="I5229" s="15"/>
    </row>
    <row r="5230" spans="6:9">
      <c r="F5230" s="11"/>
      <c r="G5230" s="15"/>
      <c r="H5230" s="11"/>
      <c r="I5230" s="15"/>
    </row>
    <row r="5231" spans="6:9">
      <c r="F5231" s="11"/>
      <c r="G5231" s="15"/>
      <c r="H5231" s="11"/>
      <c r="I5231" s="15"/>
    </row>
    <row r="5232" spans="6:9">
      <c r="F5232" s="11"/>
      <c r="G5232" s="15"/>
      <c r="H5232" s="11"/>
      <c r="I5232" s="15"/>
    </row>
    <row r="5233" spans="6:9">
      <c r="F5233" s="11"/>
      <c r="G5233" s="15"/>
      <c r="H5233" s="11"/>
      <c r="I5233" s="15"/>
    </row>
    <row r="5234" spans="6:9">
      <c r="F5234" s="11"/>
      <c r="G5234" s="15"/>
      <c r="H5234" s="11"/>
      <c r="I5234" s="15"/>
    </row>
    <row r="5235" spans="6:9">
      <c r="F5235" s="11"/>
      <c r="G5235" s="15"/>
      <c r="H5235" s="11"/>
      <c r="I5235" s="15"/>
    </row>
    <row r="5236" spans="6:9">
      <c r="F5236" s="11"/>
      <c r="G5236" s="15"/>
      <c r="H5236" s="11"/>
      <c r="I5236" s="15"/>
    </row>
    <row r="5237" spans="6:9">
      <c r="F5237" s="11"/>
      <c r="G5237" s="15"/>
      <c r="H5237" s="11"/>
      <c r="I5237" s="15"/>
    </row>
    <row r="5238" spans="6:9">
      <c r="F5238" s="11"/>
      <c r="G5238" s="15"/>
      <c r="H5238" s="11"/>
      <c r="I5238" s="15"/>
    </row>
    <row r="5239" spans="6:9">
      <c r="F5239" s="11"/>
      <c r="G5239" s="15"/>
      <c r="H5239" s="11"/>
      <c r="I5239" s="15"/>
    </row>
    <row r="5240" spans="6:9">
      <c r="F5240" s="11"/>
      <c r="G5240" s="15"/>
      <c r="H5240" s="11"/>
      <c r="I5240" s="15"/>
    </row>
    <row r="5241" spans="6:9">
      <c r="F5241" s="11"/>
      <c r="G5241" s="15"/>
      <c r="H5241" s="11"/>
      <c r="I5241" s="15"/>
    </row>
    <row r="5242" spans="6:9">
      <c r="F5242" s="11"/>
      <c r="G5242" s="15"/>
      <c r="H5242" s="11"/>
      <c r="I5242" s="15"/>
    </row>
    <row r="5243" spans="6:9">
      <c r="F5243" s="11"/>
      <c r="G5243" s="15"/>
      <c r="H5243" s="11"/>
      <c r="I5243" s="15"/>
    </row>
    <row r="5244" spans="6:9">
      <c r="F5244" s="11"/>
      <c r="G5244" s="15"/>
      <c r="H5244" s="11"/>
      <c r="I5244" s="15"/>
    </row>
    <row r="5245" spans="6:9">
      <c r="F5245" s="11"/>
      <c r="G5245" s="15"/>
      <c r="H5245" s="11"/>
      <c r="I5245" s="15"/>
    </row>
    <row r="5246" spans="6:9">
      <c r="F5246" s="11"/>
      <c r="G5246" s="15"/>
      <c r="H5246" s="11"/>
      <c r="I5246" s="15"/>
    </row>
    <row r="5247" spans="6:9">
      <c r="F5247" s="11"/>
      <c r="G5247" s="15"/>
      <c r="H5247" s="11"/>
      <c r="I5247" s="15"/>
    </row>
    <row r="5248" spans="6:9">
      <c r="F5248" s="11"/>
      <c r="G5248" s="15"/>
      <c r="H5248" s="11"/>
      <c r="I5248" s="15"/>
    </row>
    <row r="5249" spans="6:9">
      <c r="F5249" s="11"/>
      <c r="G5249" s="15"/>
      <c r="H5249" s="11"/>
      <c r="I5249" s="15"/>
    </row>
    <row r="5250" spans="6:9">
      <c r="F5250" s="11"/>
      <c r="G5250" s="15"/>
      <c r="H5250" s="11"/>
      <c r="I5250" s="15"/>
    </row>
    <row r="5251" spans="6:9">
      <c r="F5251" s="11"/>
      <c r="G5251" s="15"/>
      <c r="H5251" s="11"/>
      <c r="I5251" s="15"/>
    </row>
    <row r="5252" spans="6:9">
      <c r="F5252" s="11"/>
      <c r="G5252" s="15"/>
      <c r="H5252" s="11"/>
      <c r="I5252" s="15"/>
    </row>
    <row r="5253" spans="6:9">
      <c r="F5253" s="11"/>
      <c r="G5253" s="15"/>
      <c r="H5253" s="11"/>
      <c r="I5253" s="15"/>
    </row>
    <row r="5254" spans="6:9">
      <c r="F5254" s="11"/>
      <c r="G5254" s="15"/>
      <c r="H5254" s="11"/>
      <c r="I5254" s="15"/>
    </row>
    <row r="5255" spans="6:9">
      <c r="F5255" s="11"/>
      <c r="G5255" s="15"/>
      <c r="H5255" s="11"/>
      <c r="I5255" s="15"/>
    </row>
    <row r="5256" spans="6:9">
      <c r="F5256" s="11"/>
      <c r="G5256" s="15"/>
      <c r="H5256" s="11"/>
      <c r="I5256" s="15"/>
    </row>
    <row r="5257" spans="6:9">
      <c r="F5257" s="11"/>
      <c r="G5257" s="15"/>
      <c r="H5257" s="11"/>
      <c r="I5257" s="15"/>
    </row>
    <row r="5258" spans="6:9">
      <c r="F5258" s="11"/>
      <c r="G5258" s="15"/>
      <c r="H5258" s="11"/>
      <c r="I5258" s="15"/>
    </row>
    <row r="5259" spans="6:9">
      <c r="F5259" s="11"/>
      <c r="G5259" s="15"/>
      <c r="H5259" s="11"/>
      <c r="I5259" s="15"/>
    </row>
    <row r="5260" spans="6:9">
      <c r="F5260" s="11"/>
      <c r="G5260" s="15"/>
      <c r="H5260" s="11"/>
      <c r="I5260" s="15"/>
    </row>
    <row r="5261" spans="6:9">
      <c r="F5261" s="11"/>
      <c r="G5261" s="15"/>
      <c r="H5261" s="11"/>
      <c r="I5261" s="15"/>
    </row>
    <row r="5262" spans="6:9">
      <c r="F5262" s="11"/>
      <c r="G5262" s="15"/>
      <c r="H5262" s="11"/>
      <c r="I5262" s="15"/>
    </row>
    <row r="5263" spans="6:9">
      <c r="F5263" s="11"/>
      <c r="G5263" s="15"/>
      <c r="H5263" s="11"/>
      <c r="I5263" s="15"/>
    </row>
    <row r="5264" spans="6:9">
      <c r="F5264" s="11"/>
      <c r="G5264" s="15"/>
      <c r="H5264" s="11"/>
      <c r="I5264" s="15"/>
    </row>
    <row r="5265" spans="6:9">
      <c r="F5265" s="11"/>
      <c r="G5265" s="15"/>
      <c r="H5265" s="11"/>
      <c r="I5265" s="15"/>
    </row>
    <row r="5266" spans="6:9">
      <c r="F5266" s="11"/>
      <c r="G5266" s="15"/>
      <c r="H5266" s="11"/>
      <c r="I5266" s="15"/>
    </row>
    <row r="5267" spans="6:9">
      <c r="F5267" s="11"/>
      <c r="G5267" s="15"/>
      <c r="H5267" s="11"/>
      <c r="I5267" s="15"/>
    </row>
    <row r="5268" spans="6:9">
      <c r="F5268" s="11"/>
      <c r="G5268" s="15"/>
      <c r="H5268" s="11"/>
      <c r="I5268" s="15"/>
    </row>
    <row r="5269" spans="6:9">
      <c r="F5269" s="11"/>
      <c r="G5269" s="15"/>
      <c r="H5269" s="11"/>
      <c r="I5269" s="15"/>
    </row>
    <row r="5270" spans="6:9">
      <c r="F5270" s="11"/>
      <c r="G5270" s="15"/>
      <c r="H5270" s="11"/>
      <c r="I5270" s="15"/>
    </row>
    <row r="5271" spans="6:9">
      <c r="F5271" s="11"/>
      <c r="G5271" s="15"/>
      <c r="H5271" s="11"/>
      <c r="I5271" s="15"/>
    </row>
    <row r="5272" spans="6:9">
      <c r="F5272" s="11"/>
      <c r="G5272" s="15"/>
      <c r="H5272" s="11"/>
      <c r="I5272" s="15"/>
    </row>
    <row r="5273" spans="6:9">
      <c r="F5273" s="11"/>
      <c r="G5273" s="15"/>
      <c r="H5273" s="11"/>
      <c r="I5273" s="15"/>
    </row>
    <row r="5274" spans="6:9">
      <c r="F5274" s="11"/>
      <c r="G5274" s="15"/>
      <c r="H5274" s="11"/>
      <c r="I5274" s="15"/>
    </row>
    <row r="5275" spans="6:9">
      <c r="F5275" s="11"/>
      <c r="G5275" s="15"/>
      <c r="H5275" s="11"/>
      <c r="I5275" s="15"/>
    </row>
    <row r="5276" spans="6:9">
      <c r="F5276" s="11"/>
      <c r="G5276" s="15"/>
      <c r="H5276" s="11"/>
      <c r="I5276" s="15"/>
    </row>
    <row r="5277" spans="6:9">
      <c r="F5277" s="11"/>
      <c r="G5277" s="15"/>
      <c r="H5277" s="11"/>
      <c r="I5277" s="15"/>
    </row>
    <row r="5278" spans="6:9">
      <c r="F5278" s="11"/>
      <c r="G5278" s="15"/>
      <c r="H5278" s="11"/>
      <c r="I5278" s="15"/>
    </row>
    <row r="5279" spans="6:9">
      <c r="F5279" s="11"/>
      <c r="G5279" s="15"/>
      <c r="H5279" s="11"/>
      <c r="I5279" s="15"/>
    </row>
    <row r="5280" spans="6:9">
      <c r="F5280" s="11"/>
      <c r="G5280" s="15"/>
      <c r="H5280" s="11"/>
      <c r="I5280" s="15"/>
    </row>
    <row r="5281" spans="6:9">
      <c r="F5281" s="11"/>
      <c r="G5281" s="15"/>
      <c r="H5281" s="11"/>
      <c r="I5281" s="15"/>
    </row>
    <row r="5282" spans="6:9">
      <c r="F5282" s="11"/>
      <c r="G5282" s="15"/>
      <c r="H5282" s="11"/>
      <c r="I5282" s="15"/>
    </row>
    <row r="5283" spans="6:9">
      <c r="F5283" s="11"/>
      <c r="G5283" s="15"/>
      <c r="H5283" s="11"/>
      <c r="I5283" s="15"/>
    </row>
    <row r="5284" spans="6:9">
      <c r="F5284" s="11"/>
      <c r="G5284" s="15"/>
      <c r="H5284" s="11"/>
      <c r="I5284" s="15"/>
    </row>
    <row r="5285" spans="6:9">
      <c r="F5285" s="11"/>
      <c r="G5285" s="15"/>
      <c r="H5285" s="11"/>
      <c r="I5285" s="15"/>
    </row>
    <row r="5286" spans="6:9">
      <c r="F5286" s="11"/>
      <c r="G5286" s="15"/>
      <c r="H5286" s="11"/>
      <c r="I5286" s="15"/>
    </row>
    <row r="5287" spans="6:9">
      <c r="F5287" s="11"/>
      <c r="G5287" s="15"/>
      <c r="H5287" s="11"/>
      <c r="I5287" s="15"/>
    </row>
    <row r="5288" spans="6:9">
      <c r="F5288" s="11"/>
      <c r="G5288" s="15"/>
      <c r="H5288" s="11"/>
      <c r="I5288" s="15"/>
    </row>
    <row r="5289" spans="6:9">
      <c r="F5289" s="11"/>
      <c r="G5289" s="15"/>
      <c r="H5289" s="11"/>
      <c r="I5289" s="15"/>
    </row>
    <row r="5290" spans="6:9">
      <c r="F5290" s="11"/>
      <c r="G5290" s="15"/>
      <c r="H5290" s="11"/>
      <c r="I5290" s="15"/>
    </row>
    <row r="5291" spans="6:9">
      <c r="F5291" s="11"/>
      <c r="G5291" s="15"/>
      <c r="H5291" s="11"/>
      <c r="I5291" s="15"/>
    </row>
    <row r="5292" spans="6:9">
      <c r="F5292" s="11"/>
      <c r="G5292" s="15"/>
      <c r="H5292" s="11"/>
      <c r="I5292" s="15"/>
    </row>
    <row r="5293" spans="6:9">
      <c r="F5293" s="11"/>
      <c r="G5293" s="15"/>
      <c r="H5293" s="11"/>
      <c r="I5293" s="15"/>
    </row>
    <row r="5294" spans="6:9">
      <c r="F5294" s="11"/>
      <c r="G5294" s="15"/>
      <c r="H5294" s="11"/>
      <c r="I5294" s="15"/>
    </row>
    <row r="5295" spans="6:9">
      <c r="F5295" s="11"/>
      <c r="G5295" s="15"/>
      <c r="H5295" s="11"/>
      <c r="I5295" s="15"/>
    </row>
    <row r="5296" spans="6:9">
      <c r="F5296" s="11"/>
      <c r="G5296" s="15"/>
      <c r="H5296" s="11"/>
      <c r="I5296" s="15"/>
    </row>
    <row r="5297" spans="6:9">
      <c r="F5297" s="11"/>
      <c r="G5297" s="15"/>
      <c r="H5297" s="11"/>
      <c r="I5297" s="15"/>
    </row>
    <row r="5298" spans="6:9">
      <c r="F5298" s="11"/>
      <c r="G5298" s="15"/>
      <c r="H5298" s="11"/>
      <c r="I5298" s="15"/>
    </row>
    <row r="5299" spans="6:9">
      <c r="F5299" s="11"/>
      <c r="G5299" s="15"/>
      <c r="H5299" s="11"/>
      <c r="I5299" s="15"/>
    </row>
    <row r="5300" spans="6:9">
      <c r="F5300" s="11"/>
      <c r="G5300" s="15"/>
      <c r="H5300" s="11"/>
      <c r="I5300" s="15"/>
    </row>
    <row r="5301" spans="6:9">
      <c r="F5301" s="11"/>
      <c r="G5301" s="15"/>
      <c r="H5301" s="11"/>
      <c r="I5301" s="15"/>
    </row>
    <row r="5302" spans="6:9">
      <c r="F5302" s="11"/>
      <c r="G5302" s="15"/>
      <c r="H5302" s="11"/>
      <c r="I5302" s="15"/>
    </row>
    <row r="5303" spans="6:9">
      <c r="F5303" s="11"/>
      <c r="G5303" s="15"/>
      <c r="H5303" s="11"/>
      <c r="I5303" s="15"/>
    </row>
    <row r="5304" spans="6:9">
      <c r="F5304" s="11"/>
      <c r="G5304" s="15"/>
      <c r="H5304" s="11"/>
      <c r="I5304" s="15"/>
    </row>
    <row r="5305" spans="6:9">
      <c r="F5305" s="11"/>
      <c r="G5305" s="15"/>
      <c r="H5305" s="11"/>
      <c r="I5305" s="15"/>
    </row>
    <row r="5306" spans="6:9">
      <c r="F5306" s="11"/>
      <c r="G5306" s="15"/>
      <c r="H5306" s="11"/>
      <c r="I5306" s="15"/>
    </row>
    <row r="5307" spans="6:9">
      <c r="F5307" s="11"/>
      <c r="G5307" s="15"/>
      <c r="H5307" s="11"/>
      <c r="I5307" s="15"/>
    </row>
    <row r="5308" spans="6:9">
      <c r="F5308" s="11"/>
      <c r="G5308" s="15"/>
      <c r="H5308" s="11"/>
      <c r="I5308" s="15"/>
    </row>
    <row r="5309" spans="6:9">
      <c r="F5309" s="11"/>
      <c r="G5309" s="15"/>
      <c r="H5309" s="11"/>
      <c r="I5309" s="15"/>
    </row>
    <row r="5310" spans="6:9">
      <c r="F5310" s="11"/>
      <c r="G5310" s="15"/>
      <c r="H5310" s="11"/>
      <c r="I5310" s="15"/>
    </row>
    <row r="5311" spans="6:9">
      <c r="F5311" s="11"/>
      <c r="G5311" s="15"/>
      <c r="H5311" s="11"/>
      <c r="I5311" s="15"/>
    </row>
    <row r="5312" spans="6:9">
      <c r="F5312" s="11"/>
      <c r="G5312" s="15"/>
      <c r="H5312" s="11"/>
      <c r="I5312" s="15"/>
    </row>
    <row r="5313" spans="6:9">
      <c r="F5313" s="11"/>
      <c r="G5313" s="15"/>
      <c r="H5313" s="11"/>
      <c r="I5313" s="15"/>
    </row>
    <row r="5314" spans="6:9">
      <c r="F5314" s="11"/>
      <c r="G5314" s="15"/>
      <c r="H5314" s="11"/>
      <c r="I5314" s="15"/>
    </row>
    <row r="5315" spans="6:9">
      <c r="F5315" s="11"/>
      <c r="G5315" s="15"/>
      <c r="H5315" s="11"/>
      <c r="I5315" s="15"/>
    </row>
    <row r="5316" spans="6:9">
      <c r="F5316" s="11"/>
      <c r="G5316" s="15"/>
      <c r="H5316" s="11"/>
      <c r="I5316" s="15"/>
    </row>
    <row r="5317" spans="6:9">
      <c r="F5317" s="11"/>
      <c r="G5317" s="15"/>
      <c r="H5317" s="11"/>
      <c r="I5317" s="15"/>
    </row>
    <row r="5318" spans="6:9">
      <c r="F5318" s="11"/>
      <c r="G5318" s="15"/>
      <c r="H5318" s="11"/>
      <c r="I5318" s="15"/>
    </row>
    <row r="5319" spans="6:9">
      <c r="F5319" s="11"/>
      <c r="G5319" s="15"/>
      <c r="H5319" s="11"/>
      <c r="I5319" s="15"/>
    </row>
    <row r="5320" spans="6:9">
      <c r="F5320" s="11"/>
      <c r="G5320" s="15"/>
      <c r="H5320" s="11"/>
      <c r="I5320" s="15"/>
    </row>
    <row r="5321" spans="6:9">
      <c r="F5321" s="11"/>
      <c r="G5321" s="15"/>
      <c r="H5321" s="11"/>
      <c r="I5321" s="15"/>
    </row>
    <row r="5322" spans="6:9">
      <c r="F5322" s="11"/>
      <c r="G5322" s="15"/>
      <c r="H5322" s="11"/>
      <c r="I5322" s="15"/>
    </row>
    <row r="5323" spans="6:9">
      <c r="F5323" s="11"/>
      <c r="G5323" s="15"/>
      <c r="H5323" s="11"/>
      <c r="I5323" s="15"/>
    </row>
    <row r="5324" spans="6:9">
      <c r="F5324" s="11"/>
      <c r="G5324" s="15"/>
      <c r="H5324" s="11"/>
      <c r="I5324" s="15"/>
    </row>
    <row r="5325" spans="6:9">
      <c r="F5325" s="11"/>
      <c r="G5325" s="15"/>
      <c r="H5325" s="11"/>
      <c r="I5325" s="15"/>
    </row>
    <row r="5326" spans="6:9">
      <c r="F5326" s="11"/>
      <c r="G5326" s="15"/>
      <c r="H5326" s="11"/>
      <c r="I5326" s="15"/>
    </row>
    <row r="5327" spans="6:9">
      <c r="F5327" s="11"/>
      <c r="G5327" s="15"/>
      <c r="H5327" s="11"/>
      <c r="I5327" s="15"/>
    </row>
    <row r="5328" spans="6:9">
      <c r="F5328" s="11"/>
      <c r="G5328" s="15"/>
      <c r="H5328" s="11"/>
      <c r="I5328" s="15"/>
    </row>
    <row r="5329" spans="6:9">
      <c r="F5329" s="11"/>
      <c r="G5329" s="15"/>
      <c r="H5329" s="11"/>
      <c r="I5329" s="15"/>
    </row>
    <row r="5330" spans="6:9">
      <c r="F5330" s="11"/>
      <c r="G5330" s="15"/>
      <c r="H5330" s="11"/>
      <c r="I5330" s="15"/>
    </row>
    <row r="5331" spans="6:9">
      <c r="F5331" s="11"/>
      <c r="G5331" s="15"/>
      <c r="H5331" s="11"/>
      <c r="I5331" s="15"/>
    </row>
    <row r="5332" spans="6:9">
      <c r="F5332" s="11"/>
      <c r="G5332" s="15"/>
      <c r="H5332" s="11"/>
      <c r="I5332" s="15"/>
    </row>
    <row r="5333" spans="6:9">
      <c r="F5333" s="11"/>
      <c r="G5333" s="15"/>
      <c r="H5333" s="11"/>
      <c r="I5333" s="15"/>
    </row>
    <row r="5334" spans="6:9">
      <c r="F5334" s="11"/>
      <c r="G5334" s="15"/>
      <c r="H5334" s="11"/>
      <c r="I5334" s="15"/>
    </row>
    <row r="5335" spans="6:9">
      <c r="F5335" s="11"/>
      <c r="G5335" s="15"/>
      <c r="H5335" s="11"/>
      <c r="I5335" s="15"/>
    </row>
    <row r="5336" spans="6:9">
      <c r="F5336" s="11"/>
      <c r="G5336" s="15"/>
      <c r="H5336" s="11"/>
      <c r="I5336" s="15"/>
    </row>
    <row r="5337" spans="6:9">
      <c r="F5337" s="11"/>
      <c r="G5337" s="15"/>
      <c r="H5337" s="11"/>
      <c r="I5337" s="15"/>
    </row>
    <row r="5338" spans="6:9">
      <c r="F5338" s="11"/>
      <c r="G5338" s="15"/>
      <c r="H5338" s="11"/>
      <c r="I5338" s="15"/>
    </row>
    <row r="5339" spans="6:9">
      <c r="F5339" s="11"/>
      <c r="G5339" s="15"/>
      <c r="H5339" s="11"/>
      <c r="I5339" s="15"/>
    </row>
    <row r="5340" spans="6:9">
      <c r="F5340" s="11"/>
      <c r="G5340" s="15"/>
      <c r="H5340" s="11"/>
      <c r="I5340" s="15"/>
    </row>
    <row r="5341" spans="6:9">
      <c r="F5341" s="11"/>
      <c r="G5341" s="15"/>
      <c r="H5341" s="11"/>
      <c r="I5341" s="15"/>
    </row>
    <row r="5342" spans="6:9">
      <c r="F5342" s="11"/>
      <c r="G5342" s="15"/>
      <c r="H5342" s="11"/>
      <c r="I5342" s="15"/>
    </row>
    <row r="5343" spans="6:9">
      <c r="F5343" s="11"/>
      <c r="G5343" s="15"/>
      <c r="H5343" s="11"/>
      <c r="I5343" s="15"/>
    </row>
    <row r="5344" spans="6:9">
      <c r="F5344" s="11"/>
      <c r="G5344" s="15"/>
      <c r="H5344" s="11"/>
      <c r="I5344" s="15"/>
    </row>
    <row r="5345" spans="6:9">
      <c r="F5345" s="11"/>
      <c r="G5345" s="15"/>
      <c r="H5345" s="11"/>
      <c r="I5345" s="15"/>
    </row>
    <row r="5346" spans="6:9">
      <c r="F5346" s="11"/>
      <c r="G5346" s="15"/>
      <c r="H5346" s="11"/>
      <c r="I5346" s="15"/>
    </row>
    <row r="5347" spans="6:9">
      <c r="F5347" s="11"/>
      <c r="G5347" s="15"/>
      <c r="H5347" s="11"/>
      <c r="I5347" s="15"/>
    </row>
    <row r="5348" spans="6:9">
      <c r="F5348" s="11"/>
      <c r="G5348" s="15"/>
      <c r="H5348" s="11"/>
      <c r="I5348" s="15"/>
    </row>
    <row r="5349" spans="6:9">
      <c r="F5349" s="11"/>
      <c r="G5349" s="15"/>
      <c r="H5349" s="11"/>
      <c r="I5349" s="15"/>
    </row>
    <row r="5350" spans="6:9">
      <c r="F5350" s="11"/>
      <c r="G5350" s="15"/>
      <c r="H5350" s="11"/>
      <c r="I5350" s="15"/>
    </row>
    <row r="5351" spans="6:9">
      <c r="F5351" s="11"/>
      <c r="G5351" s="15"/>
      <c r="H5351" s="11"/>
      <c r="I5351" s="15"/>
    </row>
    <row r="5352" spans="6:9">
      <c r="F5352" s="11"/>
      <c r="G5352" s="15"/>
      <c r="H5352" s="11"/>
      <c r="I5352" s="15"/>
    </row>
    <row r="5353" spans="6:9">
      <c r="F5353" s="11"/>
      <c r="G5353" s="15"/>
      <c r="H5353" s="11"/>
      <c r="I5353" s="15"/>
    </row>
    <row r="5354" spans="6:9">
      <c r="F5354" s="11"/>
      <c r="G5354" s="15"/>
      <c r="H5354" s="11"/>
      <c r="I5354" s="15"/>
    </row>
    <row r="5355" spans="6:9">
      <c r="F5355" s="11"/>
      <c r="G5355" s="15"/>
      <c r="H5355" s="11"/>
      <c r="I5355" s="15"/>
    </row>
    <row r="5356" spans="6:9">
      <c r="F5356" s="11"/>
      <c r="G5356" s="15"/>
      <c r="H5356" s="11"/>
      <c r="I5356" s="15"/>
    </row>
    <row r="5357" spans="6:9">
      <c r="F5357" s="11"/>
      <c r="G5357" s="15"/>
      <c r="H5357" s="11"/>
      <c r="I5357" s="15"/>
    </row>
    <row r="5358" spans="6:9">
      <c r="F5358" s="11"/>
      <c r="G5358" s="15"/>
      <c r="H5358" s="11"/>
      <c r="I5358" s="15"/>
    </row>
    <row r="5359" spans="6:9">
      <c r="F5359" s="11"/>
      <c r="G5359" s="15"/>
      <c r="H5359" s="11"/>
      <c r="I5359" s="15"/>
    </row>
    <row r="5360" spans="6:9">
      <c r="F5360" s="11"/>
      <c r="G5360" s="15"/>
      <c r="H5360" s="11"/>
      <c r="I5360" s="15"/>
    </row>
    <row r="5361" spans="6:9">
      <c r="F5361" s="11"/>
      <c r="G5361" s="15"/>
      <c r="H5361" s="11"/>
      <c r="I5361" s="15"/>
    </row>
    <row r="5362" spans="6:9">
      <c r="F5362" s="11"/>
      <c r="G5362" s="15"/>
      <c r="H5362" s="11"/>
      <c r="I5362" s="15"/>
    </row>
    <row r="5363" spans="6:9">
      <c r="F5363" s="11"/>
      <c r="G5363" s="15"/>
      <c r="H5363" s="11"/>
      <c r="I5363" s="15"/>
    </row>
    <row r="5364" spans="6:9">
      <c r="F5364" s="11"/>
      <c r="G5364" s="15"/>
      <c r="H5364" s="11"/>
      <c r="I5364" s="15"/>
    </row>
    <row r="5365" spans="6:9">
      <c r="F5365" s="11"/>
      <c r="G5365" s="15"/>
      <c r="H5365" s="11"/>
      <c r="I5365" s="15"/>
    </row>
    <row r="5366" spans="6:9">
      <c r="F5366" s="11"/>
      <c r="G5366" s="15"/>
      <c r="H5366" s="11"/>
      <c r="I5366" s="15"/>
    </row>
    <row r="5367" spans="6:9">
      <c r="F5367" s="11"/>
      <c r="G5367" s="15"/>
      <c r="H5367" s="11"/>
      <c r="I5367" s="15"/>
    </row>
    <row r="5368" spans="6:9">
      <c r="F5368" s="11"/>
      <c r="G5368" s="15"/>
      <c r="H5368" s="11"/>
      <c r="I5368" s="15"/>
    </row>
    <row r="5369" spans="6:9">
      <c r="F5369" s="11"/>
      <c r="G5369" s="15"/>
      <c r="H5369" s="11"/>
      <c r="I5369" s="15"/>
    </row>
    <row r="5370" spans="6:9">
      <c r="F5370" s="11"/>
      <c r="G5370" s="15"/>
      <c r="H5370" s="11"/>
      <c r="I5370" s="15"/>
    </row>
    <row r="5371" spans="6:9">
      <c r="F5371" s="11"/>
      <c r="G5371" s="15"/>
      <c r="H5371" s="11"/>
      <c r="I5371" s="15"/>
    </row>
    <row r="5372" spans="6:9">
      <c r="F5372" s="11"/>
      <c r="G5372" s="15"/>
      <c r="H5372" s="11"/>
      <c r="I5372" s="15"/>
    </row>
    <row r="5373" spans="6:9">
      <c r="F5373" s="11"/>
      <c r="G5373" s="15"/>
      <c r="H5373" s="11"/>
      <c r="I5373" s="15"/>
    </row>
    <row r="5374" spans="6:9">
      <c r="F5374" s="11"/>
      <c r="G5374" s="15"/>
      <c r="H5374" s="11"/>
      <c r="I5374" s="15"/>
    </row>
    <row r="5375" spans="6:9">
      <c r="F5375" s="11"/>
      <c r="G5375" s="15"/>
      <c r="H5375" s="11"/>
      <c r="I5375" s="15"/>
    </row>
    <row r="5376" spans="6:9">
      <c r="F5376" s="11"/>
      <c r="G5376" s="15"/>
      <c r="H5376" s="11"/>
      <c r="I5376" s="15"/>
    </row>
    <row r="5377" spans="6:9">
      <c r="F5377" s="11"/>
      <c r="G5377" s="15"/>
      <c r="H5377" s="11"/>
      <c r="I5377" s="15"/>
    </row>
    <row r="5378" spans="6:9">
      <c r="F5378" s="11"/>
      <c r="G5378" s="15"/>
      <c r="H5378" s="11"/>
      <c r="I5378" s="15"/>
    </row>
    <row r="5379" spans="6:9">
      <c r="F5379" s="11"/>
      <c r="G5379" s="15"/>
      <c r="H5379" s="11"/>
      <c r="I5379" s="15"/>
    </row>
    <row r="5380" spans="6:9">
      <c r="F5380" s="11"/>
      <c r="G5380" s="15"/>
      <c r="H5380" s="11"/>
      <c r="I5380" s="15"/>
    </row>
    <row r="5381" spans="6:9">
      <c r="F5381" s="11"/>
      <c r="G5381" s="15"/>
      <c r="H5381" s="11"/>
      <c r="I5381" s="15"/>
    </row>
    <row r="5382" spans="6:9">
      <c r="F5382" s="11"/>
      <c r="G5382" s="15"/>
      <c r="H5382" s="11"/>
      <c r="I5382" s="15"/>
    </row>
    <row r="5383" spans="6:9">
      <c r="F5383" s="11"/>
      <c r="G5383" s="15"/>
      <c r="H5383" s="11"/>
      <c r="I5383" s="15"/>
    </row>
    <row r="5384" spans="6:9">
      <c r="F5384" s="11"/>
      <c r="G5384" s="15"/>
      <c r="H5384" s="11"/>
      <c r="I5384" s="15"/>
    </row>
    <row r="5385" spans="6:9">
      <c r="F5385" s="11"/>
      <c r="G5385" s="15"/>
      <c r="H5385" s="11"/>
      <c r="I5385" s="15"/>
    </row>
    <row r="5386" spans="6:9">
      <c r="F5386" s="11"/>
      <c r="G5386" s="15"/>
      <c r="H5386" s="11"/>
      <c r="I5386" s="15"/>
    </row>
    <row r="5387" spans="6:9">
      <c r="F5387" s="11"/>
      <c r="G5387" s="15"/>
      <c r="H5387" s="11"/>
      <c r="I5387" s="15"/>
    </row>
    <row r="5388" spans="6:9">
      <c r="F5388" s="11"/>
      <c r="G5388" s="15"/>
      <c r="H5388" s="11"/>
      <c r="I5388" s="15"/>
    </row>
    <row r="5389" spans="6:9">
      <c r="F5389" s="11"/>
      <c r="G5389" s="15"/>
      <c r="H5389" s="11"/>
      <c r="I5389" s="15"/>
    </row>
    <row r="5390" spans="6:9">
      <c r="F5390" s="11"/>
      <c r="G5390" s="15"/>
      <c r="H5390" s="11"/>
      <c r="I5390" s="15"/>
    </row>
    <row r="5391" spans="6:9">
      <c r="F5391" s="11"/>
      <c r="G5391" s="15"/>
      <c r="H5391" s="11"/>
      <c r="I5391" s="15"/>
    </row>
    <row r="5392" spans="6:9">
      <c r="F5392" s="11"/>
      <c r="G5392" s="15"/>
      <c r="H5392" s="11"/>
      <c r="I5392" s="15"/>
    </row>
    <row r="5393" spans="6:9">
      <c r="F5393" s="11"/>
      <c r="G5393" s="15"/>
      <c r="H5393" s="11"/>
      <c r="I5393" s="15"/>
    </row>
    <row r="5394" spans="6:9">
      <c r="F5394" s="11"/>
      <c r="G5394" s="15"/>
      <c r="H5394" s="11"/>
      <c r="I5394" s="15"/>
    </row>
    <row r="5395" spans="6:9">
      <c r="F5395" s="11"/>
      <c r="G5395" s="15"/>
      <c r="H5395" s="11"/>
      <c r="I5395" s="15"/>
    </row>
    <row r="5396" spans="6:9">
      <c r="F5396" s="11"/>
      <c r="G5396" s="15"/>
      <c r="H5396" s="11"/>
      <c r="I5396" s="15"/>
    </row>
    <row r="5397" spans="6:9">
      <c r="F5397" s="11"/>
      <c r="G5397" s="15"/>
      <c r="H5397" s="11"/>
      <c r="I5397" s="15"/>
    </row>
    <row r="5398" spans="6:9">
      <c r="F5398" s="11"/>
      <c r="G5398" s="15"/>
      <c r="H5398" s="11"/>
      <c r="I5398" s="15"/>
    </row>
    <row r="5399" spans="6:9">
      <c r="F5399" s="11"/>
      <c r="G5399" s="15"/>
      <c r="H5399" s="11"/>
      <c r="I5399" s="15"/>
    </row>
    <row r="5400" spans="6:9">
      <c r="F5400" s="11"/>
      <c r="G5400" s="15"/>
      <c r="H5400" s="11"/>
      <c r="I5400" s="15"/>
    </row>
    <row r="5401" spans="6:9">
      <c r="F5401" s="11"/>
      <c r="G5401" s="15"/>
      <c r="H5401" s="11"/>
      <c r="I5401" s="15"/>
    </row>
    <row r="5402" spans="6:9">
      <c r="F5402" s="11"/>
      <c r="G5402" s="15"/>
      <c r="H5402" s="11"/>
      <c r="I5402" s="15"/>
    </row>
    <row r="5403" spans="6:9">
      <c r="F5403" s="11"/>
      <c r="G5403" s="15"/>
      <c r="H5403" s="11"/>
      <c r="I5403" s="15"/>
    </row>
    <row r="5404" spans="6:9">
      <c r="F5404" s="11"/>
      <c r="G5404" s="15"/>
      <c r="H5404" s="11"/>
      <c r="I5404" s="15"/>
    </row>
    <row r="5405" spans="6:9">
      <c r="F5405" s="11"/>
      <c r="G5405" s="15"/>
      <c r="H5405" s="11"/>
      <c r="I5405" s="15"/>
    </row>
    <row r="5406" spans="6:9">
      <c r="F5406" s="11"/>
      <c r="G5406" s="15"/>
      <c r="H5406" s="11"/>
      <c r="I5406" s="15"/>
    </row>
    <row r="5407" spans="6:9">
      <c r="F5407" s="11"/>
      <c r="G5407" s="15"/>
      <c r="H5407" s="11"/>
      <c r="I5407" s="15"/>
    </row>
    <row r="5408" spans="6:9">
      <c r="F5408" s="11"/>
      <c r="G5408" s="15"/>
      <c r="H5408" s="11"/>
      <c r="I5408" s="15"/>
    </row>
    <row r="5409" spans="6:9">
      <c r="F5409" s="11"/>
      <c r="G5409" s="15"/>
      <c r="H5409" s="11"/>
      <c r="I5409" s="15"/>
    </row>
    <row r="5410" spans="6:9">
      <c r="F5410" s="11"/>
      <c r="G5410" s="15"/>
      <c r="H5410" s="11"/>
      <c r="I5410" s="15"/>
    </row>
    <row r="5411" spans="6:9">
      <c r="F5411" s="11"/>
      <c r="G5411" s="15"/>
      <c r="H5411" s="11"/>
      <c r="I5411" s="15"/>
    </row>
    <row r="5412" spans="6:9">
      <c r="F5412" s="11"/>
      <c r="G5412" s="15"/>
      <c r="H5412" s="11"/>
      <c r="I5412" s="15"/>
    </row>
    <row r="5413" spans="6:9">
      <c r="F5413" s="11"/>
      <c r="G5413" s="15"/>
      <c r="H5413" s="11"/>
      <c r="I5413" s="15"/>
    </row>
    <row r="5414" spans="6:9">
      <c r="F5414" s="11"/>
      <c r="G5414" s="15"/>
      <c r="H5414" s="11"/>
      <c r="I5414" s="15"/>
    </row>
    <row r="5415" spans="6:9">
      <c r="F5415" s="11"/>
      <c r="G5415" s="15"/>
      <c r="H5415" s="11"/>
      <c r="I5415" s="15"/>
    </row>
    <row r="5416" spans="6:9">
      <c r="F5416" s="11"/>
      <c r="G5416" s="15"/>
      <c r="H5416" s="11"/>
      <c r="I5416" s="15"/>
    </row>
    <row r="5417" spans="6:9">
      <c r="F5417" s="11"/>
      <c r="G5417" s="15"/>
      <c r="H5417" s="11"/>
      <c r="I5417" s="15"/>
    </row>
    <row r="5418" spans="6:9">
      <c r="F5418" s="11"/>
      <c r="G5418" s="15"/>
      <c r="H5418" s="11"/>
      <c r="I5418" s="15"/>
    </row>
    <row r="5419" spans="6:9">
      <c r="F5419" s="11"/>
      <c r="G5419" s="15"/>
      <c r="H5419" s="11"/>
      <c r="I5419" s="15"/>
    </row>
    <row r="5420" spans="6:9">
      <c r="F5420" s="11"/>
      <c r="G5420" s="15"/>
      <c r="H5420" s="11"/>
      <c r="I5420" s="15"/>
    </row>
    <row r="5421" spans="6:9">
      <c r="F5421" s="11"/>
      <c r="G5421" s="15"/>
      <c r="H5421" s="11"/>
      <c r="I5421" s="15"/>
    </row>
    <row r="5422" spans="6:9">
      <c r="F5422" s="11"/>
      <c r="G5422" s="15"/>
      <c r="H5422" s="11"/>
      <c r="I5422" s="15"/>
    </row>
    <row r="5423" spans="6:9">
      <c r="F5423" s="11"/>
      <c r="G5423" s="15"/>
      <c r="H5423" s="11"/>
      <c r="I5423" s="15"/>
    </row>
    <row r="5424" spans="6:9">
      <c r="F5424" s="11"/>
      <c r="G5424" s="15"/>
      <c r="H5424" s="11"/>
      <c r="I5424" s="15"/>
    </row>
    <row r="5425" spans="6:9">
      <c r="F5425" s="11"/>
      <c r="G5425" s="15"/>
      <c r="H5425" s="11"/>
      <c r="I5425" s="15"/>
    </row>
    <row r="5426" spans="6:9">
      <c r="F5426" s="11"/>
      <c r="G5426" s="15"/>
      <c r="H5426" s="11"/>
      <c r="I5426" s="15"/>
    </row>
    <row r="5427" spans="6:9">
      <c r="F5427" s="11"/>
      <c r="G5427" s="15"/>
      <c r="H5427" s="11"/>
      <c r="I5427" s="15"/>
    </row>
    <row r="5428" spans="6:9">
      <c r="F5428" s="11"/>
      <c r="G5428" s="15"/>
      <c r="H5428" s="11"/>
      <c r="I5428" s="15"/>
    </row>
    <row r="5429" spans="6:9">
      <c r="F5429" s="11"/>
      <c r="G5429" s="15"/>
      <c r="H5429" s="11"/>
      <c r="I5429" s="15"/>
    </row>
    <row r="5430" spans="6:9">
      <c r="F5430" s="11"/>
      <c r="G5430" s="15"/>
      <c r="H5430" s="11"/>
      <c r="I5430" s="15"/>
    </row>
    <row r="5431" spans="6:9">
      <c r="F5431" s="11"/>
      <c r="G5431" s="15"/>
      <c r="H5431" s="11"/>
      <c r="I5431" s="15"/>
    </row>
    <row r="5432" spans="6:9">
      <c r="F5432" s="11"/>
      <c r="G5432" s="15"/>
      <c r="H5432" s="11"/>
      <c r="I5432" s="15"/>
    </row>
    <row r="5433" spans="6:9">
      <c r="F5433" s="11"/>
      <c r="G5433" s="15"/>
      <c r="H5433" s="11"/>
      <c r="I5433" s="15"/>
    </row>
    <row r="5434" spans="6:9">
      <c r="F5434" s="11"/>
      <c r="G5434" s="15"/>
      <c r="H5434" s="11"/>
      <c r="I5434" s="15"/>
    </row>
    <row r="5435" spans="6:9">
      <c r="F5435" s="11"/>
      <c r="G5435" s="15"/>
      <c r="H5435" s="11"/>
      <c r="I5435" s="15"/>
    </row>
    <row r="5436" spans="6:9">
      <c r="F5436" s="11"/>
      <c r="G5436" s="15"/>
      <c r="H5436" s="11"/>
      <c r="I5436" s="15"/>
    </row>
    <row r="5437" spans="6:9">
      <c r="F5437" s="11"/>
      <c r="G5437" s="15"/>
      <c r="H5437" s="11"/>
      <c r="I5437" s="15"/>
    </row>
    <row r="5438" spans="6:9">
      <c r="F5438" s="11"/>
      <c r="G5438" s="15"/>
      <c r="H5438" s="11"/>
      <c r="I5438" s="15"/>
    </row>
    <row r="5439" spans="6:9">
      <c r="F5439" s="11"/>
      <c r="G5439" s="15"/>
      <c r="H5439" s="11"/>
      <c r="I5439" s="15"/>
    </row>
    <row r="5440" spans="6:9">
      <c r="F5440" s="11"/>
      <c r="G5440" s="15"/>
      <c r="H5440" s="11"/>
      <c r="I5440" s="15"/>
    </row>
    <row r="5441" spans="6:9">
      <c r="F5441" s="11"/>
      <c r="G5441" s="15"/>
      <c r="H5441" s="11"/>
      <c r="I5441" s="15"/>
    </row>
    <row r="5442" spans="6:9">
      <c r="F5442" s="11"/>
      <c r="G5442" s="15"/>
      <c r="H5442" s="11"/>
      <c r="I5442" s="15"/>
    </row>
    <row r="5443" spans="6:9">
      <c r="F5443" s="11"/>
      <c r="G5443" s="15"/>
      <c r="H5443" s="11"/>
      <c r="I5443" s="15"/>
    </row>
    <row r="5444" spans="6:9">
      <c r="F5444" s="11"/>
      <c r="G5444" s="15"/>
      <c r="H5444" s="11"/>
      <c r="I5444" s="15"/>
    </row>
    <row r="5445" spans="6:9">
      <c r="F5445" s="11"/>
      <c r="G5445" s="15"/>
      <c r="H5445" s="11"/>
      <c r="I5445" s="15"/>
    </row>
    <row r="5446" spans="6:9">
      <c r="F5446" s="11"/>
      <c r="G5446" s="15"/>
      <c r="H5446" s="11"/>
      <c r="I5446" s="15"/>
    </row>
    <row r="5447" spans="6:9">
      <c r="F5447" s="11"/>
      <c r="G5447" s="15"/>
      <c r="H5447" s="11"/>
      <c r="I5447" s="15"/>
    </row>
    <row r="5448" spans="6:9">
      <c r="F5448" s="11"/>
      <c r="G5448" s="15"/>
      <c r="H5448" s="11"/>
      <c r="I5448" s="15"/>
    </row>
    <row r="5449" spans="6:9">
      <c r="F5449" s="11"/>
      <c r="G5449" s="15"/>
      <c r="H5449" s="11"/>
      <c r="I5449" s="15"/>
    </row>
    <row r="5450" spans="6:9">
      <c r="F5450" s="11"/>
      <c r="G5450" s="15"/>
      <c r="H5450" s="11"/>
      <c r="I5450" s="15"/>
    </row>
    <row r="5451" spans="6:9">
      <c r="F5451" s="11"/>
      <c r="G5451" s="15"/>
      <c r="H5451" s="11"/>
      <c r="I5451" s="15"/>
    </row>
    <row r="5452" spans="6:9">
      <c r="F5452" s="11"/>
      <c r="G5452" s="15"/>
      <c r="H5452" s="11"/>
      <c r="I5452" s="15"/>
    </row>
    <row r="5453" spans="6:9">
      <c r="F5453" s="11"/>
      <c r="G5453" s="15"/>
      <c r="H5453" s="11"/>
      <c r="I5453" s="15"/>
    </row>
    <row r="5454" spans="6:9">
      <c r="F5454" s="11"/>
      <c r="G5454" s="15"/>
      <c r="H5454" s="11"/>
      <c r="I5454" s="15"/>
    </row>
    <row r="5455" spans="6:9">
      <c r="F5455" s="11"/>
      <c r="G5455" s="15"/>
      <c r="H5455" s="11"/>
      <c r="I5455" s="15"/>
    </row>
    <row r="5456" spans="6:9">
      <c r="F5456" s="11"/>
      <c r="G5456" s="15"/>
      <c r="H5456" s="11"/>
      <c r="I5456" s="15"/>
    </row>
    <row r="5457" spans="6:9">
      <c r="F5457" s="11"/>
      <c r="G5457" s="15"/>
      <c r="H5457" s="11"/>
      <c r="I5457" s="15"/>
    </row>
    <row r="5458" spans="6:9">
      <c r="F5458" s="11"/>
      <c r="G5458" s="15"/>
      <c r="H5458" s="11"/>
      <c r="I5458" s="15"/>
    </row>
    <row r="5459" spans="6:9">
      <c r="F5459" s="11"/>
      <c r="G5459" s="15"/>
      <c r="H5459" s="11"/>
      <c r="I5459" s="15"/>
    </row>
    <row r="5460" spans="6:9">
      <c r="F5460" s="11"/>
      <c r="G5460" s="15"/>
      <c r="H5460" s="11"/>
      <c r="I5460" s="15"/>
    </row>
    <row r="5461" spans="6:9">
      <c r="F5461" s="11"/>
      <c r="G5461" s="15"/>
      <c r="H5461" s="11"/>
      <c r="I5461" s="15"/>
    </row>
    <row r="5462" spans="6:9">
      <c r="F5462" s="11"/>
      <c r="G5462" s="15"/>
      <c r="H5462" s="11"/>
      <c r="I5462" s="15"/>
    </row>
    <row r="5463" spans="6:9">
      <c r="F5463" s="11"/>
      <c r="G5463" s="15"/>
      <c r="H5463" s="11"/>
      <c r="I5463" s="15"/>
    </row>
    <row r="5464" spans="6:9">
      <c r="F5464" s="11"/>
      <c r="G5464" s="15"/>
      <c r="H5464" s="11"/>
      <c r="I5464" s="15"/>
    </row>
    <row r="5465" spans="6:9">
      <c r="F5465" s="11"/>
      <c r="G5465" s="15"/>
      <c r="H5465" s="11"/>
      <c r="I5465" s="15"/>
    </row>
    <row r="5466" spans="6:9">
      <c r="F5466" s="11"/>
      <c r="G5466" s="15"/>
      <c r="H5466" s="11"/>
      <c r="I5466" s="15"/>
    </row>
    <row r="5467" spans="6:9">
      <c r="F5467" s="11"/>
      <c r="G5467" s="15"/>
      <c r="H5467" s="11"/>
      <c r="I5467" s="15"/>
    </row>
    <row r="5468" spans="6:9">
      <c r="F5468" s="11"/>
      <c r="G5468" s="15"/>
      <c r="H5468" s="11"/>
      <c r="I5468" s="15"/>
    </row>
    <row r="5469" spans="6:9">
      <c r="F5469" s="11"/>
      <c r="G5469" s="15"/>
      <c r="H5469" s="11"/>
      <c r="I5469" s="15"/>
    </row>
    <row r="5470" spans="6:9">
      <c r="F5470" s="11"/>
      <c r="G5470" s="15"/>
      <c r="H5470" s="11"/>
      <c r="I5470" s="15"/>
    </row>
    <row r="5471" spans="6:9">
      <c r="F5471" s="11"/>
      <c r="G5471" s="15"/>
      <c r="H5471" s="11"/>
      <c r="I5471" s="15"/>
    </row>
    <row r="5472" spans="6:9">
      <c r="F5472" s="11"/>
      <c r="G5472" s="15"/>
      <c r="H5472" s="11"/>
      <c r="I5472" s="15"/>
    </row>
    <row r="5473" spans="6:9">
      <c r="F5473" s="11"/>
      <c r="G5473" s="15"/>
      <c r="H5473" s="11"/>
      <c r="I5473" s="15"/>
    </row>
    <row r="5474" spans="6:9">
      <c r="F5474" s="11"/>
      <c r="G5474" s="15"/>
      <c r="H5474" s="11"/>
      <c r="I5474" s="15"/>
    </row>
    <row r="5475" spans="6:9">
      <c r="F5475" s="11"/>
      <c r="G5475" s="15"/>
      <c r="H5475" s="11"/>
      <c r="I5475" s="15"/>
    </row>
    <row r="5476" spans="6:9">
      <c r="F5476" s="11"/>
      <c r="G5476" s="15"/>
      <c r="H5476" s="11"/>
      <c r="I5476" s="15"/>
    </row>
    <row r="5477" spans="6:9">
      <c r="F5477" s="11"/>
      <c r="G5477" s="15"/>
      <c r="H5477" s="11"/>
      <c r="I5477" s="15"/>
    </row>
    <row r="5478" spans="6:9">
      <c r="F5478" s="11"/>
      <c r="G5478" s="15"/>
      <c r="H5478" s="11"/>
      <c r="I5478" s="15"/>
    </row>
    <row r="5479" spans="6:9">
      <c r="F5479" s="11"/>
      <c r="G5479" s="15"/>
      <c r="H5479" s="11"/>
      <c r="I5479" s="15"/>
    </row>
    <row r="5480" spans="6:9">
      <c r="F5480" s="11"/>
      <c r="G5480" s="15"/>
      <c r="H5480" s="11"/>
      <c r="I5480" s="15"/>
    </row>
    <row r="5481" spans="6:9">
      <c r="F5481" s="11"/>
      <c r="G5481" s="15"/>
      <c r="H5481" s="11"/>
      <c r="I5481" s="15"/>
    </row>
    <row r="5482" spans="6:9">
      <c r="F5482" s="11"/>
      <c r="G5482" s="15"/>
      <c r="H5482" s="11"/>
      <c r="I5482" s="15"/>
    </row>
    <row r="5483" spans="6:9">
      <c r="F5483" s="11"/>
      <c r="G5483" s="15"/>
      <c r="H5483" s="11"/>
      <c r="I5483" s="15"/>
    </row>
    <row r="5484" spans="6:9">
      <c r="F5484" s="11"/>
      <c r="G5484" s="15"/>
      <c r="H5484" s="11"/>
      <c r="I5484" s="15"/>
    </row>
    <row r="5485" spans="6:9">
      <c r="F5485" s="11"/>
      <c r="G5485" s="15"/>
      <c r="H5485" s="11"/>
      <c r="I5485" s="15"/>
    </row>
    <row r="5486" spans="6:9">
      <c r="F5486" s="11"/>
      <c r="G5486" s="15"/>
      <c r="H5486" s="11"/>
      <c r="I5486" s="15"/>
    </row>
    <row r="5487" spans="6:9">
      <c r="F5487" s="11"/>
      <c r="G5487" s="15"/>
      <c r="H5487" s="11"/>
      <c r="I5487" s="15"/>
    </row>
    <row r="5488" spans="6:9">
      <c r="F5488" s="11"/>
      <c r="G5488" s="15"/>
      <c r="H5488" s="11"/>
      <c r="I5488" s="15"/>
    </row>
    <row r="5489" spans="6:9">
      <c r="F5489" s="11"/>
      <c r="G5489" s="15"/>
      <c r="H5489" s="11"/>
      <c r="I5489" s="15"/>
    </row>
    <row r="5490" spans="6:9">
      <c r="F5490" s="11"/>
      <c r="G5490" s="15"/>
      <c r="H5490" s="11"/>
      <c r="I5490" s="15"/>
    </row>
    <row r="5491" spans="6:9">
      <c r="F5491" s="11"/>
      <c r="G5491" s="15"/>
      <c r="H5491" s="11"/>
      <c r="I5491" s="15"/>
    </row>
    <row r="5492" spans="6:9">
      <c r="F5492" s="11"/>
      <c r="G5492" s="15"/>
      <c r="H5492" s="11"/>
      <c r="I5492" s="15"/>
    </row>
    <row r="5493" spans="6:9">
      <c r="F5493" s="11"/>
      <c r="G5493" s="15"/>
      <c r="H5493" s="11"/>
      <c r="I5493" s="15"/>
    </row>
    <row r="5494" spans="6:9">
      <c r="F5494" s="11"/>
      <c r="G5494" s="15"/>
      <c r="H5494" s="11"/>
      <c r="I5494" s="15"/>
    </row>
    <row r="5495" spans="6:9">
      <c r="F5495" s="11"/>
      <c r="G5495" s="15"/>
      <c r="H5495" s="11"/>
      <c r="I5495" s="15"/>
    </row>
    <row r="5496" spans="6:9">
      <c r="F5496" s="11"/>
      <c r="G5496" s="15"/>
      <c r="H5496" s="11"/>
      <c r="I5496" s="15"/>
    </row>
    <row r="5497" spans="6:9">
      <c r="F5497" s="11"/>
      <c r="G5497" s="15"/>
      <c r="H5497" s="11"/>
      <c r="I5497" s="15"/>
    </row>
    <row r="5498" spans="6:9">
      <c r="F5498" s="11"/>
      <c r="G5498" s="15"/>
      <c r="H5498" s="11"/>
      <c r="I5498" s="15"/>
    </row>
    <row r="5499" spans="6:9">
      <c r="F5499" s="11"/>
      <c r="G5499" s="15"/>
      <c r="H5499" s="11"/>
      <c r="I5499" s="15"/>
    </row>
    <row r="5500" spans="6:9">
      <c r="F5500" s="11"/>
      <c r="G5500" s="15"/>
      <c r="H5500" s="11"/>
      <c r="I5500" s="15"/>
    </row>
    <row r="5501" spans="6:9">
      <c r="F5501" s="11"/>
      <c r="G5501" s="15"/>
      <c r="H5501" s="11"/>
      <c r="I5501" s="15"/>
    </row>
    <row r="5502" spans="6:9">
      <c r="F5502" s="11"/>
      <c r="G5502" s="15"/>
      <c r="H5502" s="11"/>
      <c r="I5502" s="15"/>
    </row>
    <row r="5503" spans="6:9">
      <c r="F5503" s="11"/>
      <c r="G5503" s="15"/>
      <c r="H5503" s="11"/>
      <c r="I5503" s="15"/>
    </row>
    <row r="5504" spans="6:9">
      <c r="F5504" s="11"/>
      <c r="G5504" s="15"/>
      <c r="H5504" s="11"/>
      <c r="I5504" s="15"/>
    </row>
    <row r="5505" spans="6:9">
      <c r="F5505" s="11"/>
      <c r="G5505" s="15"/>
      <c r="H5505" s="11"/>
      <c r="I5505" s="15"/>
    </row>
    <row r="5506" spans="6:9">
      <c r="F5506" s="11"/>
      <c r="G5506" s="15"/>
      <c r="H5506" s="11"/>
      <c r="I5506" s="15"/>
    </row>
    <row r="5507" spans="6:9">
      <c r="F5507" s="11"/>
      <c r="G5507" s="15"/>
      <c r="H5507" s="11"/>
      <c r="I5507" s="15"/>
    </row>
    <row r="5508" spans="6:9">
      <c r="F5508" s="11"/>
      <c r="G5508" s="15"/>
      <c r="H5508" s="11"/>
      <c r="I5508" s="15"/>
    </row>
    <row r="5509" spans="6:9">
      <c r="F5509" s="11"/>
      <c r="G5509" s="15"/>
      <c r="H5509" s="11"/>
      <c r="I5509" s="15"/>
    </row>
    <row r="5510" spans="6:9">
      <c r="F5510" s="11"/>
      <c r="G5510" s="15"/>
      <c r="H5510" s="11"/>
      <c r="I5510" s="15"/>
    </row>
    <row r="5511" spans="6:9">
      <c r="F5511" s="11"/>
      <c r="G5511" s="15"/>
      <c r="H5511" s="11"/>
      <c r="I5511" s="15"/>
    </row>
    <row r="5512" spans="6:9">
      <c r="F5512" s="11"/>
      <c r="G5512" s="15"/>
      <c r="H5512" s="11"/>
      <c r="I5512" s="15"/>
    </row>
    <row r="5513" spans="6:9">
      <c r="F5513" s="11"/>
      <c r="G5513" s="15"/>
      <c r="H5513" s="11"/>
      <c r="I5513" s="15"/>
    </row>
    <row r="5514" spans="6:9">
      <c r="F5514" s="11"/>
      <c r="G5514" s="15"/>
      <c r="H5514" s="11"/>
      <c r="I5514" s="15"/>
    </row>
    <row r="5515" spans="6:9">
      <c r="F5515" s="11"/>
      <c r="G5515" s="15"/>
      <c r="H5515" s="11"/>
      <c r="I5515" s="15"/>
    </row>
    <row r="5516" spans="6:9">
      <c r="F5516" s="11"/>
      <c r="G5516" s="15"/>
      <c r="H5516" s="11"/>
      <c r="I5516" s="15"/>
    </row>
    <row r="5517" spans="6:9">
      <c r="F5517" s="11"/>
      <c r="G5517" s="15"/>
      <c r="H5517" s="11"/>
      <c r="I5517" s="15"/>
    </row>
    <row r="5518" spans="6:9">
      <c r="F5518" s="11"/>
      <c r="G5518" s="15"/>
      <c r="H5518" s="11"/>
      <c r="I5518" s="15"/>
    </row>
    <row r="5519" spans="6:9">
      <c r="F5519" s="11"/>
      <c r="G5519" s="15"/>
      <c r="H5519" s="11"/>
      <c r="I5519" s="15"/>
    </row>
    <row r="5520" spans="6:9">
      <c r="F5520" s="11"/>
      <c r="G5520" s="15"/>
      <c r="H5520" s="11"/>
      <c r="I5520" s="15"/>
    </row>
    <row r="5521" spans="6:9">
      <c r="F5521" s="11"/>
      <c r="G5521" s="15"/>
      <c r="H5521" s="11"/>
      <c r="I5521" s="15"/>
    </row>
    <row r="5522" spans="6:9">
      <c r="F5522" s="11"/>
      <c r="G5522" s="15"/>
      <c r="H5522" s="11"/>
      <c r="I5522" s="15"/>
    </row>
    <row r="5523" spans="6:9">
      <c r="F5523" s="11"/>
      <c r="G5523" s="15"/>
      <c r="H5523" s="11"/>
      <c r="I5523" s="15"/>
    </row>
    <row r="5524" spans="6:9">
      <c r="F5524" s="11"/>
      <c r="G5524" s="15"/>
      <c r="H5524" s="11"/>
      <c r="I5524" s="15"/>
    </row>
    <row r="5525" spans="6:9">
      <c r="F5525" s="11"/>
      <c r="G5525" s="15"/>
      <c r="H5525" s="11"/>
      <c r="I5525" s="15"/>
    </row>
    <row r="5526" spans="6:9">
      <c r="F5526" s="11"/>
      <c r="G5526" s="15"/>
      <c r="H5526" s="11"/>
      <c r="I5526" s="15"/>
    </row>
    <row r="5527" spans="6:9">
      <c r="F5527" s="11"/>
      <c r="G5527" s="15"/>
      <c r="H5527" s="11"/>
      <c r="I5527" s="15"/>
    </row>
    <row r="5528" spans="6:9">
      <c r="F5528" s="11"/>
      <c r="G5528" s="15"/>
      <c r="H5528" s="11"/>
      <c r="I5528" s="15"/>
    </row>
    <row r="5529" spans="6:9">
      <c r="F5529" s="11"/>
      <c r="G5529" s="15"/>
      <c r="H5529" s="11"/>
      <c r="I5529" s="15"/>
    </row>
    <row r="5530" spans="6:9">
      <c r="F5530" s="11"/>
      <c r="G5530" s="15"/>
      <c r="H5530" s="11"/>
      <c r="I5530" s="15"/>
    </row>
    <row r="5531" spans="6:9">
      <c r="F5531" s="11"/>
      <c r="G5531" s="15"/>
      <c r="H5531" s="11"/>
      <c r="I5531" s="15"/>
    </row>
    <row r="5532" spans="6:9">
      <c r="F5532" s="11"/>
      <c r="G5532" s="15"/>
      <c r="H5532" s="11"/>
      <c r="I5532" s="15"/>
    </row>
    <row r="5533" spans="6:9">
      <c r="F5533" s="11"/>
      <c r="G5533" s="15"/>
      <c r="H5533" s="11"/>
      <c r="I5533" s="15"/>
    </row>
    <row r="5534" spans="6:9">
      <c r="F5534" s="11"/>
      <c r="G5534" s="15"/>
      <c r="H5534" s="11"/>
      <c r="I5534" s="15"/>
    </row>
    <row r="5535" spans="6:9">
      <c r="F5535" s="11"/>
      <c r="G5535" s="15"/>
      <c r="H5535" s="11"/>
      <c r="I5535" s="15"/>
    </row>
    <row r="5536" spans="6:9">
      <c r="F5536" s="11"/>
      <c r="G5536" s="15"/>
      <c r="H5536" s="11"/>
      <c r="I5536" s="15"/>
    </row>
    <row r="5537" spans="6:9">
      <c r="F5537" s="11"/>
      <c r="G5537" s="15"/>
      <c r="H5537" s="11"/>
      <c r="I5537" s="15"/>
    </row>
    <row r="5538" spans="6:9">
      <c r="F5538" s="11"/>
      <c r="G5538" s="15"/>
      <c r="H5538" s="11"/>
      <c r="I5538" s="15"/>
    </row>
    <row r="5539" spans="6:9">
      <c r="F5539" s="11"/>
      <c r="G5539" s="15"/>
      <c r="H5539" s="11"/>
      <c r="I5539" s="15"/>
    </row>
    <row r="5540" spans="6:9">
      <c r="F5540" s="11"/>
      <c r="G5540" s="15"/>
      <c r="H5540" s="11"/>
      <c r="I5540" s="15"/>
    </row>
    <row r="5541" spans="6:9">
      <c r="F5541" s="11"/>
      <c r="G5541" s="15"/>
      <c r="H5541" s="11"/>
      <c r="I5541" s="15"/>
    </row>
    <row r="5542" spans="6:9">
      <c r="F5542" s="11"/>
      <c r="G5542" s="15"/>
      <c r="H5542" s="11"/>
      <c r="I5542" s="15"/>
    </row>
    <row r="5543" spans="6:9">
      <c r="F5543" s="11"/>
      <c r="G5543" s="15"/>
      <c r="H5543" s="11"/>
      <c r="I5543" s="15"/>
    </row>
    <row r="5544" spans="6:9">
      <c r="F5544" s="11"/>
      <c r="G5544" s="15"/>
      <c r="H5544" s="11"/>
      <c r="I5544" s="15"/>
    </row>
    <row r="5545" spans="6:9">
      <c r="F5545" s="11"/>
      <c r="G5545" s="15"/>
      <c r="H5545" s="11"/>
      <c r="I5545" s="15"/>
    </row>
    <row r="5546" spans="6:9">
      <c r="F5546" s="11"/>
      <c r="G5546" s="15"/>
      <c r="H5546" s="11"/>
      <c r="I5546" s="15"/>
    </row>
    <row r="5547" spans="6:9">
      <c r="F5547" s="11"/>
      <c r="G5547" s="15"/>
      <c r="H5547" s="11"/>
      <c r="I5547" s="15"/>
    </row>
    <row r="5548" spans="6:9">
      <c r="F5548" s="11"/>
      <c r="G5548" s="15"/>
      <c r="H5548" s="11"/>
      <c r="I5548" s="15"/>
    </row>
    <row r="5549" spans="6:9">
      <c r="F5549" s="11"/>
      <c r="G5549" s="15"/>
      <c r="H5549" s="11"/>
      <c r="I5549" s="15"/>
    </row>
    <row r="5550" spans="6:9">
      <c r="F5550" s="11"/>
      <c r="G5550" s="15"/>
      <c r="H5550" s="11"/>
      <c r="I5550" s="15"/>
    </row>
    <row r="5551" spans="6:9">
      <c r="F5551" s="11"/>
      <c r="G5551" s="15"/>
      <c r="H5551" s="11"/>
      <c r="I5551" s="15"/>
    </row>
    <row r="5552" spans="6:9">
      <c r="F5552" s="11"/>
      <c r="G5552" s="15"/>
      <c r="H5552" s="11"/>
      <c r="I5552" s="15"/>
    </row>
    <row r="5553" spans="6:9">
      <c r="F5553" s="11"/>
      <c r="G5553" s="15"/>
      <c r="H5553" s="11"/>
      <c r="I5553" s="15"/>
    </row>
    <row r="5554" spans="6:9">
      <c r="F5554" s="11"/>
      <c r="G5554" s="15"/>
      <c r="H5554" s="11"/>
      <c r="I5554" s="15"/>
    </row>
    <row r="5555" spans="6:9">
      <c r="F5555" s="11"/>
      <c r="G5555" s="15"/>
      <c r="H5555" s="11"/>
      <c r="I5555" s="15"/>
    </row>
    <row r="5556" spans="6:9">
      <c r="F5556" s="11"/>
      <c r="G5556" s="15"/>
      <c r="H5556" s="11"/>
      <c r="I5556" s="15"/>
    </row>
    <row r="5557" spans="6:9">
      <c r="F5557" s="11"/>
      <c r="G5557" s="15"/>
      <c r="H5557" s="11"/>
      <c r="I5557" s="15"/>
    </row>
    <row r="5558" spans="6:9">
      <c r="F5558" s="11"/>
      <c r="G5558" s="15"/>
      <c r="H5558" s="11"/>
      <c r="I5558" s="15"/>
    </row>
    <row r="5559" spans="6:9">
      <c r="F5559" s="11"/>
      <c r="G5559" s="15"/>
      <c r="H5559" s="11"/>
      <c r="I5559" s="15"/>
    </row>
    <row r="5560" spans="6:9">
      <c r="F5560" s="11"/>
      <c r="G5560" s="15"/>
      <c r="H5560" s="11"/>
      <c r="I5560" s="15"/>
    </row>
    <row r="5561" spans="6:9">
      <c r="F5561" s="11"/>
      <c r="G5561" s="15"/>
      <c r="H5561" s="11"/>
      <c r="I5561" s="15"/>
    </row>
    <row r="5562" spans="6:9">
      <c r="F5562" s="11"/>
      <c r="G5562" s="15"/>
      <c r="H5562" s="11"/>
      <c r="I5562" s="15"/>
    </row>
    <row r="5563" spans="6:9">
      <c r="F5563" s="11"/>
      <c r="G5563" s="15"/>
      <c r="H5563" s="11"/>
      <c r="I5563" s="15"/>
    </row>
    <row r="5564" spans="6:9">
      <c r="F5564" s="11"/>
      <c r="G5564" s="15"/>
      <c r="H5564" s="11"/>
      <c r="I5564" s="15"/>
    </row>
    <row r="5565" spans="6:9">
      <c r="F5565" s="11"/>
      <c r="G5565" s="15"/>
      <c r="H5565" s="11"/>
      <c r="I5565" s="15"/>
    </row>
    <row r="5566" spans="6:9">
      <c r="F5566" s="11"/>
      <c r="G5566" s="15"/>
      <c r="H5566" s="11"/>
      <c r="I5566" s="15"/>
    </row>
    <row r="5567" spans="6:9">
      <c r="F5567" s="11"/>
      <c r="G5567" s="15"/>
      <c r="H5567" s="11"/>
      <c r="I5567" s="15"/>
    </row>
    <row r="5568" spans="6:9">
      <c r="F5568" s="11"/>
      <c r="G5568" s="15"/>
      <c r="H5568" s="11"/>
      <c r="I5568" s="15"/>
    </row>
    <row r="5569" spans="6:9">
      <c r="F5569" s="11"/>
      <c r="G5569" s="15"/>
      <c r="H5569" s="11"/>
      <c r="I5569" s="15"/>
    </row>
    <row r="5570" spans="6:9">
      <c r="F5570" s="11"/>
      <c r="G5570" s="15"/>
      <c r="H5570" s="11"/>
      <c r="I5570" s="15"/>
    </row>
    <row r="5571" spans="6:9">
      <c r="F5571" s="11"/>
      <c r="G5571" s="15"/>
      <c r="H5571" s="11"/>
      <c r="I5571" s="15"/>
    </row>
    <row r="5572" spans="6:9">
      <c r="F5572" s="11"/>
      <c r="G5572" s="15"/>
      <c r="H5572" s="11"/>
      <c r="I5572" s="15"/>
    </row>
    <row r="5573" spans="6:9">
      <c r="F5573" s="11"/>
      <c r="G5573" s="15"/>
      <c r="H5573" s="11"/>
      <c r="I5573" s="15"/>
    </row>
    <row r="5574" spans="6:9">
      <c r="F5574" s="11"/>
      <c r="G5574" s="15"/>
      <c r="H5574" s="11"/>
      <c r="I5574" s="15"/>
    </row>
    <row r="5575" spans="6:9">
      <c r="F5575" s="11"/>
      <c r="G5575" s="15"/>
      <c r="H5575" s="11"/>
      <c r="I5575" s="15"/>
    </row>
    <row r="5576" spans="6:9">
      <c r="F5576" s="11"/>
      <c r="G5576" s="15"/>
      <c r="H5576" s="11"/>
      <c r="I5576" s="15"/>
    </row>
    <row r="5577" spans="6:9">
      <c r="F5577" s="11"/>
      <c r="G5577" s="15"/>
      <c r="H5577" s="11"/>
      <c r="I5577" s="15"/>
    </row>
    <row r="5578" spans="6:9">
      <c r="F5578" s="11"/>
      <c r="G5578" s="15"/>
      <c r="H5578" s="11"/>
      <c r="I5578" s="15"/>
    </row>
    <row r="5579" spans="6:9">
      <c r="F5579" s="11"/>
      <c r="G5579" s="15"/>
      <c r="H5579" s="11"/>
      <c r="I5579" s="15"/>
    </row>
    <row r="5580" spans="6:9">
      <c r="F5580" s="11"/>
      <c r="G5580" s="15"/>
      <c r="H5580" s="11"/>
      <c r="I5580" s="15"/>
    </row>
    <row r="5581" spans="6:9">
      <c r="F5581" s="11"/>
      <c r="G5581" s="15"/>
      <c r="H5581" s="11"/>
      <c r="I5581" s="15"/>
    </row>
    <row r="5582" spans="6:9">
      <c r="F5582" s="11"/>
      <c r="G5582" s="15"/>
      <c r="H5582" s="11"/>
      <c r="I5582" s="15"/>
    </row>
    <row r="5583" spans="6:9">
      <c r="F5583" s="11"/>
      <c r="G5583" s="15"/>
      <c r="H5583" s="11"/>
      <c r="I5583" s="15"/>
    </row>
    <row r="5584" spans="6:9">
      <c r="F5584" s="11"/>
      <c r="G5584" s="15"/>
      <c r="H5584" s="11"/>
      <c r="I5584" s="15"/>
    </row>
    <row r="5585" spans="6:9">
      <c r="F5585" s="11"/>
      <c r="G5585" s="15"/>
      <c r="H5585" s="11"/>
      <c r="I5585" s="15"/>
    </row>
    <row r="5586" spans="6:9">
      <c r="F5586" s="11"/>
      <c r="G5586" s="15"/>
      <c r="H5586" s="11"/>
      <c r="I5586" s="15"/>
    </row>
    <row r="5587" spans="6:9">
      <c r="F5587" s="11"/>
      <c r="G5587" s="15"/>
      <c r="H5587" s="11"/>
      <c r="I5587" s="15"/>
    </row>
    <row r="5588" spans="6:9">
      <c r="F5588" s="11"/>
      <c r="G5588" s="15"/>
      <c r="H5588" s="11"/>
      <c r="I5588" s="15"/>
    </row>
    <row r="5589" spans="6:9">
      <c r="F5589" s="11"/>
      <c r="G5589" s="15"/>
      <c r="H5589" s="11"/>
      <c r="I5589" s="15"/>
    </row>
    <row r="5590" spans="6:9">
      <c r="F5590" s="11"/>
      <c r="G5590" s="15"/>
      <c r="H5590" s="11"/>
      <c r="I5590" s="15"/>
    </row>
    <row r="5591" spans="6:9">
      <c r="F5591" s="11"/>
      <c r="G5591" s="15"/>
      <c r="H5591" s="11"/>
      <c r="I5591" s="15"/>
    </row>
    <row r="5592" spans="6:9">
      <c r="F5592" s="11"/>
      <c r="G5592" s="15"/>
      <c r="H5592" s="11"/>
      <c r="I5592" s="15"/>
    </row>
    <row r="5593" spans="6:9">
      <c r="F5593" s="11"/>
      <c r="G5593" s="15"/>
      <c r="H5593" s="11"/>
      <c r="I5593" s="15"/>
    </row>
    <row r="5594" spans="6:9">
      <c r="F5594" s="11"/>
      <c r="G5594" s="15"/>
      <c r="H5594" s="11"/>
      <c r="I5594" s="15"/>
    </row>
    <row r="5595" spans="6:9">
      <c r="F5595" s="11"/>
      <c r="G5595" s="15"/>
      <c r="H5595" s="11"/>
      <c r="I5595" s="15"/>
    </row>
    <row r="5596" spans="6:9">
      <c r="F5596" s="11"/>
      <c r="G5596" s="15"/>
      <c r="H5596" s="11"/>
      <c r="I5596" s="15"/>
    </row>
    <row r="5597" spans="6:9">
      <c r="F5597" s="11"/>
      <c r="G5597" s="15"/>
      <c r="H5597" s="11"/>
      <c r="I5597" s="15"/>
    </row>
    <row r="5598" spans="6:9">
      <c r="F5598" s="11"/>
      <c r="G5598" s="15"/>
      <c r="H5598" s="11"/>
      <c r="I5598" s="15"/>
    </row>
    <row r="5599" spans="6:9">
      <c r="F5599" s="11"/>
      <c r="G5599" s="15"/>
      <c r="H5599" s="11"/>
      <c r="I5599" s="15"/>
    </row>
    <row r="5600" spans="6:9">
      <c r="F5600" s="11"/>
      <c r="G5600" s="15"/>
      <c r="H5600" s="11"/>
      <c r="I5600" s="15"/>
    </row>
    <row r="5601" spans="6:9">
      <c r="F5601" s="11"/>
      <c r="G5601" s="15"/>
      <c r="H5601" s="11"/>
      <c r="I5601" s="15"/>
    </row>
    <row r="5602" spans="6:9">
      <c r="F5602" s="11"/>
      <c r="G5602" s="15"/>
      <c r="H5602" s="11"/>
      <c r="I5602" s="15"/>
    </row>
    <row r="5603" spans="6:9">
      <c r="F5603" s="11"/>
      <c r="G5603" s="15"/>
      <c r="H5603" s="11"/>
      <c r="I5603" s="15"/>
    </row>
    <row r="5604" spans="6:9">
      <c r="F5604" s="11"/>
      <c r="G5604" s="15"/>
      <c r="H5604" s="11"/>
      <c r="I5604" s="15"/>
    </row>
    <row r="5605" spans="6:9">
      <c r="F5605" s="11"/>
      <c r="G5605" s="15"/>
      <c r="H5605" s="11"/>
      <c r="I5605" s="15"/>
    </row>
    <row r="5606" spans="6:9">
      <c r="F5606" s="11"/>
      <c r="G5606" s="15"/>
      <c r="H5606" s="11"/>
      <c r="I5606" s="15"/>
    </row>
    <row r="5607" spans="6:9">
      <c r="F5607" s="11"/>
      <c r="G5607" s="15"/>
      <c r="H5607" s="11"/>
      <c r="I5607" s="15"/>
    </row>
    <row r="5608" spans="6:9">
      <c r="F5608" s="11"/>
      <c r="G5608" s="15"/>
      <c r="H5608" s="11"/>
      <c r="I5608" s="15"/>
    </row>
    <row r="5609" spans="6:9">
      <c r="F5609" s="11"/>
      <c r="G5609" s="15"/>
      <c r="H5609" s="11"/>
      <c r="I5609" s="15"/>
    </row>
    <row r="5610" spans="6:9">
      <c r="F5610" s="11"/>
      <c r="G5610" s="15"/>
      <c r="H5610" s="11"/>
      <c r="I5610" s="15"/>
    </row>
    <row r="5611" spans="6:9">
      <c r="F5611" s="11"/>
      <c r="G5611" s="15"/>
      <c r="H5611" s="11"/>
      <c r="I5611" s="15"/>
    </row>
    <row r="5612" spans="6:9">
      <c r="F5612" s="11"/>
      <c r="G5612" s="15"/>
      <c r="H5612" s="11"/>
      <c r="I5612" s="15"/>
    </row>
    <row r="5613" spans="6:9">
      <c r="F5613" s="11"/>
      <c r="G5613" s="15"/>
      <c r="H5613" s="11"/>
      <c r="I5613" s="15"/>
    </row>
    <row r="5614" spans="6:9">
      <c r="F5614" s="11"/>
      <c r="G5614" s="15"/>
      <c r="H5614" s="11"/>
      <c r="I5614" s="15"/>
    </row>
    <row r="5615" spans="6:9">
      <c r="F5615" s="11"/>
      <c r="G5615" s="15"/>
      <c r="H5615" s="11"/>
      <c r="I5615" s="15"/>
    </row>
    <row r="5616" spans="6:9">
      <c r="F5616" s="11"/>
      <c r="G5616" s="15"/>
      <c r="H5616" s="11"/>
      <c r="I5616" s="15"/>
    </row>
    <row r="5617" spans="6:9">
      <c r="F5617" s="11"/>
      <c r="G5617" s="15"/>
      <c r="H5617" s="11"/>
      <c r="I5617" s="15"/>
    </row>
    <row r="5618" spans="6:9">
      <c r="F5618" s="11"/>
      <c r="G5618" s="15"/>
      <c r="H5618" s="11"/>
      <c r="I5618" s="15"/>
    </row>
    <row r="5619" spans="6:9">
      <c r="F5619" s="11"/>
      <c r="G5619" s="15"/>
      <c r="H5619" s="11"/>
      <c r="I5619" s="15"/>
    </row>
    <row r="5620" spans="6:9">
      <c r="F5620" s="11"/>
      <c r="G5620" s="15"/>
      <c r="H5620" s="11"/>
      <c r="I5620" s="15"/>
    </row>
    <row r="5621" spans="6:9">
      <c r="F5621" s="11"/>
      <c r="G5621" s="15"/>
      <c r="H5621" s="11"/>
      <c r="I5621" s="15"/>
    </row>
    <row r="5622" spans="6:9">
      <c r="F5622" s="11"/>
      <c r="G5622" s="15"/>
      <c r="H5622" s="11"/>
      <c r="I5622" s="15"/>
    </row>
    <row r="5623" spans="6:9">
      <c r="F5623" s="11"/>
      <c r="G5623" s="15"/>
      <c r="H5623" s="11"/>
      <c r="I5623" s="15"/>
    </row>
    <row r="5624" spans="6:9">
      <c r="F5624" s="11"/>
      <c r="G5624" s="15"/>
      <c r="H5624" s="11"/>
      <c r="I5624" s="15"/>
    </row>
    <row r="5625" spans="6:9">
      <c r="F5625" s="11"/>
      <c r="G5625" s="15"/>
      <c r="H5625" s="11"/>
      <c r="I5625" s="15"/>
    </row>
    <row r="5626" spans="6:9">
      <c r="F5626" s="11"/>
      <c r="G5626" s="15"/>
      <c r="H5626" s="11"/>
      <c r="I5626" s="15"/>
    </row>
    <row r="5627" spans="6:9">
      <c r="F5627" s="11"/>
      <c r="G5627" s="15"/>
      <c r="H5627" s="11"/>
      <c r="I5627" s="15"/>
    </row>
    <row r="5628" spans="6:9">
      <c r="F5628" s="11"/>
      <c r="G5628" s="15"/>
      <c r="H5628" s="11"/>
      <c r="I5628" s="15"/>
    </row>
    <row r="5629" spans="6:9">
      <c r="F5629" s="11"/>
      <c r="G5629" s="15"/>
      <c r="H5629" s="11"/>
      <c r="I5629" s="15"/>
    </row>
    <row r="5630" spans="6:9">
      <c r="F5630" s="11"/>
      <c r="G5630" s="15"/>
      <c r="H5630" s="11"/>
      <c r="I5630" s="15"/>
    </row>
    <row r="5631" spans="6:9">
      <c r="F5631" s="11"/>
      <c r="G5631" s="15"/>
      <c r="H5631" s="11"/>
      <c r="I5631" s="15"/>
    </row>
    <row r="5632" spans="6:9">
      <c r="F5632" s="11"/>
      <c r="G5632" s="15"/>
      <c r="H5632" s="11"/>
      <c r="I5632" s="15"/>
    </row>
    <row r="5633" spans="6:9">
      <c r="F5633" s="11"/>
      <c r="G5633" s="15"/>
      <c r="H5633" s="11"/>
      <c r="I5633" s="15"/>
    </row>
    <row r="5634" spans="6:9">
      <c r="F5634" s="11"/>
      <c r="G5634" s="15"/>
      <c r="H5634" s="11"/>
      <c r="I5634" s="15"/>
    </row>
    <row r="5635" spans="6:9">
      <c r="F5635" s="11"/>
      <c r="G5635" s="15"/>
      <c r="H5635" s="11"/>
      <c r="I5635" s="15"/>
    </row>
    <row r="5636" spans="6:9">
      <c r="F5636" s="11"/>
      <c r="G5636" s="15"/>
      <c r="H5636" s="11"/>
      <c r="I5636" s="15"/>
    </row>
    <row r="5637" spans="6:9">
      <c r="F5637" s="11"/>
      <c r="G5637" s="15"/>
      <c r="H5637" s="11"/>
      <c r="I5637" s="15"/>
    </row>
    <row r="5638" spans="6:9">
      <c r="F5638" s="11"/>
      <c r="G5638" s="15"/>
      <c r="H5638" s="11"/>
      <c r="I5638" s="15"/>
    </row>
    <row r="5639" spans="6:9">
      <c r="F5639" s="11"/>
      <c r="G5639" s="15"/>
      <c r="H5639" s="11"/>
      <c r="I5639" s="15"/>
    </row>
    <row r="5640" spans="6:9">
      <c r="F5640" s="11"/>
      <c r="G5640" s="15"/>
      <c r="H5640" s="11"/>
      <c r="I5640" s="15"/>
    </row>
    <row r="5641" spans="6:9">
      <c r="F5641" s="11"/>
      <c r="G5641" s="15"/>
      <c r="H5641" s="11"/>
      <c r="I5641" s="15"/>
    </row>
    <row r="5642" spans="6:9">
      <c r="F5642" s="11"/>
      <c r="G5642" s="15"/>
      <c r="H5642" s="11"/>
      <c r="I5642" s="15"/>
    </row>
    <row r="5643" spans="6:9">
      <c r="F5643" s="11"/>
      <c r="G5643" s="15"/>
      <c r="H5643" s="11"/>
      <c r="I5643" s="15"/>
    </row>
    <row r="5644" spans="6:9">
      <c r="F5644" s="11"/>
      <c r="G5644" s="15"/>
      <c r="H5644" s="11"/>
      <c r="I5644" s="15"/>
    </row>
    <row r="5645" spans="6:9">
      <c r="F5645" s="11"/>
      <c r="G5645" s="15"/>
      <c r="H5645" s="11"/>
      <c r="I5645" s="15"/>
    </row>
    <row r="5646" spans="6:9">
      <c r="F5646" s="11"/>
      <c r="G5646" s="15"/>
      <c r="H5646" s="11"/>
      <c r="I5646" s="15"/>
    </row>
    <row r="5647" spans="6:9">
      <c r="F5647" s="11"/>
      <c r="G5647" s="15"/>
      <c r="H5647" s="11"/>
      <c r="I5647" s="15"/>
    </row>
    <row r="5648" spans="6:9">
      <c r="F5648" s="11"/>
      <c r="G5648" s="15"/>
      <c r="H5648" s="11"/>
      <c r="I5648" s="15"/>
    </row>
    <row r="5649" spans="6:9">
      <c r="F5649" s="11"/>
      <c r="G5649" s="15"/>
      <c r="H5649" s="11"/>
      <c r="I5649" s="15"/>
    </row>
    <row r="5650" spans="6:9">
      <c r="F5650" s="11"/>
      <c r="G5650" s="15"/>
      <c r="H5650" s="11"/>
      <c r="I5650" s="15"/>
    </row>
    <row r="5651" spans="6:9">
      <c r="F5651" s="11"/>
      <c r="G5651" s="15"/>
      <c r="H5651" s="11"/>
      <c r="I5651" s="15"/>
    </row>
    <row r="5652" spans="6:9">
      <c r="F5652" s="11"/>
      <c r="G5652" s="15"/>
      <c r="H5652" s="11"/>
      <c r="I5652" s="15"/>
    </row>
    <row r="5653" spans="6:9">
      <c r="F5653" s="11"/>
      <c r="G5653" s="15"/>
      <c r="H5653" s="11"/>
      <c r="I5653" s="15"/>
    </row>
    <row r="5654" spans="6:9">
      <c r="F5654" s="11"/>
      <c r="G5654" s="15"/>
      <c r="H5654" s="11"/>
      <c r="I5654" s="15"/>
    </row>
    <row r="5655" spans="6:9">
      <c r="F5655" s="11"/>
      <c r="G5655" s="15"/>
      <c r="H5655" s="11"/>
      <c r="I5655" s="15"/>
    </row>
    <row r="5656" spans="6:9">
      <c r="F5656" s="11"/>
      <c r="G5656" s="15"/>
      <c r="H5656" s="11"/>
      <c r="I5656" s="15"/>
    </row>
    <row r="5657" spans="6:9">
      <c r="F5657" s="11"/>
      <c r="G5657" s="15"/>
      <c r="H5657" s="11"/>
      <c r="I5657" s="15"/>
    </row>
    <row r="5658" spans="6:9">
      <c r="F5658" s="11"/>
      <c r="G5658" s="15"/>
      <c r="H5658" s="11"/>
      <c r="I5658" s="15"/>
    </row>
    <row r="5659" spans="6:9">
      <c r="F5659" s="11"/>
      <c r="G5659" s="15"/>
      <c r="H5659" s="11"/>
      <c r="I5659" s="15"/>
    </row>
    <row r="5660" spans="6:9">
      <c r="F5660" s="11"/>
      <c r="G5660" s="15"/>
      <c r="H5660" s="11"/>
      <c r="I5660" s="15"/>
    </row>
    <row r="5661" spans="6:9">
      <c r="F5661" s="11"/>
      <c r="G5661" s="15"/>
      <c r="H5661" s="11"/>
      <c r="I5661" s="15"/>
    </row>
    <row r="5662" spans="6:9">
      <c r="F5662" s="11"/>
      <c r="G5662" s="15"/>
      <c r="H5662" s="11"/>
      <c r="I5662" s="15"/>
    </row>
    <row r="5663" spans="6:9">
      <c r="F5663" s="11"/>
      <c r="G5663" s="15"/>
      <c r="H5663" s="11"/>
      <c r="I5663" s="15"/>
    </row>
    <row r="5664" spans="6:9">
      <c r="F5664" s="11"/>
      <c r="G5664" s="15"/>
      <c r="H5664" s="11"/>
      <c r="I5664" s="15"/>
    </row>
    <row r="5665" spans="6:9">
      <c r="F5665" s="11"/>
      <c r="G5665" s="15"/>
      <c r="H5665" s="11"/>
      <c r="I5665" s="15"/>
    </row>
    <row r="5666" spans="6:9">
      <c r="F5666" s="11"/>
      <c r="G5666" s="15"/>
      <c r="H5666" s="11"/>
      <c r="I5666" s="15"/>
    </row>
    <row r="5667" spans="6:9">
      <c r="F5667" s="11"/>
      <c r="G5667" s="15"/>
      <c r="H5667" s="11"/>
      <c r="I5667" s="15"/>
    </row>
    <row r="5668" spans="6:9">
      <c r="F5668" s="11"/>
      <c r="G5668" s="15"/>
      <c r="H5668" s="11"/>
      <c r="I5668" s="15"/>
    </row>
    <row r="5669" spans="6:9">
      <c r="F5669" s="11"/>
      <c r="G5669" s="15"/>
      <c r="H5669" s="11"/>
      <c r="I5669" s="15"/>
    </row>
    <row r="5670" spans="6:9">
      <c r="F5670" s="11"/>
      <c r="G5670" s="15"/>
      <c r="H5670" s="11"/>
      <c r="I5670" s="15"/>
    </row>
    <row r="5671" spans="6:9">
      <c r="F5671" s="11"/>
      <c r="G5671" s="15"/>
      <c r="H5671" s="11"/>
      <c r="I5671" s="15"/>
    </row>
    <row r="5672" spans="6:9">
      <c r="F5672" s="11"/>
      <c r="G5672" s="15"/>
      <c r="H5672" s="11"/>
      <c r="I5672" s="15"/>
    </row>
    <row r="5673" spans="6:9">
      <c r="F5673" s="11"/>
      <c r="G5673" s="15"/>
      <c r="H5673" s="11"/>
      <c r="I5673" s="15"/>
    </row>
    <row r="5674" spans="6:9">
      <c r="F5674" s="11"/>
      <c r="G5674" s="15"/>
      <c r="H5674" s="11"/>
      <c r="I5674" s="15"/>
    </row>
    <row r="5675" spans="6:9">
      <c r="F5675" s="11"/>
      <c r="G5675" s="15"/>
      <c r="H5675" s="11"/>
      <c r="I5675" s="15"/>
    </row>
    <row r="5676" spans="6:9">
      <c r="F5676" s="11"/>
      <c r="G5676" s="15"/>
      <c r="H5676" s="11"/>
      <c r="I5676" s="15"/>
    </row>
    <row r="5677" spans="6:9">
      <c r="F5677" s="11"/>
      <c r="G5677" s="15"/>
      <c r="H5677" s="11"/>
      <c r="I5677" s="15"/>
    </row>
    <row r="5678" spans="6:9">
      <c r="F5678" s="11"/>
      <c r="G5678" s="15"/>
      <c r="H5678" s="11"/>
      <c r="I5678" s="15"/>
    </row>
    <row r="5679" spans="6:9">
      <c r="F5679" s="11"/>
      <c r="G5679" s="15"/>
      <c r="H5679" s="11"/>
      <c r="I5679" s="15"/>
    </row>
    <row r="5680" spans="6:9">
      <c r="F5680" s="11"/>
      <c r="G5680" s="15"/>
      <c r="H5680" s="11"/>
      <c r="I5680" s="15"/>
    </row>
    <row r="5681" spans="6:9">
      <c r="F5681" s="11"/>
      <c r="G5681" s="15"/>
      <c r="H5681" s="11"/>
      <c r="I5681" s="15"/>
    </row>
    <row r="5682" spans="6:9">
      <c r="F5682" s="11"/>
      <c r="G5682" s="15"/>
      <c r="H5682" s="11"/>
      <c r="I5682" s="15"/>
    </row>
    <row r="5683" spans="6:9">
      <c r="F5683" s="11"/>
      <c r="G5683" s="15"/>
      <c r="H5683" s="11"/>
      <c r="I5683" s="15"/>
    </row>
    <row r="5684" spans="6:9">
      <c r="F5684" s="11"/>
      <c r="G5684" s="15"/>
      <c r="H5684" s="11"/>
      <c r="I5684" s="15"/>
    </row>
    <row r="5685" spans="6:9">
      <c r="F5685" s="11"/>
      <c r="G5685" s="15"/>
      <c r="H5685" s="11"/>
      <c r="I5685" s="15"/>
    </row>
    <row r="5686" spans="6:9">
      <c r="F5686" s="11"/>
      <c r="G5686" s="15"/>
      <c r="H5686" s="11"/>
      <c r="I5686" s="15"/>
    </row>
    <row r="5687" spans="6:9">
      <c r="F5687" s="11"/>
      <c r="G5687" s="15"/>
      <c r="H5687" s="11"/>
      <c r="I5687" s="15"/>
    </row>
    <row r="5688" spans="6:9">
      <c r="F5688" s="11"/>
      <c r="G5688" s="15"/>
      <c r="H5688" s="11"/>
      <c r="I5688" s="15"/>
    </row>
    <row r="5689" spans="6:9">
      <c r="F5689" s="11"/>
      <c r="G5689" s="15"/>
      <c r="H5689" s="11"/>
      <c r="I5689" s="15"/>
    </row>
    <row r="5690" spans="6:9">
      <c r="F5690" s="11"/>
      <c r="G5690" s="15"/>
      <c r="H5690" s="11"/>
      <c r="I5690" s="15"/>
    </row>
    <row r="5691" spans="6:9">
      <c r="F5691" s="11"/>
      <c r="G5691" s="15"/>
      <c r="H5691" s="11"/>
      <c r="I5691" s="15"/>
    </row>
    <row r="5692" spans="6:9">
      <c r="F5692" s="11"/>
      <c r="G5692" s="15"/>
      <c r="H5692" s="11"/>
      <c r="I5692" s="15"/>
    </row>
    <row r="5693" spans="6:9">
      <c r="F5693" s="11"/>
      <c r="G5693" s="15"/>
      <c r="H5693" s="11"/>
      <c r="I5693" s="15"/>
    </row>
    <row r="5694" spans="6:9">
      <c r="F5694" s="11"/>
      <c r="G5694" s="15"/>
      <c r="H5694" s="11"/>
      <c r="I5694" s="15"/>
    </row>
    <row r="5695" spans="6:9">
      <c r="F5695" s="11"/>
      <c r="G5695" s="15"/>
      <c r="H5695" s="11"/>
      <c r="I5695" s="15"/>
    </row>
    <row r="5696" spans="6:9">
      <c r="F5696" s="11"/>
      <c r="G5696" s="15"/>
      <c r="H5696" s="11"/>
      <c r="I5696" s="15"/>
    </row>
    <row r="5697" spans="6:9">
      <c r="F5697" s="11"/>
      <c r="G5697" s="15"/>
      <c r="H5697" s="11"/>
      <c r="I5697" s="15"/>
    </row>
    <row r="5698" spans="6:9">
      <c r="F5698" s="11"/>
      <c r="G5698" s="15"/>
      <c r="H5698" s="11"/>
      <c r="I5698" s="15"/>
    </row>
    <row r="5699" spans="6:9">
      <c r="F5699" s="11"/>
      <c r="G5699" s="15"/>
      <c r="H5699" s="11"/>
      <c r="I5699" s="15"/>
    </row>
    <row r="5700" spans="6:9">
      <c r="F5700" s="11"/>
      <c r="G5700" s="15"/>
      <c r="H5700" s="11"/>
      <c r="I5700" s="15"/>
    </row>
    <row r="5701" spans="6:9">
      <c r="F5701" s="11"/>
      <c r="G5701" s="15"/>
      <c r="H5701" s="11"/>
      <c r="I5701" s="15"/>
    </row>
    <row r="5702" spans="6:9">
      <c r="F5702" s="11"/>
      <c r="G5702" s="15"/>
      <c r="H5702" s="11"/>
      <c r="I5702" s="15"/>
    </row>
    <row r="5703" spans="6:9">
      <c r="F5703" s="11"/>
      <c r="G5703" s="15"/>
      <c r="H5703" s="11"/>
      <c r="I5703" s="15"/>
    </row>
    <row r="5704" spans="6:9">
      <c r="F5704" s="11"/>
      <c r="G5704" s="15"/>
      <c r="H5704" s="11"/>
      <c r="I5704" s="15"/>
    </row>
    <row r="5705" spans="6:9">
      <c r="F5705" s="11"/>
      <c r="G5705" s="15"/>
      <c r="H5705" s="11"/>
      <c r="I5705" s="15"/>
    </row>
    <row r="5706" spans="6:9">
      <c r="F5706" s="11"/>
      <c r="G5706" s="15"/>
      <c r="H5706" s="11"/>
      <c r="I5706" s="15"/>
    </row>
    <row r="5707" spans="6:9">
      <c r="F5707" s="11"/>
      <c r="G5707" s="15"/>
      <c r="H5707" s="11"/>
      <c r="I5707" s="15"/>
    </row>
    <row r="5708" spans="6:9">
      <c r="F5708" s="11"/>
      <c r="G5708" s="15"/>
      <c r="H5708" s="11"/>
      <c r="I5708" s="15"/>
    </row>
    <row r="5709" spans="6:9">
      <c r="F5709" s="11"/>
      <c r="G5709" s="15"/>
      <c r="H5709" s="11"/>
      <c r="I5709" s="15"/>
    </row>
    <row r="5710" spans="6:9">
      <c r="F5710" s="11"/>
      <c r="G5710" s="15"/>
      <c r="H5710" s="11"/>
      <c r="I5710" s="15"/>
    </row>
    <row r="5711" spans="6:9">
      <c r="F5711" s="11"/>
      <c r="G5711" s="15"/>
      <c r="H5711" s="11"/>
      <c r="I5711" s="15"/>
    </row>
    <row r="5712" spans="6:9">
      <c r="F5712" s="11"/>
      <c r="G5712" s="15"/>
      <c r="H5712" s="11"/>
      <c r="I5712" s="15"/>
    </row>
    <row r="5713" spans="6:9">
      <c r="F5713" s="11"/>
      <c r="G5713" s="15"/>
      <c r="H5713" s="11"/>
      <c r="I5713" s="15"/>
    </row>
    <row r="5714" spans="6:9">
      <c r="F5714" s="11"/>
      <c r="G5714" s="15"/>
      <c r="H5714" s="11"/>
      <c r="I5714" s="15"/>
    </row>
    <row r="5715" spans="6:9">
      <c r="F5715" s="11"/>
      <c r="G5715" s="15"/>
      <c r="H5715" s="11"/>
      <c r="I5715" s="15"/>
    </row>
    <row r="5716" spans="6:9">
      <c r="F5716" s="11"/>
      <c r="G5716" s="15"/>
      <c r="H5716" s="11"/>
      <c r="I5716" s="15"/>
    </row>
    <row r="5717" spans="6:9">
      <c r="F5717" s="11"/>
      <c r="G5717" s="15"/>
      <c r="H5717" s="11"/>
      <c r="I5717" s="15"/>
    </row>
    <row r="5718" spans="6:9">
      <c r="F5718" s="11"/>
      <c r="G5718" s="15"/>
      <c r="H5718" s="11"/>
      <c r="I5718" s="15"/>
    </row>
    <row r="5719" spans="6:9">
      <c r="F5719" s="11"/>
      <c r="G5719" s="15"/>
      <c r="H5719" s="11"/>
      <c r="I5719" s="15"/>
    </row>
    <row r="5720" spans="6:9">
      <c r="F5720" s="11"/>
      <c r="G5720" s="15"/>
      <c r="H5720" s="11"/>
      <c r="I5720" s="15"/>
    </row>
    <row r="5721" spans="6:9">
      <c r="F5721" s="11"/>
      <c r="G5721" s="15"/>
      <c r="H5721" s="11"/>
      <c r="I5721" s="15"/>
    </row>
    <row r="5722" spans="6:9">
      <c r="F5722" s="11"/>
      <c r="G5722" s="15"/>
      <c r="H5722" s="11"/>
      <c r="I5722" s="15"/>
    </row>
    <row r="5723" spans="6:9">
      <c r="F5723" s="11"/>
      <c r="G5723" s="15"/>
      <c r="H5723" s="11"/>
      <c r="I5723" s="15"/>
    </row>
    <row r="5724" spans="6:9">
      <c r="F5724" s="11"/>
      <c r="G5724" s="15"/>
      <c r="H5724" s="11"/>
      <c r="I5724" s="15"/>
    </row>
    <row r="5725" spans="6:9">
      <c r="F5725" s="11"/>
      <c r="G5725" s="15"/>
      <c r="H5725" s="11"/>
      <c r="I5725" s="15"/>
    </row>
    <row r="5726" spans="6:9">
      <c r="F5726" s="11"/>
      <c r="G5726" s="15"/>
      <c r="H5726" s="11"/>
      <c r="I5726" s="15"/>
    </row>
    <row r="5727" spans="6:9">
      <c r="F5727" s="11"/>
      <c r="G5727" s="15"/>
      <c r="H5727" s="11"/>
      <c r="I5727" s="15"/>
    </row>
    <row r="5728" spans="6:9">
      <c r="F5728" s="11"/>
      <c r="G5728" s="15"/>
      <c r="H5728" s="11"/>
      <c r="I5728" s="15"/>
    </row>
    <row r="5729" spans="6:9">
      <c r="F5729" s="11"/>
      <c r="G5729" s="15"/>
      <c r="H5729" s="11"/>
      <c r="I5729" s="15"/>
    </row>
    <row r="5730" spans="6:9">
      <c r="F5730" s="11"/>
      <c r="G5730" s="15"/>
      <c r="H5730" s="11"/>
      <c r="I5730" s="15"/>
    </row>
    <row r="5731" spans="6:9">
      <c r="F5731" s="11"/>
      <c r="G5731" s="15"/>
      <c r="H5731" s="11"/>
      <c r="I5731" s="15"/>
    </row>
    <row r="5732" spans="6:9">
      <c r="F5732" s="11"/>
      <c r="G5732" s="15"/>
      <c r="H5732" s="11"/>
      <c r="I5732" s="15"/>
    </row>
    <row r="5733" spans="6:9">
      <c r="F5733" s="11"/>
      <c r="G5733" s="15"/>
      <c r="H5733" s="11"/>
      <c r="I5733" s="15"/>
    </row>
    <row r="5734" spans="6:9">
      <c r="F5734" s="11"/>
      <c r="G5734" s="15"/>
      <c r="H5734" s="11"/>
      <c r="I5734" s="15"/>
    </row>
    <row r="5735" spans="6:9">
      <c r="F5735" s="11"/>
      <c r="G5735" s="15"/>
      <c r="H5735" s="11"/>
      <c r="I5735" s="15"/>
    </row>
    <row r="5736" spans="6:9">
      <c r="F5736" s="11"/>
      <c r="G5736" s="15"/>
      <c r="H5736" s="11"/>
      <c r="I5736" s="15"/>
    </row>
    <row r="5737" spans="6:9">
      <c r="F5737" s="11"/>
      <c r="G5737" s="15"/>
      <c r="H5737" s="11"/>
      <c r="I5737" s="15"/>
    </row>
    <row r="5738" spans="6:9">
      <c r="F5738" s="11"/>
      <c r="G5738" s="15"/>
      <c r="H5738" s="11"/>
      <c r="I5738" s="15"/>
    </row>
    <row r="5739" spans="6:9">
      <c r="F5739" s="11"/>
      <c r="G5739" s="15"/>
      <c r="H5739" s="11"/>
      <c r="I5739" s="15"/>
    </row>
    <row r="5740" spans="6:9">
      <c r="F5740" s="11"/>
      <c r="G5740" s="15"/>
      <c r="H5740" s="11"/>
      <c r="I5740" s="15"/>
    </row>
    <row r="5741" spans="6:9">
      <c r="F5741" s="11"/>
      <c r="G5741" s="15"/>
      <c r="H5741" s="11"/>
      <c r="I5741" s="15"/>
    </row>
    <row r="5742" spans="6:9">
      <c r="F5742" s="11"/>
      <c r="G5742" s="15"/>
      <c r="H5742" s="11"/>
      <c r="I5742" s="15"/>
    </row>
    <row r="5743" spans="6:9">
      <c r="F5743" s="11"/>
      <c r="G5743" s="15"/>
      <c r="H5743" s="11"/>
      <c r="I5743" s="15"/>
    </row>
    <row r="5744" spans="6:9">
      <c r="F5744" s="11"/>
      <c r="G5744" s="15"/>
      <c r="H5744" s="11"/>
      <c r="I5744" s="15"/>
    </row>
    <row r="5745" spans="6:9">
      <c r="F5745" s="11"/>
      <c r="G5745" s="15"/>
      <c r="H5745" s="11"/>
      <c r="I5745" s="15"/>
    </row>
    <row r="5746" spans="6:9">
      <c r="F5746" s="11"/>
      <c r="G5746" s="15"/>
      <c r="H5746" s="11"/>
      <c r="I5746" s="15"/>
    </row>
    <row r="5747" spans="6:9">
      <c r="F5747" s="11"/>
      <c r="G5747" s="15"/>
      <c r="H5747" s="11"/>
      <c r="I5747" s="15"/>
    </row>
    <row r="5748" spans="6:9">
      <c r="F5748" s="11"/>
      <c r="G5748" s="15"/>
      <c r="H5748" s="11"/>
      <c r="I5748" s="15"/>
    </row>
    <row r="5749" spans="6:9">
      <c r="F5749" s="11"/>
      <c r="G5749" s="15"/>
      <c r="H5749" s="11"/>
      <c r="I5749" s="15"/>
    </row>
    <row r="5750" spans="6:9">
      <c r="F5750" s="11"/>
      <c r="G5750" s="15"/>
      <c r="H5750" s="11"/>
      <c r="I5750" s="15"/>
    </row>
    <row r="5751" spans="6:9">
      <c r="F5751" s="11"/>
      <c r="G5751" s="15"/>
      <c r="H5751" s="11"/>
      <c r="I5751" s="15"/>
    </row>
    <row r="5752" spans="6:9">
      <c r="F5752" s="11"/>
      <c r="G5752" s="15"/>
      <c r="H5752" s="11"/>
      <c r="I5752" s="15"/>
    </row>
    <row r="5753" spans="6:9">
      <c r="F5753" s="11"/>
      <c r="G5753" s="15"/>
      <c r="H5753" s="11"/>
      <c r="I5753" s="15"/>
    </row>
    <row r="5754" spans="6:9">
      <c r="F5754" s="11"/>
      <c r="G5754" s="15"/>
      <c r="H5754" s="11"/>
      <c r="I5754" s="15"/>
    </row>
    <row r="5755" spans="6:9">
      <c r="F5755" s="11"/>
      <c r="G5755" s="15"/>
      <c r="H5755" s="11"/>
      <c r="I5755" s="15"/>
    </row>
    <row r="5756" spans="6:9">
      <c r="F5756" s="11"/>
      <c r="G5756" s="15"/>
      <c r="H5756" s="11"/>
      <c r="I5756" s="15"/>
    </row>
    <row r="5757" spans="6:9">
      <c r="F5757" s="11"/>
      <c r="G5757" s="15"/>
      <c r="H5757" s="11"/>
      <c r="I5757" s="15"/>
    </row>
    <row r="5758" spans="6:9">
      <c r="F5758" s="11"/>
      <c r="G5758" s="15"/>
      <c r="H5758" s="11"/>
      <c r="I5758" s="15"/>
    </row>
    <row r="5759" spans="6:9">
      <c r="F5759" s="11"/>
      <c r="G5759" s="15"/>
      <c r="H5759" s="11"/>
      <c r="I5759" s="15"/>
    </row>
    <row r="5760" spans="6:9">
      <c r="F5760" s="11"/>
      <c r="G5760" s="15"/>
      <c r="H5760" s="11"/>
      <c r="I5760" s="15"/>
    </row>
    <row r="5761" spans="6:9">
      <c r="F5761" s="11"/>
      <c r="G5761" s="15"/>
      <c r="H5761" s="11"/>
      <c r="I5761" s="15"/>
    </row>
    <row r="5762" spans="6:9">
      <c r="F5762" s="11"/>
      <c r="G5762" s="15"/>
      <c r="H5762" s="11"/>
      <c r="I5762" s="15"/>
    </row>
    <row r="5763" spans="6:9">
      <c r="F5763" s="11"/>
      <c r="G5763" s="15"/>
      <c r="H5763" s="11"/>
      <c r="I5763" s="15"/>
    </row>
    <row r="5764" spans="6:9">
      <c r="F5764" s="11"/>
      <c r="G5764" s="15"/>
      <c r="H5764" s="11"/>
      <c r="I5764" s="15"/>
    </row>
    <row r="5765" spans="6:9">
      <c r="F5765" s="11"/>
      <c r="G5765" s="15"/>
      <c r="H5765" s="11"/>
      <c r="I5765" s="15"/>
    </row>
    <row r="5766" spans="6:9">
      <c r="F5766" s="11"/>
      <c r="G5766" s="15"/>
      <c r="H5766" s="11"/>
      <c r="I5766" s="15"/>
    </row>
    <row r="5767" spans="6:9">
      <c r="F5767" s="11"/>
      <c r="G5767" s="15"/>
      <c r="H5767" s="11"/>
      <c r="I5767" s="15"/>
    </row>
    <row r="5768" spans="6:9">
      <c r="F5768" s="11"/>
      <c r="G5768" s="15"/>
      <c r="H5768" s="11"/>
      <c r="I5768" s="15"/>
    </row>
    <row r="5769" spans="6:9">
      <c r="F5769" s="11"/>
      <c r="G5769" s="15"/>
      <c r="H5769" s="11"/>
      <c r="I5769" s="15"/>
    </row>
    <row r="5770" spans="6:9">
      <c r="F5770" s="11"/>
      <c r="G5770" s="15"/>
      <c r="H5770" s="11"/>
      <c r="I5770" s="15"/>
    </row>
    <row r="5771" spans="6:9">
      <c r="F5771" s="11"/>
      <c r="G5771" s="15"/>
      <c r="H5771" s="11"/>
      <c r="I5771" s="15"/>
    </row>
    <row r="5772" spans="6:9">
      <c r="F5772" s="11"/>
      <c r="G5772" s="15"/>
      <c r="H5772" s="11"/>
      <c r="I5772" s="15"/>
    </row>
    <row r="5773" spans="6:9">
      <c r="F5773" s="11"/>
      <c r="G5773" s="15"/>
      <c r="H5773" s="11"/>
      <c r="I5773" s="15"/>
    </row>
    <row r="5774" spans="6:9">
      <c r="F5774" s="11"/>
      <c r="G5774" s="15"/>
      <c r="H5774" s="11"/>
      <c r="I5774" s="15"/>
    </row>
    <row r="5775" spans="6:9">
      <c r="F5775" s="11"/>
      <c r="G5775" s="15"/>
      <c r="H5775" s="11"/>
      <c r="I5775" s="15"/>
    </row>
    <row r="5776" spans="6:9">
      <c r="F5776" s="11"/>
      <c r="G5776" s="15"/>
      <c r="H5776" s="11"/>
      <c r="I5776" s="15"/>
    </row>
    <row r="5777" spans="6:9">
      <c r="F5777" s="11"/>
      <c r="G5777" s="15"/>
      <c r="H5777" s="11"/>
      <c r="I5777" s="15"/>
    </row>
    <row r="5778" spans="6:9">
      <c r="F5778" s="11"/>
      <c r="G5778" s="15"/>
      <c r="H5778" s="11"/>
      <c r="I5778" s="15"/>
    </row>
    <row r="5779" spans="6:9">
      <c r="F5779" s="11"/>
      <c r="G5779" s="15"/>
      <c r="H5779" s="11"/>
      <c r="I5779" s="15"/>
    </row>
    <row r="5780" spans="6:9">
      <c r="F5780" s="11"/>
      <c r="G5780" s="15"/>
      <c r="H5780" s="11"/>
      <c r="I5780" s="15"/>
    </row>
    <row r="5781" spans="6:9">
      <c r="F5781" s="11"/>
      <c r="G5781" s="15"/>
      <c r="H5781" s="11"/>
      <c r="I5781" s="15"/>
    </row>
    <row r="5782" spans="6:9">
      <c r="F5782" s="11"/>
      <c r="G5782" s="15"/>
      <c r="H5782" s="11"/>
      <c r="I5782" s="15"/>
    </row>
    <row r="5783" spans="6:9">
      <c r="F5783" s="11"/>
      <c r="G5783" s="15"/>
      <c r="H5783" s="11"/>
      <c r="I5783" s="15"/>
    </row>
    <row r="5784" spans="6:9">
      <c r="F5784" s="11"/>
      <c r="G5784" s="15"/>
      <c r="H5784" s="11"/>
      <c r="I5784" s="15"/>
    </row>
    <row r="5785" spans="6:9">
      <c r="F5785" s="11"/>
      <c r="G5785" s="15"/>
      <c r="H5785" s="11"/>
      <c r="I5785" s="15"/>
    </row>
    <row r="5786" spans="6:9">
      <c r="F5786" s="11"/>
      <c r="G5786" s="15"/>
      <c r="H5786" s="11"/>
      <c r="I5786" s="15"/>
    </row>
    <row r="5787" spans="6:9">
      <c r="F5787" s="11"/>
      <c r="G5787" s="15"/>
      <c r="H5787" s="11"/>
      <c r="I5787" s="15"/>
    </row>
    <row r="5788" spans="6:9">
      <c r="F5788" s="11"/>
      <c r="G5788" s="15"/>
      <c r="H5788" s="11"/>
      <c r="I5788" s="15"/>
    </row>
    <row r="5789" spans="6:9">
      <c r="F5789" s="11"/>
      <c r="G5789" s="15"/>
      <c r="H5789" s="11"/>
      <c r="I5789" s="15"/>
    </row>
    <row r="5790" spans="6:9">
      <c r="F5790" s="11"/>
      <c r="G5790" s="15"/>
      <c r="H5790" s="11"/>
      <c r="I5790" s="15"/>
    </row>
    <row r="5791" spans="6:9">
      <c r="F5791" s="11"/>
      <c r="G5791" s="15"/>
      <c r="H5791" s="11"/>
      <c r="I5791" s="15"/>
    </row>
    <row r="5792" spans="6:9">
      <c r="F5792" s="11"/>
      <c r="G5792" s="15"/>
      <c r="H5792" s="11"/>
      <c r="I5792" s="15"/>
    </row>
    <row r="5793" spans="6:9">
      <c r="F5793" s="11"/>
      <c r="G5793" s="15"/>
      <c r="H5793" s="11"/>
      <c r="I5793" s="15"/>
    </row>
    <row r="5794" spans="6:9">
      <c r="F5794" s="11"/>
      <c r="G5794" s="15"/>
      <c r="H5794" s="11"/>
      <c r="I5794" s="15"/>
    </row>
    <row r="5795" spans="6:9">
      <c r="F5795" s="11"/>
      <c r="G5795" s="15"/>
      <c r="H5795" s="11"/>
      <c r="I5795" s="15"/>
    </row>
    <row r="5796" spans="6:9">
      <c r="F5796" s="11"/>
      <c r="G5796" s="15"/>
      <c r="H5796" s="11"/>
      <c r="I5796" s="15"/>
    </row>
    <row r="5797" spans="6:9">
      <c r="F5797" s="11"/>
      <c r="G5797" s="15"/>
      <c r="H5797" s="11"/>
      <c r="I5797" s="15"/>
    </row>
    <row r="5798" spans="6:9">
      <c r="F5798" s="11"/>
      <c r="G5798" s="15"/>
      <c r="H5798" s="11"/>
      <c r="I5798" s="15"/>
    </row>
    <row r="5799" spans="6:9">
      <c r="F5799" s="11"/>
      <c r="G5799" s="15"/>
      <c r="H5799" s="11"/>
      <c r="I5799" s="15"/>
    </row>
    <row r="5800" spans="6:9">
      <c r="F5800" s="11"/>
      <c r="G5800" s="15"/>
      <c r="H5800" s="11"/>
      <c r="I5800" s="15"/>
    </row>
    <row r="5801" spans="6:9">
      <c r="F5801" s="11"/>
      <c r="G5801" s="15"/>
      <c r="H5801" s="11"/>
      <c r="I5801" s="15"/>
    </row>
    <row r="5802" spans="6:9">
      <c r="F5802" s="11"/>
      <c r="G5802" s="15"/>
      <c r="H5802" s="11"/>
      <c r="I5802" s="15"/>
    </row>
    <row r="5803" spans="6:9">
      <c r="F5803" s="11"/>
      <c r="G5803" s="15"/>
      <c r="H5803" s="11"/>
      <c r="I5803" s="15"/>
    </row>
    <row r="5804" spans="6:9">
      <c r="F5804" s="11"/>
      <c r="G5804" s="15"/>
      <c r="H5804" s="11"/>
      <c r="I5804" s="15"/>
    </row>
    <row r="5805" spans="6:9">
      <c r="F5805" s="11"/>
      <c r="G5805" s="15"/>
      <c r="H5805" s="11"/>
      <c r="I5805" s="15"/>
    </row>
    <row r="5806" spans="6:9">
      <c r="F5806" s="11"/>
      <c r="G5806" s="15"/>
      <c r="H5806" s="11"/>
      <c r="I5806" s="15"/>
    </row>
    <row r="5807" spans="6:9">
      <c r="F5807" s="11"/>
      <c r="G5807" s="15"/>
      <c r="H5807" s="11"/>
      <c r="I5807" s="15"/>
    </row>
    <row r="5808" spans="6:9">
      <c r="F5808" s="11"/>
      <c r="G5808" s="15"/>
      <c r="H5808" s="11"/>
      <c r="I5808" s="15"/>
    </row>
    <row r="5809" spans="6:9">
      <c r="F5809" s="11"/>
      <c r="G5809" s="15"/>
      <c r="H5809" s="11"/>
      <c r="I5809" s="15"/>
    </row>
    <row r="5810" spans="6:9">
      <c r="F5810" s="11"/>
      <c r="G5810" s="15"/>
      <c r="H5810" s="11"/>
      <c r="I5810" s="15"/>
    </row>
    <row r="5811" spans="6:9">
      <c r="F5811" s="11"/>
      <c r="G5811" s="15"/>
      <c r="H5811" s="11"/>
      <c r="I5811" s="15"/>
    </row>
    <row r="5812" spans="6:9">
      <c r="F5812" s="11"/>
      <c r="G5812" s="15"/>
      <c r="H5812" s="11"/>
      <c r="I5812" s="15"/>
    </row>
    <row r="5813" spans="6:9">
      <c r="F5813" s="11"/>
      <c r="G5813" s="15"/>
      <c r="H5813" s="11"/>
      <c r="I5813" s="15"/>
    </row>
    <row r="5814" spans="6:9">
      <c r="F5814" s="11"/>
      <c r="G5814" s="15"/>
      <c r="H5814" s="11"/>
      <c r="I5814" s="15"/>
    </row>
    <row r="5815" spans="6:9">
      <c r="F5815" s="11"/>
      <c r="G5815" s="15"/>
      <c r="H5815" s="11"/>
      <c r="I5815" s="15"/>
    </row>
    <row r="5816" spans="6:9">
      <c r="F5816" s="11"/>
      <c r="G5816" s="15"/>
      <c r="H5816" s="11"/>
      <c r="I5816" s="15"/>
    </row>
    <row r="5817" spans="6:9">
      <c r="F5817" s="11"/>
      <c r="G5817" s="15"/>
      <c r="H5817" s="11"/>
      <c r="I5817" s="15"/>
    </row>
    <row r="5818" spans="6:9">
      <c r="F5818" s="11"/>
      <c r="G5818" s="15"/>
      <c r="H5818" s="11"/>
      <c r="I5818" s="15"/>
    </row>
    <row r="5819" spans="6:9">
      <c r="F5819" s="11"/>
      <c r="G5819" s="15"/>
      <c r="H5819" s="11"/>
      <c r="I5819" s="15"/>
    </row>
    <row r="5820" spans="6:9">
      <c r="F5820" s="11"/>
      <c r="G5820" s="15"/>
      <c r="H5820" s="11"/>
      <c r="I5820" s="15"/>
    </row>
    <row r="5821" spans="6:9">
      <c r="F5821" s="11"/>
      <c r="G5821" s="15"/>
      <c r="H5821" s="11"/>
      <c r="I5821" s="15"/>
    </row>
    <row r="5822" spans="6:9">
      <c r="F5822" s="11"/>
      <c r="G5822" s="15"/>
      <c r="H5822" s="11"/>
      <c r="I5822" s="15"/>
    </row>
    <row r="5823" spans="6:9">
      <c r="F5823" s="11"/>
      <c r="G5823" s="15"/>
      <c r="H5823" s="11"/>
      <c r="I5823" s="15"/>
    </row>
    <row r="5824" spans="6:9">
      <c r="F5824" s="11"/>
      <c r="G5824" s="15"/>
      <c r="H5824" s="11"/>
      <c r="I5824" s="15"/>
    </row>
    <row r="5825" spans="6:9">
      <c r="F5825" s="11"/>
      <c r="G5825" s="15"/>
      <c r="H5825" s="11"/>
      <c r="I5825" s="15"/>
    </row>
    <row r="5826" spans="6:9">
      <c r="F5826" s="11"/>
      <c r="G5826" s="15"/>
      <c r="H5826" s="11"/>
      <c r="I5826" s="15"/>
    </row>
    <row r="5827" spans="6:9">
      <c r="F5827" s="11"/>
      <c r="G5827" s="15"/>
      <c r="H5827" s="11"/>
      <c r="I5827" s="15"/>
    </row>
    <row r="5828" spans="6:9">
      <c r="F5828" s="11"/>
      <c r="G5828" s="15"/>
      <c r="H5828" s="11"/>
      <c r="I5828" s="15"/>
    </row>
    <row r="5829" spans="6:9">
      <c r="F5829" s="11"/>
      <c r="G5829" s="15"/>
      <c r="H5829" s="11"/>
      <c r="I5829" s="15"/>
    </row>
    <row r="5830" spans="6:9">
      <c r="F5830" s="11"/>
      <c r="G5830" s="15"/>
      <c r="H5830" s="11"/>
      <c r="I5830" s="15"/>
    </row>
    <row r="5831" spans="6:9">
      <c r="F5831" s="11"/>
      <c r="G5831" s="15"/>
      <c r="H5831" s="11"/>
      <c r="I5831" s="15"/>
    </row>
    <row r="5832" spans="6:9">
      <c r="F5832" s="11"/>
      <c r="G5832" s="15"/>
      <c r="H5832" s="11"/>
      <c r="I5832" s="15"/>
    </row>
    <row r="5833" spans="6:9">
      <c r="F5833" s="11"/>
      <c r="G5833" s="15"/>
      <c r="H5833" s="11"/>
      <c r="I5833" s="15"/>
    </row>
    <row r="5834" spans="6:9">
      <c r="F5834" s="11"/>
      <c r="G5834" s="15"/>
      <c r="H5834" s="11"/>
      <c r="I5834" s="15"/>
    </row>
    <row r="5835" spans="6:9">
      <c r="F5835" s="11"/>
      <c r="G5835" s="15"/>
      <c r="H5835" s="11"/>
      <c r="I5835" s="15"/>
    </row>
    <row r="5836" spans="6:9">
      <c r="F5836" s="11"/>
      <c r="G5836" s="15"/>
      <c r="H5836" s="11"/>
      <c r="I5836" s="15"/>
    </row>
    <row r="5837" spans="6:9">
      <c r="F5837" s="11"/>
      <c r="G5837" s="15"/>
      <c r="H5837" s="11"/>
      <c r="I5837" s="15"/>
    </row>
    <row r="5838" spans="6:9">
      <c r="F5838" s="11"/>
      <c r="G5838" s="15"/>
      <c r="H5838" s="11"/>
      <c r="I5838" s="15"/>
    </row>
    <row r="5839" spans="6:9">
      <c r="F5839" s="11"/>
      <c r="G5839" s="15"/>
      <c r="H5839" s="11"/>
      <c r="I5839" s="15"/>
    </row>
    <row r="5840" spans="6:9">
      <c r="F5840" s="11"/>
      <c r="G5840" s="15"/>
      <c r="H5840" s="11"/>
      <c r="I5840" s="15"/>
    </row>
    <row r="5841" spans="6:9">
      <c r="F5841" s="11"/>
      <c r="G5841" s="15"/>
      <c r="H5841" s="11"/>
      <c r="I5841" s="15"/>
    </row>
    <row r="5842" spans="6:9">
      <c r="F5842" s="11"/>
      <c r="G5842" s="15"/>
      <c r="H5842" s="11"/>
      <c r="I5842" s="15"/>
    </row>
    <row r="5843" spans="6:9">
      <c r="F5843" s="11"/>
      <c r="G5843" s="15"/>
      <c r="H5843" s="11"/>
      <c r="I5843" s="15"/>
    </row>
    <row r="5844" spans="6:9">
      <c r="F5844" s="11"/>
      <c r="G5844" s="15"/>
      <c r="H5844" s="11"/>
      <c r="I5844" s="15"/>
    </row>
    <row r="5845" spans="6:9">
      <c r="F5845" s="11"/>
      <c r="G5845" s="15"/>
      <c r="H5845" s="11"/>
      <c r="I5845" s="15"/>
    </row>
    <row r="5846" spans="6:9">
      <c r="F5846" s="11"/>
      <c r="G5846" s="15"/>
      <c r="H5846" s="11"/>
      <c r="I5846" s="15"/>
    </row>
    <row r="5847" spans="6:9">
      <c r="F5847" s="11"/>
      <c r="G5847" s="15"/>
      <c r="H5847" s="11"/>
      <c r="I5847" s="15"/>
    </row>
    <row r="5848" spans="6:9">
      <c r="F5848" s="11"/>
      <c r="G5848" s="15"/>
      <c r="H5848" s="11"/>
      <c r="I5848" s="15"/>
    </row>
    <row r="5849" spans="6:9">
      <c r="F5849" s="11"/>
      <c r="G5849" s="15"/>
      <c r="H5849" s="11"/>
      <c r="I5849" s="15"/>
    </row>
    <row r="5850" spans="6:9">
      <c r="F5850" s="11"/>
      <c r="G5850" s="15"/>
      <c r="H5850" s="11"/>
      <c r="I5850" s="15"/>
    </row>
    <row r="5851" spans="6:9">
      <c r="F5851" s="11"/>
      <c r="G5851" s="15"/>
      <c r="H5851" s="11"/>
      <c r="I5851" s="15"/>
    </row>
    <row r="5852" spans="6:9">
      <c r="F5852" s="11"/>
      <c r="G5852" s="15"/>
      <c r="H5852" s="11"/>
      <c r="I5852" s="15"/>
    </row>
    <row r="5853" spans="6:9">
      <c r="F5853" s="11"/>
      <c r="G5853" s="15"/>
      <c r="H5853" s="11"/>
      <c r="I5853" s="15"/>
    </row>
    <row r="5854" spans="6:9">
      <c r="F5854" s="11"/>
      <c r="G5854" s="15"/>
      <c r="H5854" s="11"/>
      <c r="I5854" s="15"/>
    </row>
    <row r="5855" spans="6:9">
      <c r="F5855" s="11"/>
      <c r="G5855" s="15"/>
      <c r="H5855" s="11"/>
      <c r="I5855" s="15"/>
    </row>
    <row r="5856" spans="6:9">
      <c r="F5856" s="11"/>
      <c r="G5856" s="15"/>
      <c r="H5856" s="11"/>
      <c r="I5856" s="15"/>
    </row>
    <row r="5857" spans="6:9">
      <c r="F5857" s="11"/>
      <c r="G5857" s="15"/>
      <c r="H5857" s="11"/>
      <c r="I5857" s="15"/>
    </row>
    <row r="5858" spans="6:9">
      <c r="F5858" s="11"/>
      <c r="G5858" s="15"/>
      <c r="H5858" s="11"/>
      <c r="I5858" s="15"/>
    </row>
    <row r="5859" spans="6:9">
      <c r="F5859" s="11"/>
      <c r="G5859" s="15"/>
      <c r="H5859" s="11"/>
      <c r="I5859" s="15"/>
    </row>
    <row r="5860" spans="6:9">
      <c r="F5860" s="11"/>
      <c r="G5860" s="15"/>
      <c r="H5860" s="11"/>
      <c r="I5860" s="15"/>
    </row>
    <row r="5861" spans="6:9">
      <c r="F5861" s="11"/>
      <c r="G5861" s="15"/>
      <c r="H5861" s="11"/>
      <c r="I5861" s="15"/>
    </row>
    <row r="5862" spans="6:9">
      <c r="F5862" s="11"/>
      <c r="G5862" s="15"/>
      <c r="H5862" s="11"/>
      <c r="I5862" s="15"/>
    </row>
    <row r="5863" spans="6:9">
      <c r="F5863" s="11"/>
      <c r="G5863" s="15"/>
      <c r="H5863" s="11"/>
      <c r="I5863" s="15"/>
    </row>
    <row r="5864" spans="6:9">
      <c r="F5864" s="11"/>
      <c r="G5864" s="15"/>
      <c r="H5864" s="11"/>
      <c r="I5864" s="15"/>
    </row>
    <row r="5865" spans="6:9">
      <c r="F5865" s="11"/>
      <c r="G5865" s="15"/>
      <c r="H5865" s="11"/>
      <c r="I5865" s="15"/>
    </row>
    <row r="5866" spans="6:9">
      <c r="F5866" s="11"/>
      <c r="G5866" s="15"/>
      <c r="H5866" s="11"/>
      <c r="I5866" s="15"/>
    </row>
    <row r="5867" spans="6:9">
      <c r="F5867" s="11"/>
      <c r="G5867" s="15"/>
      <c r="H5867" s="11"/>
      <c r="I5867" s="15"/>
    </row>
    <row r="5868" spans="6:9">
      <c r="F5868" s="11"/>
      <c r="G5868" s="15"/>
      <c r="H5868" s="11"/>
      <c r="I5868" s="15"/>
    </row>
    <row r="5869" spans="6:9">
      <c r="F5869" s="11"/>
      <c r="G5869" s="15"/>
      <c r="H5869" s="11"/>
      <c r="I5869" s="15"/>
    </row>
    <row r="5870" spans="6:9">
      <c r="F5870" s="11"/>
      <c r="G5870" s="15"/>
      <c r="H5870" s="11"/>
      <c r="I5870" s="15"/>
    </row>
    <row r="5871" spans="6:9">
      <c r="F5871" s="11"/>
      <c r="G5871" s="15"/>
      <c r="H5871" s="11"/>
      <c r="I5871" s="15"/>
    </row>
    <row r="5872" spans="6:9">
      <c r="F5872" s="11"/>
      <c r="G5872" s="15"/>
      <c r="H5872" s="11"/>
      <c r="I5872" s="15"/>
    </row>
    <row r="5873" spans="6:9">
      <c r="F5873" s="11"/>
      <c r="G5873" s="15"/>
      <c r="H5873" s="11"/>
      <c r="I5873" s="15"/>
    </row>
    <row r="5874" spans="6:9">
      <c r="F5874" s="11"/>
      <c r="G5874" s="15"/>
      <c r="H5874" s="11"/>
      <c r="I5874" s="15"/>
    </row>
    <row r="5875" spans="6:9">
      <c r="F5875" s="11"/>
      <c r="G5875" s="15"/>
      <c r="H5875" s="11"/>
      <c r="I5875" s="15"/>
    </row>
    <row r="5876" spans="6:9">
      <c r="F5876" s="11"/>
      <c r="G5876" s="15"/>
      <c r="H5876" s="11"/>
      <c r="I5876" s="15"/>
    </row>
    <row r="5877" spans="6:9">
      <c r="F5877" s="11"/>
      <c r="G5877" s="15"/>
      <c r="H5877" s="11"/>
      <c r="I5877" s="15"/>
    </row>
    <row r="5878" spans="6:9">
      <c r="F5878" s="11"/>
      <c r="G5878" s="15"/>
      <c r="H5878" s="11"/>
      <c r="I5878" s="15"/>
    </row>
    <row r="5879" spans="6:9">
      <c r="F5879" s="11"/>
      <c r="G5879" s="15"/>
      <c r="H5879" s="11"/>
      <c r="I5879" s="15"/>
    </row>
    <row r="5880" spans="6:9">
      <c r="F5880" s="11"/>
      <c r="G5880" s="15"/>
      <c r="H5880" s="11"/>
      <c r="I5880" s="15"/>
    </row>
    <row r="5881" spans="6:9">
      <c r="F5881" s="11"/>
      <c r="G5881" s="15"/>
      <c r="H5881" s="11"/>
      <c r="I5881" s="15"/>
    </row>
    <row r="5882" spans="6:9">
      <c r="F5882" s="11"/>
      <c r="G5882" s="15"/>
      <c r="H5882" s="11"/>
      <c r="I5882" s="15"/>
    </row>
    <row r="5883" spans="6:9">
      <c r="F5883" s="11"/>
      <c r="G5883" s="15"/>
      <c r="H5883" s="11"/>
      <c r="I5883" s="15"/>
    </row>
    <row r="5884" spans="6:9">
      <c r="F5884" s="11"/>
      <c r="G5884" s="15"/>
      <c r="H5884" s="11"/>
      <c r="I5884" s="15"/>
    </row>
    <row r="5885" spans="6:9">
      <c r="F5885" s="11"/>
      <c r="G5885" s="15"/>
      <c r="H5885" s="11"/>
      <c r="I5885" s="15"/>
    </row>
    <row r="5886" spans="6:9">
      <c r="F5886" s="11"/>
      <c r="G5886" s="15"/>
      <c r="H5886" s="11"/>
      <c r="I5886" s="15"/>
    </row>
    <row r="5887" spans="6:9">
      <c r="F5887" s="11"/>
      <c r="G5887" s="15"/>
      <c r="H5887" s="11"/>
      <c r="I5887" s="15"/>
    </row>
    <row r="5888" spans="6:9">
      <c r="F5888" s="11"/>
      <c r="G5888" s="15"/>
      <c r="H5888" s="11"/>
      <c r="I5888" s="15"/>
    </row>
    <row r="5889" spans="6:9">
      <c r="F5889" s="11"/>
      <c r="G5889" s="15"/>
      <c r="H5889" s="11"/>
      <c r="I5889" s="15"/>
    </row>
    <row r="5890" spans="6:9">
      <c r="F5890" s="11"/>
      <c r="G5890" s="15"/>
      <c r="H5890" s="11"/>
      <c r="I5890" s="15"/>
    </row>
    <row r="5891" spans="6:9">
      <c r="F5891" s="11"/>
      <c r="G5891" s="15"/>
      <c r="H5891" s="11"/>
      <c r="I5891" s="15"/>
    </row>
    <row r="5892" spans="6:9">
      <c r="F5892" s="11"/>
      <c r="G5892" s="15"/>
      <c r="H5892" s="11"/>
      <c r="I5892" s="15"/>
    </row>
    <row r="5893" spans="6:9">
      <c r="F5893" s="11"/>
      <c r="G5893" s="15"/>
      <c r="H5893" s="11"/>
      <c r="I5893" s="15"/>
    </row>
    <row r="5894" spans="6:9">
      <c r="F5894" s="11"/>
      <c r="G5894" s="15"/>
      <c r="H5894" s="11"/>
      <c r="I5894" s="15"/>
    </row>
    <row r="5895" spans="6:9">
      <c r="F5895" s="11"/>
      <c r="G5895" s="15"/>
      <c r="H5895" s="11"/>
      <c r="I5895" s="15"/>
    </row>
    <row r="5896" spans="6:9">
      <c r="F5896" s="11"/>
      <c r="G5896" s="15"/>
      <c r="H5896" s="11"/>
      <c r="I5896" s="15"/>
    </row>
    <row r="5897" spans="6:9">
      <c r="F5897" s="11"/>
      <c r="G5897" s="15"/>
      <c r="H5897" s="11"/>
      <c r="I5897" s="15"/>
    </row>
    <row r="5898" spans="6:9">
      <c r="F5898" s="11"/>
      <c r="G5898" s="15"/>
      <c r="H5898" s="11"/>
      <c r="I5898" s="15"/>
    </row>
    <row r="5899" spans="6:9">
      <c r="F5899" s="11"/>
      <c r="G5899" s="15"/>
      <c r="H5899" s="11"/>
      <c r="I5899" s="15"/>
    </row>
    <row r="5900" spans="6:9">
      <c r="F5900" s="11"/>
      <c r="G5900" s="15"/>
      <c r="H5900" s="11"/>
      <c r="I5900" s="15"/>
    </row>
    <row r="5901" spans="6:9">
      <c r="F5901" s="11"/>
      <c r="G5901" s="15"/>
      <c r="H5901" s="11"/>
      <c r="I5901" s="15"/>
    </row>
    <row r="5902" spans="6:9">
      <c r="F5902" s="11"/>
      <c r="G5902" s="15"/>
      <c r="H5902" s="11"/>
      <c r="I5902" s="15"/>
    </row>
    <row r="5903" spans="6:9">
      <c r="F5903" s="11"/>
      <c r="G5903" s="15"/>
      <c r="H5903" s="11"/>
      <c r="I5903" s="15"/>
    </row>
    <row r="5904" spans="6:9">
      <c r="F5904" s="11"/>
      <c r="G5904" s="15"/>
      <c r="H5904" s="11"/>
      <c r="I5904" s="15"/>
    </row>
    <row r="5905" spans="6:9">
      <c r="F5905" s="11"/>
      <c r="G5905" s="15"/>
      <c r="H5905" s="11"/>
      <c r="I5905" s="15"/>
    </row>
    <row r="5906" spans="6:9">
      <c r="F5906" s="11"/>
      <c r="G5906" s="15"/>
      <c r="H5906" s="11"/>
      <c r="I5906" s="15"/>
    </row>
    <row r="5907" spans="6:9">
      <c r="F5907" s="11"/>
      <c r="G5907" s="15"/>
      <c r="H5907" s="11"/>
      <c r="I5907" s="15"/>
    </row>
    <row r="5908" spans="6:9">
      <c r="F5908" s="11"/>
      <c r="G5908" s="15"/>
      <c r="H5908" s="11"/>
      <c r="I5908" s="15"/>
    </row>
    <row r="5909" spans="6:9">
      <c r="F5909" s="11"/>
      <c r="G5909" s="15"/>
      <c r="H5909" s="11"/>
      <c r="I5909" s="15"/>
    </row>
    <row r="5910" spans="6:9">
      <c r="F5910" s="11"/>
      <c r="G5910" s="15"/>
      <c r="H5910" s="11"/>
      <c r="I5910" s="15"/>
    </row>
    <row r="5911" spans="6:9">
      <c r="F5911" s="11"/>
      <c r="G5911" s="15"/>
      <c r="H5911" s="11"/>
      <c r="I5911" s="15"/>
    </row>
    <row r="5912" spans="6:9">
      <c r="F5912" s="11"/>
      <c r="G5912" s="15"/>
      <c r="H5912" s="11"/>
      <c r="I5912" s="15"/>
    </row>
    <row r="5913" spans="6:9">
      <c r="F5913" s="11"/>
      <c r="G5913" s="15"/>
      <c r="H5913" s="11"/>
      <c r="I5913" s="15"/>
    </row>
    <row r="5914" spans="6:9">
      <c r="F5914" s="11"/>
      <c r="G5914" s="15"/>
      <c r="H5914" s="11"/>
      <c r="I5914" s="15"/>
    </row>
    <row r="5915" spans="6:9">
      <c r="F5915" s="11"/>
      <c r="G5915" s="15"/>
      <c r="H5915" s="11"/>
      <c r="I5915" s="15"/>
    </row>
    <row r="5916" spans="6:9">
      <c r="F5916" s="11"/>
      <c r="G5916" s="15"/>
      <c r="H5916" s="11"/>
      <c r="I5916" s="15"/>
    </row>
    <row r="5917" spans="6:9">
      <c r="F5917" s="11"/>
      <c r="G5917" s="15"/>
      <c r="H5917" s="11"/>
      <c r="I5917" s="15"/>
    </row>
    <row r="5918" spans="6:9">
      <c r="F5918" s="11"/>
      <c r="G5918" s="15"/>
      <c r="H5918" s="11"/>
      <c r="I5918" s="15"/>
    </row>
    <row r="5919" spans="6:9">
      <c r="F5919" s="11"/>
      <c r="G5919" s="15"/>
      <c r="H5919" s="11"/>
      <c r="I5919" s="15"/>
    </row>
    <row r="5920" spans="6:9">
      <c r="F5920" s="11"/>
      <c r="G5920" s="15"/>
      <c r="H5920" s="11"/>
      <c r="I5920" s="15"/>
    </row>
    <row r="5921" spans="6:9">
      <c r="F5921" s="11"/>
      <c r="G5921" s="15"/>
      <c r="H5921" s="11"/>
      <c r="I5921" s="15"/>
    </row>
    <row r="5922" spans="6:9">
      <c r="F5922" s="11"/>
      <c r="G5922" s="15"/>
      <c r="H5922" s="11"/>
      <c r="I5922" s="15"/>
    </row>
    <row r="5923" spans="6:9">
      <c r="F5923" s="11"/>
      <c r="G5923" s="15"/>
      <c r="H5923" s="11"/>
      <c r="I5923" s="15"/>
    </row>
    <row r="5924" spans="6:9">
      <c r="F5924" s="11"/>
      <c r="G5924" s="15"/>
      <c r="H5924" s="11"/>
      <c r="I5924" s="15"/>
    </row>
    <row r="5925" spans="6:9">
      <c r="F5925" s="11"/>
      <c r="G5925" s="15"/>
      <c r="H5925" s="11"/>
      <c r="I5925" s="15"/>
    </row>
    <row r="5926" spans="6:9">
      <c r="F5926" s="11"/>
      <c r="G5926" s="15"/>
      <c r="H5926" s="11"/>
      <c r="I5926" s="15"/>
    </row>
    <row r="5927" spans="6:9">
      <c r="F5927" s="11"/>
      <c r="G5927" s="15"/>
      <c r="H5927" s="11"/>
      <c r="I5927" s="15"/>
    </row>
    <row r="5928" spans="6:9">
      <c r="F5928" s="11"/>
      <c r="G5928" s="15"/>
      <c r="H5928" s="11"/>
      <c r="I5928" s="15"/>
    </row>
    <row r="5929" spans="6:9">
      <c r="F5929" s="11"/>
      <c r="G5929" s="15"/>
      <c r="H5929" s="11"/>
      <c r="I5929" s="15"/>
    </row>
    <row r="5930" spans="6:9">
      <c r="F5930" s="11"/>
      <c r="G5930" s="15"/>
      <c r="H5930" s="11"/>
      <c r="I5930" s="15"/>
    </row>
    <row r="5931" spans="6:9">
      <c r="F5931" s="11"/>
      <c r="G5931" s="15"/>
      <c r="H5931" s="11"/>
      <c r="I5931" s="15"/>
    </row>
    <row r="5932" spans="6:9">
      <c r="F5932" s="11"/>
      <c r="G5932" s="15"/>
      <c r="H5932" s="11"/>
      <c r="I5932" s="15"/>
    </row>
    <row r="5933" spans="6:9">
      <c r="F5933" s="11"/>
      <c r="G5933" s="15"/>
      <c r="H5933" s="11"/>
      <c r="I5933" s="15"/>
    </row>
    <row r="5934" spans="6:9">
      <c r="F5934" s="11"/>
      <c r="G5934" s="15"/>
      <c r="H5934" s="11"/>
      <c r="I5934" s="15"/>
    </row>
    <row r="5935" spans="6:9">
      <c r="F5935" s="11"/>
      <c r="G5935" s="15"/>
      <c r="H5935" s="11"/>
      <c r="I5935" s="15"/>
    </row>
    <row r="5936" spans="6:9">
      <c r="F5936" s="11"/>
      <c r="G5936" s="15"/>
      <c r="H5936" s="11"/>
      <c r="I5936" s="15"/>
    </row>
    <row r="5937" spans="6:9">
      <c r="F5937" s="11"/>
      <c r="G5937" s="15"/>
      <c r="H5937" s="11"/>
      <c r="I5937" s="15"/>
    </row>
    <row r="5938" spans="6:9">
      <c r="F5938" s="11"/>
      <c r="G5938" s="15"/>
      <c r="H5938" s="11"/>
      <c r="I5938" s="15"/>
    </row>
    <row r="5939" spans="6:9">
      <c r="F5939" s="11"/>
      <c r="G5939" s="15"/>
      <c r="H5939" s="11"/>
      <c r="I5939" s="15"/>
    </row>
    <row r="5940" spans="6:9">
      <c r="F5940" s="11"/>
      <c r="G5940" s="15"/>
      <c r="H5940" s="11"/>
      <c r="I5940" s="15"/>
    </row>
    <row r="5941" spans="6:9">
      <c r="F5941" s="11"/>
      <c r="G5941" s="15"/>
      <c r="H5941" s="11"/>
      <c r="I5941" s="15"/>
    </row>
    <row r="5942" spans="6:9">
      <c r="F5942" s="11"/>
      <c r="G5942" s="15"/>
      <c r="H5942" s="11"/>
      <c r="I5942" s="15"/>
    </row>
    <row r="5943" spans="6:9">
      <c r="F5943" s="11"/>
      <c r="G5943" s="15"/>
      <c r="H5943" s="11"/>
      <c r="I5943" s="15"/>
    </row>
    <row r="5944" spans="6:9">
      <c r="F5944" s="11"/>
      <c r="G5944" s="15"/>
      <c r="H5944" s="11"/>
      <c r="I5944" s="15"/>
    </row>
    <row r="5945" spans="6:9">
      <c r="F5945" s="11"/>
      <c r="G5945" s="15"/>
      <c r="H5945" s="11"/>
      <c r="I5945" s="15"/>
    </row>
    <row r="5946" spans="6:9">
      <c r="F5946" s="11"/>
      <c r="G5946" s="15"/>
      <c r="H5946" s="11"/>
      <c r="I5946" s="15"/>
    </row>
    <row r="5947" spans="6:9">
      <c r="F5947" s="11"/>
      <c r="G5947" s="15"/>
      <c r="H5947" s="11"/>
      <c r="I5947" s="15"/>
    </row>
    <row r="5948" spans="6:9">
      <c r="F5948" s="11"/>
      <c r="G5948" s="15"/>
      <c r="H5948" s="11"/>
      <c r="I5948" s="15"/>
    </row>
    <row r="5949" spans="6:9">
      <c r="F5949" s="11"/>
      <c r="G5949" s="15"/>
      <c r="H5949" s="11"/>
      <c r="I5949" s="15"/>
    </row>
    <row r="5950" spans="6:9">
      <c r="F5950" s="11"/>
      <c r="G5950" s="15"/>
      <c r="H5950" s="11"/>
      <c r="I5950" s="15"/>
    </row>
    <row r="5951" spans="6:9">
      <c r="F5951" s="11"/>
      <c r="G5951" s="15"/>
      <c r="H5951" s="11"/>
      <c r="I5951" s="15"/>
    </row>
    <row r="5952" spans="6:9">
      <c r="F5952" s="11"/>
      <c r="G5952" s="15"/>
      <c r="H5952" s="11"/>
      <c r="I5952" s="15"/>
    </row>
    <row r="5953" spans="6:9">
      <c r="F5953" s="11"/>
      <c r="G5953" s="15"/>
      <c r="H5953" s="11"/>
      <c r="I5953" s="15"/>
    </row>
    <row r="5954" spans="6:9">
      <c r="F5954" s="11"/>
      <c r="G5954" s="15"/>
      <c r="H5954" s="11"/>
      <c r="I5954" s="15"/>
    </row>
    <row r="5955" spans="6:9">
      <c r="F5955" s="11"/>
      <c r="G5955" s="15"/>
      <c r="H5955" s="11"/>
      <c r="I5955" s="15"/>
    </row>
    <row r="5956" spans="6:9">
      <c r="F5956" s="11"/>
      <c r="G5956" s="15"/>
      <c r="H5956" s="11"/>
      <c r="I5956" s="15"/>
    </row>
    <row r="5957" spans="6:9">
      <c r="F5957" s="11"/>
      <c r="G5957" s="15"/>
      <c r="H5957" s="11"/>
      <c r="I5957" s="15"/>
    </row>
    <row r="5958" spans="6:9">
      <c r="F5958" s="11"/>
      <c r="G5958" s="15"/>
      <c r="H5958" s="11"/>
      <c r="I5958" s="15"/>
    </row>
    <row r="5959" spans="6:9">
      <c r="F5959" s="11"/>
      <c r="G5959" s="15"/>
      <c r="H5959" s="11"/>
      <c r="I5959" s="15"/>
    </row>
    <row r="5960" spans="6:9">
      <c r="F5960" s="11"/>
      <c r="G5960" s="15"/>
      <c r="H5960" s="11"/>
      <c r="I5960" s="15"/>
    </row>
    <row r="5961" spans="6:9">
      <c r="F5961" s="11"/>
      <c r="G5961" s="15"/>
      <c r="H5961" s="11"/>
      <c r="I5961" s="15"/>
    </row>
    <row r="5962" spans="6:9">
      <c r="F5962" s="11"/>
      <c r="G5962" s="15"/>
      <c r="H5962" s="11"/>
      <c r="I5962" s="15"/>
    </row>
    <row r="5963" spans="6:9">
      <c r="F5963" s="11"/>
      <c r="G5963" s="15"/>
      <c r="H5963" s="11"/>
      <c r="I5963" s="15"/>
    </row>
    <row r="5964" spans="6:9">
      <c r="F5964" s="11"/>
      <c r="G5964" s="15"/>
      <c r="H5964" s="11"/>
      <c r="I5964" s="15"/>
    </row>
    <row r="5965" spans="6:9">
      <c r="F5965" s="11"/>
      <c r="G5965" s="15"/>
      <c r="H5965" s="11"/>
      <c r="I5965" s="15"/>
    </row>
    <row r="5966" spans="6:9">
      <c r="F5966" s="11"/>
      <c r="G5966" s="15"/>
      <c r="H5966" s="11"/>
      <c r="I5966" s="15"/>
    </row>
    <row r="5967" spans="6:9">
      <c r="F5967" s="11"/>
      <c r="G5967" s="15"/>
      <c r="H5967" s="11"/>
      <c r="I5967" s="15"/>
    </row>
    <row r="5968" spans="6:9">
      <c r="F5968" s="11"/>
      <c r="G5968" s="15"/>
      <c r="H5968" s="11"/>
      <c r="I5968" s="15"/>
    </row>
    <row r="5969" spans="6:9">
      <c r="F5969" s="11"/>
      <c r="G5969" s="15"/>
      <c r="H5969" s="11"/>
      <c r="I5969" s="15"/>
    </row>
    <row r="5970" spans="6:9">
      <c r="F5970" s="11"/>
      <c r="G5970" s="15"/>
      <c r="H5970" s="11"/>
      <c r="I5970" s="15"/>
    </row>
    <row r="5971" spans="6:9">
      <c r="F5971" s="11"/>
      <c r="G5971" s="15"/>
      <c r="H5971" s="11"/>
      <c r="I5971" s="15"/>
    </row>
    <row r="5972" spans="6:9">
      <c r="F5972" s="11"/>
      <c r="G5972" s="15"/>
      <c r="H5972" s="11"/>
      <c r="I5972" s="15"/>
    </row>
    <row r="5973" spans="6:9">
      <c r="F5973" s="11"/>
      <c r="G5973" s="15"/>
      <c r="H5973" s="11"/>
      <c r="I5973" s="15"/>
    </row>
    <row r="5974" spans="6:9">
      <c r="F5974" s="11"/>
      <c r="G5974" s="15"/>
      <c r="H5974" s="11"/>
      <c r="I5974" s="15"/>
    </row>
    <row r="5975" spans="6:9">
      <c r="F5975" s="11"/>
      <c r="G5975" s="15"/>
      <c r="H5975" s="11"/>
      <c r="I5975" s="15"/>
    </row>
    <row r="5976" spans="6:9">
      <c r="F5976" s="11"/>
      <c r="G5976" s="15"/>
      <c r="H5976" s="11"/>
      <c r="I5976" s="15"/>
    </row>
    <row r="5977" spans="6:9">
      <c r="F5977" s="11"/>
      <c r="G5977" s="15"/>
      <c r="H5977" s="11"/>
      <c r="I5977" s="15"/>
    </row>
    <row r="5978" spans="6:9">
      <c r="F5978" s="11"/>
      <c r="G5978" s="15"/>
      <c r="H5978" s="11"/>
      <c r="I5978" s="15"/>
    </row>
    <row r="5979" spans="6:9">
      <c r="F5979" s="11"/>
      <c r="G5979" s="15"/>
      <c r="H5979" s="11"/>
      <c r="I5979" s="15"/>
    </row>
    <row r="5980" spans="6:9">
      <c r="F5980" s="11"/>
      <c r="G5980" s="15"/>
      <c r="H5980" s="11"/>
      <c r="I5980" s="15"/>
    </row>
    <row r="5981" spans="6:9">
      <c r="F5981" s="11"/>
      <c r="G5981" s="15"/>
      <c r="H5981" s="11"/>
      <c r="I5981" s="15"/>
    </row>
    <row r="5982" spans="6:9">
      <c r="F5982" s="11"/>
      <c r="G5982" s="15"/>
      <c r="H5982" s="11"/>
      <c r="I5982" s="15"/>
    </row>
    <row r="5983" spans="6:9">
      <c r="F5983" s="11"/>
      <c r="G5983" s="15"/>
      <c r="H5983" s="11"/>
      <c r="I5983" s="15"/>
    </row>
    <row r="5984" spans="6:9">
      <c r="F5984" s="11"/>
      <c r="G5984" s="15"/>
      <c r="H5984" s="11"/>
      <c r="I5984" s="15"/>
    </row>
    <row r="5985" spans="6:9">
      <c r="F5985" s="11"/>
      <c r="G5985" s="15"/>
      <c r="H5985" s="11"/>
      <c r="I5985" s="15"/>
    </row>
    <row r="5986" spans="6:9">
      <c r="F5986" s="11"/>
      <c r="G5986" s="15"/>
      <c r="H5986" s="11"/>
      <c r="I5986" s="15"/>
    </row>
    <row r="5987" spans="6:9">
      <c r="F5987" s="11"/>
      <c r="G5987" s="15"/>
      <c r="H5987" s="11"/>
      <c r="I5987" s="15"/>
    </row>
    <row r="5988" spans="6:9">
      <c r="F5988" s="11"/>
      <c r="G5988" s="15"/>
      <c r="H5988" s="11"/>
      <c r="I5988" s="15"/>
    </row>
    <row r="5989" spans="6:9">
      <c r="F5989" s="11"/>
      <c r="G5989" s="15"/>
      <c r="H5989" s="11"/>
      <c r="I5989" s="15"/>
    </row>
    <row r="5990" spans="6:9">
      <c r="F5990" s="11"/>
      <c r="G5990" s="15"/>
      <c r="H5990" s="11"/>
      <c r="I5990" s="15"/>
    </row>
    <row r="5991" spans="6:9">
      <c r="F5991" s="11"/>
      <c r="G5991" s="15"/>
      <c r="H5991" s="11"/>
      <c r="I5991" s="15"/>
    </row>
    <row r="5992" spans="6:9">
      <c r="F5992" s="11"/>
      <c r="G5992" s="15"/>
      <c r="H5992" s="11"/>
      <c r="I5992" s="15"/>
    </row>
    <row r="5993" spans="6:9">
      <c r="F5993" s="11"/>
      <c r="G5993" s="15"/>
      <c r="H5993" s="11"/>
      <c r="I5993" s="15"/>
    </row>
    <row r="5994" spans="6:9">
      <c r="F5994" s="11"/>
      <c r="G5994" s="15"/>
      <c r="H5994" s="11"/>
      <c r="I5994" s="15"/>
    </row>
    <row r="5995" spans="6:9">
      <c r="F5995" s="11"/>
      <c r="G5995" s="15"/>
      <c r="H5995" s="11"/>
      <c r="I5995" s="15"/>
    </row>
    <row r="5996" spans="6:9">
      <c r="F5996" s="11"/>
      <c r="G5996" s="15"/>
      <c r="H5996" s="11"/>
      <c r="I5996" s="15"/>
    </row>
    <row r="5997" spans="6:9">
      <c r="F5997" s="11"/>
      <c r="G5997" s="15"/>
      <c r="H5997" s="11"/>
      <c r="I5997" s="15"/>
    </row>
    <row r="5998" spans="6:9">
      <c r="F5998" s="11"/>
      <c r="G5998" s="15"/>
      <c r="H5998" s="11"/>
      <c r="I5998" s="15"/>
    </row>
    <row r="5999" spans="6:9">
      <c r="F5999" s="11"/>
      <c r="G5999" s="15"/>
      <c r="H5999" s="11"/>
      <c r="I5999" s="15"/>
    </row>
    <row r="6000" spans="6:9">
      <c r="F6000" s="11"/>
      <c r="G6000" s="15"/>
      <c r="H6000" s="11"/>
      <c r="I6000" s="15"/>
    </row>
    <row r="6001" spans="6:9">
      <c r="F6001" s="11"/>
      <c r="G6001" s="15"/>
      <c r="H6001" s="11"/>
      <c r="I6001" s="15"/>
    </row>
    <row r="6002" spans="6:9">
      <c r="F6002" s="11"/>
      <c r="G6002" s="15"/>
      <c r="H6002" s="11"/>
      <c r="I6002" s="15"/>
    </row>
    <row r="6003" spans="6:9">
      <c r="F6003" s="11"/>
      <c r="G6003" s="15"/>
      <c r="H6003" s="11"/>
      <c r="I6003" s="15"/>
    </row>
    <row r="6004" spans="6:9">
      <c r="F6004" s="11"/>
      <c r="G6004" s="15"/>
      <c r="H6004" s="11"/>
      <c r="I6004" s="15"/>
    </row>
    <row r="6005" spans="6:9">
      <c r="F6005" s="11"/>
      <c r="G6005" s="15"/>
      <c r="H6005" s="11"/>
      <c r="I6005" s="15"/>
    </row>
    <row r="6006" spans="6:9">
      <c r="F6006" s="11"/>
      <c r="G6006" s="15"/>
      <c r="H6006" s="11"/>
      <c r="I6006" s="15"/>
    </row>
    <row r="6007" spans="6:9">
      <c r="F6007" s="11"/>
      <c r="G6007" s="15"/>
      <c r="H6007" s="11"/>
      <c r="I6007" s="15"/>
    </row>
    <row r="6008" spans="6:9">
      <c r="F6008" s="11"/>
      <c r="G6008" s="15"/>
      <c r="H6008" s="11"/>
      <c r="I6008" s="15"/>
    </row>
    <row r="6009" spans="6:9">
      <c r="F6009" s="11"/>
      <c r="G6009" s="15"/>
      <c r="H6009" s="11"/>
      <c r="I6009" s="15"/>
    </row>
    <row r="6010" spans="6:9">
      <c r="F6010" s="11"/>
      <c r="G6010" s="15"/>
      <c r="H6010" s="11"/>
      <c r="I6010" s="15"/>
    </row>
    <row r="6011" spans="6:9">
      <c r="F6011" s="11"/>
      <c r="G6011" s="15"/>
      <c r="H6011" s="11"/>
      <c r="I6011" s="15"/>
    </row>
    <row r="6012" spans="6:9">
      <c r="F6012" s="11"/>
      <c r="G6012" s="15"/>
      <c r="H6012" s="11"/>
      <c r="I6012" s="15"/>
    </row>
    <row r="6013" spans="6:9">
      <c r="F6013" s="11"/>
      <c r="G6013" s="15"/>
      <c r="H6013" s="11"/>
      <c r="I6013" s="15"/>
    </row>
    <row r="6014" spans="6:9">
      <c r="F6014" s="11"/>
      <c r="G6014" s="15"/>
      <c r="H6014" s="11"/>
      <c r="I6014" s="15"/>
    </row>
    <row r="6015" spans="6:9">
      <c r="F6015" s="11"/>
      <c r="G6015" s="15"/>
      <c r="H6015" s="11"/>
      <c r="I6015" s="15"/>
    </row>
    <row r="6016" spans="6:9">
      <c r="F6016" s="11"/>
      <c r="G6016" s="15"/>
      <c r="H6016" s="11"/>
      <c r="I6016" s="15"/>
    </row>
    <row r="6017" spans="6:9">
      <c r="F6017" s="11"/>
      <c r="G6017" s="15"/>
      <c r="H6017" s="11"/>
      <c r="I6017" s="15"/>
    </row>
    <row r="6018" spans="6:9">
      <c r="F6018" s="11"/>
      <c r="G6018" s="15"/>
      <c r="H6018" s="11"/>
      <c r="I6018" s="15"/>
    </row>
    <row r="6019" spans="6:9">
      <c r="F6019" s="11"/>
      <c r="G6019" s="15"/>
      <c r="H6019" s="11"/>
      <c r="I6019" s="15"/>
    </row>
    <row r="6020" spans="6:9">
      <c r="F6020" s="11"/>
      <c r="G6020" s="15"/>
      <c r="H6020" s="11"/>
      <c r="I6020" s="15"/>
    </row>
    <row r="6021" spans="6:9">
      <c r="F6021" s="11"/>
      <c r="G6021" s="15"/>
      <c r="H6021" s="11"/>
      <c r="I6021" s="15"/>
    </row>
    <row r="6022" spans="6:9">
      <c r="F6022" s="11"/>
      <c r="G6022" s="15"/>
      <c r="H6022" s="11"/>
      <c r="I6022" s="15"/>
    </row>
    <row r="6023" spans="6:9">
      <c r="F6023" s="11"/>
      <c r="G6023" s="15"/>
      <c r="H6023" s="11"/>
      <c r="I6023" s="15"/>
    </row>
    <row r="6024" spans="6:9">
      <c r="F6024" s="11"/>
      <c r="G6024" s="15"/>
      <c r="H6024" s="11"/>
      <c r="I6024" s="15"/>
    </row>
    <row r="6025" spans="6:9">
      <c r="F6025" s="11"/>
      <c r="G6025" s="15"/>
      <c r="H6025" s="11"/>
      <c r="I6025" s="15"/>
    </row>
    <row r="6026" spans="6:9">
      <c r="F6026" s="11"/>
      <c r="G6026" s="15"/>
      <c r="H6026" s="11"/>
      <c r="I6026" s="15"/>
    </row>
    <row r="6027" spans="6:9">
      <c r="F6027" s="11"/>
      <c r="G6027" s="15"/>
      <c r="H6027" s="11"/>
      <c r="I6027" s="15"/>
    </row>
    <row r="6028" spans="6:9">
      <c r="F6028" s="11"/>
      <c r="G6028" s="15"/>
      <c r="H6028" s="11"/>
      <c r="I6028" s="15"/>
    </row>
    <row r="6029" spans="6:9">
      <c r="F6029" s="11"/>
      <c r="G6029" s="15"/>
      <c r="H6029" s="11"/>
      <c r="I6029" s="15"/>
    </row>
    <row r="6030" spans="6:9">
      <c r="F6030" s="11"/>
      <c r="G6030" s="15"/>
      <c r="H6030" s="11"/>
      <c r="I6030" s="15"/>
    </row>
    <row r="6031" spans="6:9">
      <c r="F6031" s="11"/>
      <c r="G6031" s="15"/>
      <c r="H6031" s="11"/>
      <c r="I6031" s="15"/>
    </row>
    <row r="6032" spans="6:9">
      <c r="F6032" s="11"/>
      <c r="G6032" s="15"/>
      <c r="H6032" s="11"/>
      <c r="I6032" s="15"/>
    </row>
    <row r="6033" spans="6:9">
      <c r="F6033" s="11"/>
      <c r="G6033" s="15"/>
      <c r="H6033" s="11"/>
      <c r="I6033" s="15"/>
    </row>
    <row r="6034" spans="6:9">
      <c r="F6034" s="11"/>
      <c r="G6034" s="15"/>
      <c r="H6034" s="11"/>
      <c r="I6034" s="15"/>
    </row>
    <row r="6035" spans="6:9">
      <c r="F6035" s="11"/>
      <c r="G6035" s="15"/>
      <c r="H6035" s="11"/>
      <c r="I6035" s="15"/>
    </row>
    <row r="6036" spans="6:9">
      <c r="F6036" s="11"/>
      <c r="G6036" s="15"/>
      <c r="H6036" s="11"/>
      <c r="I6036" s="15"/>
    </row>
    <row r="6037" spans="6:9">
      <c r="F6037" s="11"/>
      <c r="G6037" s="15"/>
      <c r="H6037" s="11"/>
      <c r="I6037" s="15"/>
    </row>
    <row r="6038" spans="6:9">
      <c r="F6038" s="11"/>
      <c r="G6038" s="15"/>
      <c r="H6038" s="11"/>
      <c r="I6038" s="15"/>
    </row>
    <row r="6039" spans="6:9">
      <c r="F6039" s="11"/>
      <c r="G6039" s="15"/>
      <c r="H6039" s="11"/>
      <c r="I6039" s="15"/>
    </row>
    <row r="6040" spans="6:9">
      <c r="F6040" s="11"/>
      <c r="G6040" s="15"/>
      <c r="H6040" s="11"/>
      <c r="I6040" s="15"/>
    </row>
    <row r="6041" spans="6:9">
      <c r="F6041" s="11"/>
      <c r="G6041" s="15"/>
      <c r="H6041" s="11"/>
      <c r="I6041" s="15"/>
    </row>
    <row r="6042" spans="6:9">
      <c r="F6042" s="11"/>
      <c r="G6042" s="15"/>
      <c r="H6042" s="11"/>
      <c r="I6042" s="15"/>
    </row>
    <row r="6043" spans="6:9">
      <c r="F6043" s="11"/>
      <c r="G6043" s="15"/>
      <c r="H6043" s="11"/>
      <c r="I6043" s="15"/>
    </row>
    <row r="6044" spans="6:9">
      <c r="F6044" s="11"/>
      <c r="G6044" s="15"/>
      <c r="H6044" s="11"/>
      <c r="I6044" s="15"/>
    </row>
    <row r="6045" spans="6:9">
      <c r="F6045" s="11"/>
      <c r="G6045" s="15"/>
      <c r="H6045" s="11"/>
      <c r="I6045" s="15"/>
    </row>
    <row r="6046" spans="6:9">
      <c r="F6046" s="11"/>
      <c r="G6046" s="15"/>
      <c r="H6046" s="11"/>
      <c r="I6046" s="15"/>
    </row>
    <row r="6047" spans="6:9">
      <c r="F6047" s="11"/>
      <c r="G6047" s="15"/>
      <c r="H6047" s="11"/>
      <c r="I6047" s="15"/>
    </row>
    <row r="6048" spans="6:9">
      <c r="F6048" s="11"/>
      <c r="G6048" s="15"/>
      <c r="H6048" s="11"/>
      <c r="I6048" s="15"/>
    </row>
    <row r="6049" spans="6:9">
      <c r="F6049" s="11"/>
      <c r="G6049" s="15"/>
      <c r="H6049" s="11"/>
      <c r="I6049" s="15"/>
    </row>
    <row r="6050" spans="6:9">
      <c r="F6050" s="11"/>
      <c r="G6050" s="15"/>
      <c r="H6050" s="11"/>
      <c r="I6050" s="15"/>
    </row>
    <row r="6051" spans="6:9">
      <c r="F6051" s="11"/>
      <c r="G6051" s="15"/>
      <c r="H6051" s="11"/>
      <c r="I6051" s="15"/>
    </row>
    <row r="6052" spans="6:9">
      <c r="F6052" s="11"/>
      <c r="G6052" s="15"/>
      <c r="H6052" s="11"/>
      <c r="I6052" s="15"/>
    </row>
    <row r="6053" spans="6:9">
      <c r="F6053" s="11"/>
      <c r="G6053" s="15"/>
      <c r="H6053" s="11"/>
      <c r="I6053" s="15"/>
    </row>
    <row r="6054" spans="6:9">
      <c r="F6054" s="11"/>
      <c r="G6054" s="15"/>
      <c r="H6054" s="11"/>
      <c r="I6054" s="15"/>
    </row>
    <row r="6055" spans="6:9">
      <c r="F6055" s="11"/>
      <c r="G6055" s="15"/>
      <c r="H6055" s="11"/>
      <c r="I6055" s="15"/>
    </row>
    <row r="6056" spans="6:9">
      <c r="F6056" s="11"/>
      <c r="G6056" s="15"/>
      <c r="H6056" s="11"/>
      <c r="I6056" s="15"/>
    </row>
    <row r="6057" spans="6:9">
      <c r="F6057" s="11"/>
      <c r="G6057" s="15"/>
      <c r="H6057" s="11"/>
      <c r="I6057" s="15"/>
    </row>
    <row r="6058" spans="6:9">
      <c r="F6058" s="11"/>
      <c r="G6058" s="15"/>
      <c r="H6058" s="11"/>
      <c r="I6058" s="15"/>
    </row>
    <row r="6059" spans="6:9">
      <c r="F6059" s="11"/>
      <c r="G6059" s="15"/>
      <c r="H6059" s="11"/>
      <c r="I6059" s="15"/>
    </row>
    <row r="6060" spans="6:9">
      <c r="F6060" s="11"/>
      <c r="G6060" s="15"/>
      <c r="H6060" s="11"/>
      <c r="I6060" s="15"/>
    </row>
    <row r="6061" spans="6:9">
      <c r="F6061" s="11"/>
      <c r="G6061" s="15"/>
      <c r="H6061" s="11"/>
      <c r="I6061" s="15"/>
    </row>
    <row r="6062" spans="6:9">
      <c r="F6062" s="11"/>
      <c r="G6062" s="15"/>
      <c r="H6062" s="11"/>
      <c r="I6062" s="15"/>
    </row>
    <row r="6063" spans="6:9">
      <c r="F6063" s="11"/>
      <c r="G6063" s="15"/>
      <c r="H6063" s="11"/>
      <c r="I6063" s="15"/>
    </row>
    <row r="6064" spans="6:9">
      <c r="F6064" s="11"/>
      <c r="G6064" s="15"/>
      <c r="H6064" s="11"/>
      <c r="I6064" s="15"/>
    </row>
    <row r="6065" spans="6:9">
      <c r="F6065" s="11"/>
      <c r="G6065" s="15"/>
      <c r="H6065" s="11"/>
      <c r="I6065" s="15"/>
    </row>
    <row r="6066" spans="6:9">
      <c r="F6066" s="11"/>
      <c r="G6066" s="15"/>
      <c r="H6066" s="11"/>
      <c r="I6066" s="15"/>
    </row>
    <row r="6067" spans="6:9">
      <c r="F6067" s="11"/>
      <c r="G6067" s="15"/>
      <c r="H6067" s="11"/>
      <c r="I6067" s="15"/>
    </row>
    <row r="6068" spans="6:9">
      <c r="F6068" s="11"/>
      <c r="G6068" s="15"/>
      <c r="H6068" s="11"/>
      <c r="I6068" s="15"/>
    </row>
    <row r="6069" spans="6:9">
      <c r="F6069" s="11"/>
      <c r="G6069" s="15"/>
      <c r="H6069" s="11"/>
      <c r="I6069" s="15"/>
    </row>
    <row r="6070" spans="6:9">
      <c r="F6070" s="11"/>
      <c r="G6070" s="15"/>
      <c r="H6070" s="11"/>
      <c r="I6070" s="15"/>
    </row>
    <row r="6071" spans="6:9">
      <c r="F6071" s="11"/>
      <c r="G6071" s="15"/>
      <c r="H6071" s="11"/>
      <c r="I6071" s="15"/>
    </row>
    <row r="6072" spans="6:9">
      <c r="F6072" s="11"/>
      <c r="G6072" s="15"/>
      <c r="H6072" s="11"/>
      <c r="I6072" s="15"/>
    </row>
    <row r="6073" spans="6:9">
      <c r="F6073" s="11"/>
      <c r="G6073" s="15"/>
      <c r="H6073" s="11"/>
      <c r="I6073" s="15"/>
    </row>
    <row r="6074" spans="6:9">
      <c r="F6074" s="11"/>
      <c r="G6074" s="15"/>
      <c r="H6074" s="11"/>
      <c r="I6074" s="15"/>
    </row>
    <row r="6075" spans="6:9">
      <c r="F6075" s="11"/>
      <c r="G6075" s="15"/>
      <c r="H6075" s="11"/>
      <c r="I6075" s="15"/>
    </row>
    <row r="6076" spans="6:9">
      <c r="F6076" s="11"/>
      <c r="G6076" s="15"/>
      <c r="H6076" s="11"/>
      <c r="I6076" s="15"/>
    </row>
    <row r="6077" spans="6:9">
      <c r="F6077" s="11"/>
      <c r="G6077" s="15"/>
      <c r="H6077" s="11"/>
      <c r="I6077" s="15"/>
    </row>
    <row r="6078" spans="6:9">
      <c r="F6078" s="11"/>
      <c r="G6078" s="15"/>
      <c r="H6078" s="11"/>
      <c r="I6078" s="15"/>
    </row>
    <row r="6079" spans="6:9">
      <c r="F6079" s="11"/>
      <c r="G6079" s="15"/>
      <c r="H6079" s="11"/>
      <c r="I6079" s="15"/>
    </row>
    <row r="6080" spans="6:9">
      <c r="F6080" s="11"/>
      <c r="G6080" s="15"/>
      <c r="H6080" s="11"/>
      <c r="I6080" s="15"/>
    </row>
    <row r="6081" spans="6:9">
      <c r="F6081" s="11"/>
      <c r="G6081" s="15"/>
      <c r="H6081" s="11"/>
      <c r="I6081" s="15"/>
    </row>
    <row r="6082" spans="6:9">
      <c r="F6082" s="11"/>
      <c r="G6082" s="15"/>
      <c r="H6082" s="11"/>
      <c r="I6082" s="15"/>
    </row>
    <row r="6083" spans="6:9">
      <c r="F6083" s="11"/>
      <c r="G6083" s="15"/>
      <c r="H6083" s="11"/>
      <c r="I6083" s="15"/>
    </row>
    <row r="6084" spans="6:9">
      <c r="F6084" s="11"/>
      <c r="G6084" s="15"/>
      <c r="H6084" s="11"/>
      <c r="I6084" s="15"/>
    </row>
    <row r="6085" spans="6:9">
      <c r="F6085" s="11"/>
      <c r="G6085" s="15"/>
      <c r="H6085" s="11"/>
      <c r="I6085" s="15"/>
    </row>
    <row r="6086" spans="6:9">
      <c r="F6086" s="11"/>
      <c r="G6086" s="15"/>
      <c r="H6086" s="11"/>
      <c r="I6086" s="15"/>
    </row>
    <row r="6087" spans="6:9">
      <c r="F6087" s="11"/>
      <c r="G6087" s="15"/>
      <c r="H6087" s="11"/>
      <c r="I6087" s="15"/>
    </row>
    <row r="6088" spans="6:9">
      <c r="F6088" s="11"/>
      <c r="G6088" s="15"/>
      <c r="H6088" s="11"/>
      <c r="I6088" s="15"/>
    </row>
    <row r="6089" spans="6:9">
      <c r="F6089" s="11"/>
      <c r="G6089" s="15"/>
      <c r="H6089" s="11"/>
      <c r="I6089" s="15"/>
    </row>
    <row r="6090" spans="6:9">
      <c r="F6090" s="11"/>
      <c r="G6090" s="15"/>
      <c r="H6090" s="11"/>
      <c r="I6090" s="15"/>
    </row>
    <row r="6091" spans="6:9">
      <c r="F6091" s="11"/>
      <c r="G6091" s="15"/>
      <c r="H6091" s="11"/>
      <c r="I6091" s="15"/>
    </row>
    <row r="6092" spans="6:9">
      <c r="F6092" s="11"/>
      <c r="G6092" s="15"/>
      <c r="H6092" s="11"/>
      <c r="I6092" s="15"/>
    </row>
    <row r="6093" spans="6:9">
      <c r="F6093" s="11"/>
      <c r="G6093" s="15"/>
      <c r="H6093" s="11"/>
      <c r="I6093" s="15"/>
    </row>
    <row r="6094" spans="6:9">
      <c r="F6094" s="11"/>
      <c r="G6094" s="15"/>
      <c r="H6094" s="11"/>
      <c r="I6094" s="15"/>
    </row>
    <row r="6095" spans="6:9">
      <c r="F6095" s="11"/>
      <c r="G6095" s="15"/>
      <c r="H6095" s="11"/>
      <c r="I6095" s="15"/>
    </row>
    <row r="6096" spans="6:9">
      <c r="F6096" s="11"/>
      <c r="G6096" s="15"/>
      <c r="H6096" s="11"/>
      <c r="I6096" s="15"/>
    </row>
    <row r="6097" spans="6:9">
      <c r="F6097" s="11"/>
      <c r="G6097" s="15"/>
      <c r="H6097" s="11"/>
      <c r="I6097" s="15"/>
    </row>
    <row r="6098" spans="6:9">
      <c r="F6098" s="11"/>
      <c r="G6098" s="15"/>
      <c r="H6098" s="11"/>
      <c r="I6098" s="15"/>
    </row>
    <row r="6099" spans="6:9">
      <c r="F6099" s="11"/>
      <c r="G6099" s="15"/>
      <c r="H6099" s="11"/>
      <c r="I6099" s="15"/>
    </row>
    <row r="6100" spans="6:9">
      <c r="F6100" s="11"/>
      <c r="G6100" s="15"/>
      <c r="H6100" s="11"/>
      <c r="I6100" s="15"/>
    </row>
    <row r="6101" spans="6:9">
      <c r="F6101" s="11"/>
      <c r="G6101" s="15"/>
      <c r="H6101" s="11"/>
      <c r="I6101" s="15"/>
    </row>
    <row r="6102" spans="6:9">
      <c r="F6102" s="11"/>
      <c r="G6102" s="15"/>
      <c r="H6102" s="11"/>
      <c r="I6102" s="15"/>
    </row>
    <row r="6103" spans="6:9">
      <c r="F6103" s="11"/>
      <c r="G6103" s="15"/>
      <c r="H6103" s="11"/>
      <c r="I6103" s="15"/>
    </row>
    <row r="6104" spans="6:9">
      <c r="F6104" s="11"/>
      <c r="G6104" s="15"/>
      <c r="H6104" s="11"/>
      <c r="I6104" s="15"/>
    </row>
    <row r="6105" spans="6:9">
      <c r="F6105" s="11"/>
      <c r="G6105" s="15"/>
      <c r="H6105" s="11"/>
      <c r="I6105" s="15"/>
    </row>
    <row r="6106" spans="6:9">
      <c r="F6106" s="11"/>
      <c r="G6106" s="15"/>
      <c r="H6106" s="11"/>
      <c r="I6106" s="15"/>
    </row>
    <row r="6107" spans="6:9">
      <c r="F6107" s="11"/>
      <c r="G6107" s="15"/>
      <c r="H6107" s="11"/>
      <c r="I6107" s="15"/>
    </row>
    <row r="6108" spans="6:9">
      <c r="F6108" s="11"/>
      <c r="G6108" s="15"/>
      <c r="H6108" s="11"/>
      <c r="I6108" s="15"/>
    </row>
    <row r="6109" spans="6:9">
      <c r="F6109" s="11"/>
      <c r="G6109" s="15"/>
      <c r="H6109" s="11"/>
      <c r="I6109" s="15"/>
    </row>
    <row r="6110" spans="6:9">
      <c r="F6110" s="11"/>
      <c r="G6110" s="15"/>
      <c r="H6110" s="11"/>
      <c r="I6110" s="15"/>
    </row>
    <row r="6111" spans="6:9">
      <c r="F6111" s="11"/>
      <c r="G6111" s="15"/>
      <c r="H6111" s="11"/>
      <c r="I6111" s="15"/>
    </row>
    <row r="6112" spans="6:9">
      <c r="F6112" s="11"/>
      <c r="G6112" s="15"/>
      <c r="H6112" s="11"/>
      <c r="I6112" s="15"/>
    </row>
    <row r="6113" spans="6:9">
      <c r="F6113" s="11"/>
      <c r="G6113" s="15"/>
      <c r="H6113" s="11"/>
      <c r="I6113" s="15"/>
    </row>
    <row r="6114" spans="6:9">
      <c r="F6114" s="11"/>
      <c r="G6114" s="15"/>
      <c r="H6114" s="11"/>
      <c r="I6114" s="15"/>
    </row>
    <row r="6115" spans="6:9">
      <c r="F6115" s="11"/>
      <c r="G6115" s="15"/>
      <c r="H6115" s="11"/>
      <c r="I6115" s="15"/>
    </row>
    <row r="6116" spans="6:9">
      <c r="F6116" s="11"/>
      <c r="G6116" s="15"/>
      <c r="H6116" s="11"/>
      <c r="I6116" s="15"/>
    </row>
    <row r="6117" spans="6:9">
      <c r="F6117" s="11"/>
      <c r="G6117" s="15"/>
      <c r="H6117" s="11"/>
      <c r="I6117" s="15"/>
    </row>
    <row r="6118" spans="6:9">
      <c r="F6118" s="11"/>
      <c r="G6118" s="15"/>
      <c r="H6118" s="11"/>
      <c r="I6118" s="15"/>
    </row>
    <row r="6119" spans="6:9">
      <c r="F6119" s="11"/>
      <c r="G6119" s="15"/>
      <c r="H6119" s="11"/>
      <c r="I6119" s="15"/>
    </row>
    <row r="6120" spans="6:9">
      <c r="F6120" s="11"/>
      <c r="G6120" s="15"/>
      <c r="H6120" s="11"/>
      <c r="I6120" s="15"/>
    </row>
    <row r="6121" spans="6:9">
      <c r="F6121" s="11"/>
      <c r="G6121" s="15"/>
      <c r="H6121" s="11"/>
      <c r="I6121" s="15"/>
    </row>
    <row r="6122" spans="6:9">
      <c r="F6122" s="11"/>
      <c r="G6122" s="15"/>
      <c r="H6122" s="11"/>
      <c r="I6122" s="15"/>
    </row>
    <row r="6123" spans="6:9">
      <c r="F6123" s="11"/>
      <c r="G6123" s="15"/>
      <c r="H6123" s="11"/>
      <c r="I6123" s="15"/>
    </row>
    <row r="6124" spans="6:9">
      <c r="F6124" s="11"/>
      <c r="G6124" s="15"/>
      <c r="H6124" s="11"/>
      <c r="I6124" s="15"/>
    </row>
    <row r="6125" spans="6:9">
      <c r="F6125" s="11"/>
      <c r="G6125" s="15"/>
      <c r="H6125" s="11"/>
      <c r="I6125" s="15"/>
    </row>
    <row r="6126" spans="6:9">
      <c r="F6126" s="11"/>
      <c r="G6126" s="15"/>
      <c r="H6126" s="11"/>
      <c r="I6126" s="15"/>
    </row>
    <row r="6127" spans="6:9">
      <c r="F6127" s="11"/>
      <c r="G6127" s="15"/>
      <c r="H6127" s="11"/>
      <c r="I6127" s="15"/>
    </row>
    <row r="6128" spans="6:9">
      <c r="F6128" s="11"/>
      <c r="G6128" s="15"/>
      <c r="H6128" s="11"/>
      <c r="I6128" s="15"/>
    </row>
    <row r="6129" spans="6:9">
      <c r="F6129" s="11"/>
      <c r="G6129" s="15"/>
      <c r="H6129" s="11"/>
      <c r="I6129" s="15"/>
    </row>
    <row r="6130" spans="6:9">
      <c r="F6130" s="11"/>
      <c r="G6130" s="15"/>
      <c r="H6130" s="11"/>
      <c r="I6130" s="15"/>
    </row>
    <row r="6131" spans="6:9">
      <c r="F6131" s="11"/>
      <c r="G6131" s="15"/>
      <c r="H6131" s="11"/>
      <c r="I6131" s="15"/>
    </row>
    <row r="6132" spans="6:9">
      <c r="F6132" s="11"/>
      <c r="G6132" s="15"/>
      <c r="H6132" s="11"/>
      <c r="I6132" s="15"/>
    </row>
    <row r="6133" spans="6:9">
      <c r="F6133" s="11"/>
      <c r="G6133" s="15"/>
      <c r="H6133" s="11"/>
      <c r="I6133" s="15"/>
    </row>
    <row r="6134" spans="6:9">
      <c r="F6134" s="11"/>
      <c r="G6134" s="15"/>
      <c r="H6134" s="11"/>
      <c r="I6134" s="15"/>
    </row>
    <row r="6135" spans="6:9">
      <c r="F6135" s="11"/>
      <c r="G6135" s="15"/>
      <c r="H6135" s="11"/>
      <c r="I6135" s="15"/>
    </row>
    <row r="6136" spans="6:9">
      <c r="F6136" s="11"/>
      <c r="G6136" s="15"/>
      <c r="H6136" s="11"/>
      <c r="I6136" s="15"/>
    </row>
    <row r="6137" spans="6:9">
      <c r="F6137" s="11"/>
      <c r="G6137" s="15"/>
      <c r="H6137" s="11"/>
      <c r="I6137" s="15"/>
    </row>
    <row r="6138" spans="6:9">
      <c r="F6138" s="11"/>
      <c r="G6138" s="15"/>
      <c r="H6138" s="11"/>
      <c r="I6138" s="15"/>
    </row>
    <row r="6139" spans="6:9">
      <c r="F6139" s="11"/>
      <c r="G6139" s="15"/>
      <c r="H6139" s="11"/>
      <c r="I6139" s="15"/>
    </row>
    <row r="6140" spans="6:9">
      <c r="F6140" s="11"/>
      <c r="G6140" s="15"/>
      <c r="H6140" s="11"/>
      <c r="I6140" s="15"/>
    </row>
    <row r="6141" spans="6:9">
      <c r="F6141" s="11"/>
      <c r="G6141" s="15"/>
      <c r="H6141" s="11"/>
      <c r="I6141" s="15"/>
    </row>
    <row r="6142" spans="6:9">
      <c r="F6142" s="11"/>
      <c r="G6142" s="15"/>
      <c r="H6142" s="11"/>
      <c r="I6142" s="15"/>
    </row>
    <row r="6143" spans="6:9">
      <c r="F6143" s="11"/>
      <c r="G6143" s="15"/>
      <c r="H6143" s="11"/>
      <c r="I6143" s="15"/>
    </row>
    <row r="6144" spans="6:9">
      <c r="F6144" s="11"/>
      <c r="G6144" s="15"/>
      <c r="H6144" s="11"/>
      <c r="I6144" s="15"/>
    </row>
    <row r="6145" spans="6:9">
      <c r="F6145" s="11"/>
      <c r="G6145" s="15"/>
      <c r="H6145" s="11"/>
      <c r="I6145" s="15"/>
    </row>
    <row r="6146" spans="6:9">
      <c r="F6146" s="11"/>
      <c r="G6146" s="15"/>
      <c r="H6146" s="11"/>
      <c r="I6146" s="15"/>
    </row>
    <row r="6147" spans="6:9">
      <c r="F6147" s="11"/>
      <c r="G6147" s="15"/>
      <c r="H6147" s="11"/>
      <c r="I6147" s="15"/>
    </row>
    <row r="6148" spans="6:9">
      <c r="F6148" s="11"/>
      <c r="G6148" s="15"/>
      <c r="H6148" s="11"/>
      <c r="I6148" s="15"/>
    </row>
    <row r="6149" spans="6:9">
      <c r="F6149" s="11"/>
      <c r="G6149" s="15"/>
      <c r="H6149" s="11"/>
      <c r="I6149" s="15"/>
    </row>
    <row r="6150" spans="6:9">
      <c r="F6150" s="11"/>
      <c r="G6150" s="15"/>
      <c r="H6150" s="11"/>
      <c r="I6150" s="15"/>
    </row>
    <row r="6151" spans="6:9">
      <c r="F6151" s="11"/>
      <c r="G6151" s="15"/>
      <c r="H6151" s="11"/>
      <c r="I6151" s="15"/>
    </row>
    <row r="6152" spans="6:9">
      <c r="F6152" s="11"/>
      <c r="G6152" s="15"/>
      <c r="H6152" s="11"/>
      <c r="I6152" s="15"/>
    </row>
    <row r="6153" spans="6:9">
      <c r="F6153" s="11"/>
      <c r="G6153" s="15"/>
      <c r="H6153" s="11"/>
      <c r="I6153" s="15"/>
    </row>
    <row r="6154" spans="6:9">
      <c r="F6154" s="11"/>
      <c r="G6154" s="15"/>
      <c r="H6154" s="11"/>
      <c r="I6154" s="15"/>
    </row>
    <row r="6155" spans="6:9">
      <c r="F6155" s="11"/>
      <c r="G6155" s="15"/>
      <c r="H6155" s="11"/>
      <c r="I6155" s="15"/>
    </row>
    <row r="6156" spans="6:9">
      <c r="F6156" s="11"/>
      <c r="G6156" s="15"/>
      <c r="H6156" s="11"/>
      <c r="I6156" s="15"/>
    </row>
    <row r="6157" spans="6:9">
      <c r="F6157" s="11"/>
      <c r="G6157" s="15"/>
      <c r="H6157" s="11"/>
      <c r="I6157" s="15"/>
    </row>
    <row r="6158" spans="6:9">
      <c r="F6158" s="11"/>
      <c r="G6158" s="15"/>
      <c r="H6158" s="11"/>
      <c r="I6158" s="15"/>
    </row>
    <row r="6159" spans="6:9">
      <c r="F6159" s="11"/>
      <c r="G6159" s="15"/>
      <c r="H6159" s="11"/>
      <c r="I6159" s="15"/>
    </row>
    <row r="6160" spans="6:9">
      <c r="F6160" s="11"/>
      <c r="G6160" s="15"/>
      <c r="H6160" s="11"/>
      <c r="I6160" s="15"/>
    </row>
    <row r="6161" spans="6:9">
      <c r="F6161" s="11"/>
      <c r="G6161" s="15"/>
      <c r="H6161" s="11"/>
      <c r="I6161" s="15"/>
    </row>
    <row r="6162" spans="6:9">
      <c r="F6162" s="11"/>
      <c r="G6162" s="15"/>
      <c r="H6162" s="11"/>
      <c r="I6162" s="15"/>
    </row>
    <row r="6163" spans="6:9">
      <c r="F6163" s="11"/>
      <c r="G6163" s="15"/>
      <c r="H6163" s="11"/>
      <c r="I6163" s="15"/>
    </row>
    <row r="6164" spans="6:9">
      <c r="F6164" s="11"/>
      <c r="G6164" s="15"/>
      <c r="H6164" s="11"/>
      <c r="I6164" s="15"/>
    </row>
    <row r="6165" spans="6:9">
      <c r="F6165" s="11"/>
      <c r="G6165" s="15"/>
      <c r="H6165" s="11"/>
      <c r="I6165" s="15"/>
    </row>
    <row r="6166" spans="6:9">
      <c r="F6166" s="11"/>
      <c r="G6166" s="15"/>
      <c r="H6166" s="11"/>
      <c r="I6166" s="15"/>
    </row>
    <row r="6167" spans="6:9">
      <c r="F6167" s="11"/>
      <c r="G6167" s="15"/>
      <c r="H6167" s="11"/>
      <c r="I6167" s="15"/>
    </row>
    <row r="6168" spans="6:9">
      <c r="F6168" s="11"/>
      <c r="G6168" s="15"/>
      <c r="H6168" s="11"/>
      <c r="I6168" s="15"/>
    </row>
    <row r="6169" spans="6:9">
      <c r="F6169" s="11"/>
      <c r="G6169" s="15"/>
      <c r="H6169" s="11"/>
      <c r="I6169" s="15"/>
    </row>
    <row r="6170" spans="6:9">
      <c r="F6170" s="11"/>
      <c r="G6170" s="15"/>
      <c r="H6170" s="11"/>
      <c r="I6170" s="15"/>
    </row>
    <row r="6171" spans="6:9">
      <c r="F6171" s="11"/>
      <c r="G6171" s="15"/>
      <c r="H6171" s="11"/>
      <c r="I6171" s="15"/>
    </row>
    <row r="6172" spans="6:9">
      <c r="F6172" s="11"/>
      <c r="G6172" s="15"/>
      <c r="H6172" s="11"/>
      <c r="I6172" s="15"/>
    </row>
    <row r="6173" spans="6:9">
      <c r="F6173" s="11"/>
      <c r="G6173" s="15"/>
      <c r="H6173" s="11"/>
      <c r="I6173" s="15"/>
    </row>
    <row r="6174" spans="6:9">
      <c r="F6174" s="11"/>
      <c r="G6174" s="15"/>
      <c r="H6174" s="11"/>
      <c r="I6174" s="15"/>
    </row>
    <row r="6175" spans="6:9">
      <c r="F6175" s="11"/>
      <c r="G6175" s="15"/>
      <c r="H6175" s="11"/>
      <c r="I6175" s="15"/>
    </row>
    <row r="6176" spans="6:9">
      <c r="F6176" s="11"/>
      <c r="G6176" s="15"/>
      <c r="H6176" s="11"/>
      <c r="I6176" s="15"/>
    </row>
    <row r="6177" spans="6:9">
      <c r="F6177" s="11"/>
      <c r="G6177" s="15"/>
      <c r="H6177" s="11"/>
      <c r="I6177" s="15"/>
    </row>
    <row r="6178" spans="6:9">
      <c r="F6178" s="11"/>
      <c r="G6178" s="15"/>
      <c r="H6178" s="11"/>
      <c r="I6178" s="15"/>
    </row>
    <row r="6179" spans="6:9">
      <c r="F6179" s="11"/>
      <c r="G6179" s="15"/>
      <c r="H6179" s="11"/>
      <c r="I6179" s="15"/>
    </row>
    <row r="6180" spans="6:9">
      <c r="F6180" s="11"/>
      <c r="G6180" s="15"/>
      <c r="H6180" s="11"/>
      <c r="I6180" s="15"/>
    </row>
    <row r="6181" spans="6:9">
      <c r="F6181" s="11"/>
      <c r="G6181" s="15"/>
      <c r="H6181" s="11"/>
      <c r="I6181" s="15"/>
    </row>
    <row r="6182" spans="6:9">
      <c r="F6182" s="11"/>
      <c r="G6182" s="15"/>
      <c r="H6182" s="11"/>
      <c r="I6182" s="15"/>
    </row>
    <row r="6183" spans="6:9">
      <c r="F6183" s="11"/>
      <c r="G6183" s="15"/>
      <c r="H6183" s="11"/>
      <c r="I6183" s="15"/>
    </row>
    <row r="6184" spans="6:9">
      <c r="F6184" s="11"/>
      <c r="G6184" s="15"/>
      <c r="H6184" s="11"/>
      <c r="I6184" s="15"/>
    </row>
    <row r="6185" spans="6:9">
      <c r="F6185" s="11"/>
      <c r="G6185" s="15"/>
      <c r="H6185" s="11"/>
      <c r="I6185" s="15"/>
    </row>
    <row r="6186" spans="6:9">
      <c r="F6186" s="11"/>
      <c r="G6186" s="15"/>
      <c r="H6186" s="11"/>
      <c r="I6186" s="15"/>
    </row>
    <row r="6187" spans="6:9">
      <c r="F6187" s="11"/>
      <c r="G6187" s="15"/>
      <c r="H6187" s="11"/>
      <c r="I6187" s="15"/>
    </row>
    <row r="6188" spans="6:9">
      <c r="F6188" s="11"/>
      <c r="G6188" s="15"/>
      <c r="H6188" s="11"/>
      <c r="I6188" s="15"/>
    </row>
    <row r="6189" spans="6:9">
      <c r="F6189" s="11"/>
      <c r="G6189" s="15"/>
      <c r="H6189" s="11"/>
      <c r="I6189" s="15"/>
    </row>
    <row r="6190" spans="6:9">
      <c r="F6190" s="11"/>
      <c r="G6190" s="15"/>
      <c r="H6190" s="11"/>
      <c r="I6190" s="15"/>
    </row>
    <row r="6191" spans="6:9">
      <c r="F6191" s="11"/>
      <c r="G6191" s="15"/>
      <c r="H6191" s="11"/>
      <c r="I6191" s="15"/>
    </row>
    <row r="6192" spans="6:9">
      <c r="F6192" s="11"/>
      <c r="G6192" s="15"/>
      <c r="H6192" s="11"/>
      <c r="I6192" s="15"/>
    </row>
    <row r="6193" spans="6:9">
      <c r="F6193" s="11"/>
      <c r="G6193" s="15"/>
      <c r="H6193" s="11"/>
      <c r="I6193" s="15"/>
    </row>
    <row r="6194" spans="6:9">
      <c r="F6194" s="11"/>
      <c r="G6194" s="15"/>
      <c r="H6194" s="11"/>
      <c r="I6194" s="15"/>
    </row>
    <row r="6195" spans="6:9">
      <c r="F6195" s="11"/>
      <c r="G6195" s="15"/>
      <c r="H6195" s="11"/>
      <c r="I6195" s="15"/>
    </row>
    <row r="6196" spans="6:9">
      <c r="F6196" s="11"/>
      <c r="G6196" s="15"/>
      <c r="H6196" s="11"/>
      <c r="I6196" s="15"/>
    </row>
    <row r="6197" spans="6:9">
      <c r="F6197" s="11"/>
      <c r="G6197" s="15"/>
      <c r="H6197" s="11"/>
      <c r="I6197" s="15"/>
    </row>
    <row r="6198" spans="6:9">
      <c r="F6198" s="11"/>
      <c r="G6198" s="15"/>
      <c r="H6198" s="11"/>
      <c r="I6198" s="15"/>
    </row>
    <row r="6199" spans="6:9">
      <c r="F6199" s="11"/>
      <c r="G6199" s="15"/>
      <c r="H6199" s="11"/>
      <c r="I6199" s="15"/>
    </row>
    <row r="6200" spans="6:9">
      <c r="F6200" s="11"/>
      <c r="G6200" s="15"/>
      <c r="H6200" s="11"/>
      <c r="I6200" s="15"/>
    </row>
    <row r="6201" spans="6:9">
      <c r="F6201" s="11"/>
      <c r="G6201" s="15"/>
      <c r="H6201" s="11"/>
      <c r="I6201" s="15"/>
    </row>
    <row r="6202" spans="6:9">
      <c r="F6202" s="11"/>
      <c r="G6202" s="15"/>
      <c r="H6202" s="11"/>
      <c r="I6202" s="15"/>
    </row>
    <row r="6203" spans="6:9">
      <c r="F6203" s="11"/>
      <c r="G6203" s="15"/>
      <c r="H6203" s="11"/>
      <c r="I6203" s="15"/>
    </row>
    <row r="6204" spans="6:9">
      <c r="F6204" s="11"/>
      <c r="G6204" s="15"/>
      <c r="H6204" s="11"/>
      <c r="I6204" s="15"/>
    </row>
    <row r="6205" spans="6:9">
      <c r="F6205" s="11"/>
      <c r="G6205" s="15"/>
      <c r="H6205" s="11"/>
      <c r="I6205" s="15"/>
    </row>
    <row r="6206" spans="6:9">
      <c r="F6206" s="11"/>
      <c r="G6206" s="15"/>
      <c r="H6206" s="11"/>
      <c r="I6206" s="15"/>
    </row>
    <row r="6207" spans="6:9">
      <c r="F6207" s="11"/>
      <c r="G6207" s="15"/>
      <c r="H6207" s="11"/>
      <c r="I6207" s="15"/>
    </row>
    <row r="6208" spans="6:9">
      <c r="F6208" s="11"/>
      <c r="G6208" s="15"/>
      <c r="H6208" s="11"/>
      <c r="I6208" s="15"/>
    </row>
    <row r="6209" spans="6:9">
      <c r="F6209" s="11"/>
      <c r="G6209" s="15"/>
      <c r="H6209" s="11"/>
      <c r="I6209" s="15"/>
    </row>
    <row r="6210" spans="6:9">
      <c r="F6210" s="11"/>
      <c r="G6210" s="15"/>
      <c r="H6210" s="11"/>
      <c r="I6210" s="15"/>
    </row>
    <row r="6211" spans="6:9">
      <c r="F6211" s="11"/>
      <c r="G6211" s="15"/>
      <c r="H6211" s="11"/>
      <c r="I6211" s="15"/>
    </row>
    <row r="6212" spans="6:9">
      <c r="F6212" s="11"/>
      <c r="G6212" s="15"/>
      <c r="H6212" s="11"/>
      <c r="I6212" s="15"/>
    </row>
    <row r="6213" spans="6:9">
      <c r="F6213" s="11"/>
      <c r="G6213" s="15"/>
      <c r="H6213" s="11"/>
      <c r="I6213" s="15"/>
    </row>
    <row r="6214" spans="6:9">
      <c r="F6214" s="11"/>
      <c r="G6214" s="15"/>
      <c r="H6214" s="11"/>
      <c r="I6214" s="15"/>
    </row>
    <row r="6215" spans="6:9">
      <c r="F6215" s="11"/>
      <c r="G6215" s="15"/>
      <c r="H6215" s="11"/>
      <c r="I6215" s="15"/>
    </row>
    <row r="6216" spans="6:9">
      <c r="F6216" s="11"/>
      <c r="G6216" s="15"/>
      <c r="H6216" s="11"/>
      <c r="I6216" s="15"/>
    </row>
    <row r="6217" spans="6:9">
      <c r="F6217" s="11"/>
      <c r="G6217" s="15"/>
      <c r="H6217" s="11"/>
      <c r="I6217" s="15"/>
    </row>
    <row r="6218" spans="6:9">
      <c r="F6218" s="11"/>
      <c r="G6218" s="15"/>
      <c r="H6218" s="11"/>
      <c r="I6218" s="15"/>
    </row>
    <row r="6219" spans="6:9">
      <c r="F6219" s="11"/>
      <c r="G6219" s="15"/>
      <c r="H6219" s="11"/>
      <c r="I6219" s="15"/>
    </row>
    <row r="6220" spans="6:9">
      <c r="F6220" s="11"/>
      <c r="G6220" s="15"/>
      <c r="H6220" s="11"/>
      <c r="I6220" s="15"/>
    </row>
    <row r="6221" spans="6:9">
      <c r="F6221" s="11"/>
      <c r="G6221" s="15"/>
      <c r="H6221" s="11"/>
      <c r="I6221" s="15"/>
    </row>
    <row r="6222" spans="6:9">
      <c r="F6222" s="11"/>
      <c r="G6222" s="15"/>
      <c r="H6222" s="11"/>
      <c r="I6222" s="15"/>
    </row>
    <row r="6223" spans="6:9">
      <c r="F6223" s="11"/>
      <c r="G6223" s="15"/>
      <c r="H6223" s="11"/>
      <c r="I6223" s="15"/>
    </row>
    <row r="6224" spans="6:9">
      <c r="F6224" s="11"/>
      <c r="G6224" s="15"/>
      <c r="H6224" s="11"/>
      <c r="I6224" s="15"/>
    </row>
    <row r="6225" spans="6:9">
      <c r="F6225" s="11"/>
      <c r="G6225" s="15"/>
      <c r="H6225" s="11"/>
      <c r="I6225" s="15"/>
    </row>
    <row r="6226" spans="6:9">
      <c r="F6226" s="11"/>
      <c r="G6226" s="15"/>
      <c r="H6226" s="11"/>
      <c r="I6226" s="15"/>
    </row>
    <row r="6227" spans="6:9">
      <c r="F6227" s="11"/>
      <c r="G6227" s="15"/>
      <c r="H6227" s="11"/>
      <c r="I6227" s="15"/>
    </row>
    <row r="6228" spans="6:9">
      <c r="F6228" s="11"/>
      <c r="G6228" s="15"/>
      <c r="H6228" s="11"/>
      <c r="I6228" s="15"/>
    </row>
    <row r="6229" spans="6:9">
      <c r="F6229" s="11"/>
      <c r="G6229" s="15"/>
      <c r="H6229" s="11"/>
      <c r="I6229" s="15"/>
    </row>
    <row r="6230" spans="6:9">
      <c r="F6230" s="11"/>
      <c r="G6230" s="15"/>
      <c r="H6230" s="11"/>
      <c r="I6230" s="15"/>
    </row>
    <row r="6231" spans="6:9">
      <c r="F6231" s="11"/>
      <c r="G6231" s="15"/>
      <c r="H6231" s="11"/>
      <c r="I6231" s="15"/>
    </row>
    <row r="6232" spans="6:9">
      <c r="F6232" s="11"/>
      <c r="G6232" s="15"/>
      <c r="H6232" s="11"/>
      <c r="I6232" s="15"/>
    </row>
    <row r="6233" spans="6:9">
      <c r="F6233" s="11"/>
      <c r="G6233" s="15"/>
      <c r="H6233" s="11"/>
      <c r="I6233" s="15"/>
    </row>
    <row r="6234" spans="6:9">
      <c r="F6234" s="11"/>
      <c r="G6234" s="15"/>
      <c r="H6234" s="11"/>
      <c r="I6234" s="15"/>
    </row>
    <row r="6235" spans="6:9">
      <c r="F6235" s="11"/>
      <c r="G6235" s="15"/>
      <c r="H6235" s="11"/>
      <c r="I6235" s="15"/>
    </row>
    <row r="6236" spans="6:9">
      <c r="F6236" s="11"/>
      <c r="G6236" s="15"/>
      <c r="H6236" s="11"/>
      <c r="I6236" s="15"/>
    </row>
    <row r="6237" spans="6:9">
      <c r="F6237" s="11"/>
      <c r="G6237" s="15"/>
      <c r="H6237" s="11"/>
      <c r="I6237" s="15"/>
    </row>
    <row r="6238" spans="6:9">
      <c r="F6238" s="11"/>
      <c r="G6238" s="15"/>
      <c r="H6238" s="11"/>
      <c r="I6238" s="15"/>
    </row>
    <row r="6239" spans="6:9">
      <c r="F6239" s="11"/>
      <c r="G6239" s="15"/>
      <c r="H6239" s="11"/>
      <c r="I6239" s="15"/>
    </row>
    <row r="6240" spans="6:9">
      <c r="F6240" s="11"/>
      <c r="G6240" s="15"/>
      <c r="H6240" s="11"/>
      <c r="I6240" s="15"/>
    </row>
    <row r="6241" spans="6:9">
      <c r="F6241" s="11"/>
      <c r="G6241" s="15"/>
      <c r="H6241" s="11"/>
      <c r="I6241" s="15"/>
    </row>
    <row r="6242" spans="6:9">
      <c r="F6242" s="11"/>
      <c r="G6242" s="15"/>
      <c r="H6242" s="11"/>
      <c r="I6242" s="15"/>
    </row>
    <row r="6243" spans="6:9">
      <c r="F6243" s="11"/>
      <c r="G6243" s="15"/>
      <c r="H6243" s="11"/>
      <c r="I6243" s="15"/>
    </row>
    <row r="6244" spans="6:9">
      <c r="F6244" s="11"/>
      <c r="G6244" s="15"/>
      <c r="H6244" s="11"/>
      <c r="I6244" s="15"/>
    </row>
    <row r="6245" spans="6:9">
      <c r="F6245" s="11"/>
      <c r="G6245" s="15"/>
      <c r="H6245" s="11"/>
      <c r="I6245" s="15"/>
    </row>
    <row r="6246" spans="6:9">
      <c r="F6246" s="11"/>
      <c r="G6246" s="15"/>
      <c r="H6246" s="11"/>
      <c r="I6246" s="15"/>
    </row>
    <row r="6247" spans="6:9">
      <c r="F6247" s="11"/>
      <c r="G6247" s="15"/>
      <c r="H6247" s="11"/>
      <c r="I6247" s="15"/>
    </row>
    <row r="6248" spans="6:9">
      <c r="F6248" s="11"/>
      <c r="G6248" s="15"/>
      <c r="H6248" s="11"/>
      <c r="I6248" s="15"/>
    </row>
    <row r="6249" spans="6:9">
      <c r="F6249" s="11"/>
      <c r="G6249" s="15"/>
      <c r="H6249" s="11"/>
      <c r="I6249" s="15"/>
    </row>
    <row r="6250" spans="6:9">
      <c r="F6250" s="11"/>
      <c r="G6250" s="15"/>
      <c r="H6250" s="11"/>
      <c r="I6250" s="15"/>
    </row>
    <row r="6251" spans="6:9">
      <c r="F6251" s="11"/>
      <c r="G6251" s="15"/>
      <c r="H6251" s="11"/>
      <c r="I6251" s="15"/>
    </row>
    <row r="6252" spans="6:9">
      <c r="F6252" s="11"/>
      <c r="G6252" s="15"/>
      <c r="H6252" s="11"/>
      <c r="I6252" s="15"/>
    </row>
    <row r="6253" spans="6:9">
      <c r="F6253" s="11"/>
      <c r="G6253" s="15"/>
      <c r="H6253" s="11"/>
      <c r="I6253" s="15"/>
    </row>
    <row r="6254" spans="6:9">
      <c r="F6254" s="11"/>
      <c r="G6254" s="15"/>
      <c r="H6254" s="11"/>
      <c r="I6254" s="15"/>
    </row>
    <row r="6255" spans="6:9">
      <c r="F6255" s="11"/>
      <c r="G6255" s="15"/>
      <c r="H6255" s="11"/>
      <c r="I6255" s="15"/>
    </row>
    <row r="6256" spans="6:9">
      <c r="F6256" s="11"/>
      <c r="G6256" s="15"/>
      <c r="H6256" s="11"/>
      <c r="I6256" s="15"/>
    </row>
    <row r="6257" spans="6:9">
      <c r="F6257" s="11"/>
      <c r="G6257" s="15"/>
      <c r="H6257" s="11"/>
      <c r="I6257" s="15"/>
    </row>
    <row r="6258" spans="6:9">
      <c r="F6258" s="11"/>
      <c r="G6258" s="15"/>
      <c r="H6258" s="11"/>
      <c r="I6258" s="15"/>
    </row>
    <row r="6259" spans="6:9">
      <c r="F6259" s="11"/>
      <c r="G6259" s="15"/>
      <c r="H6259" s="11"/>
      <c r="I6259" s="15"/>
    </row>
    <row r="6260" spans="6:9">
      <c r="F6260" s="11"/>
      <c r="G6260" s="15"/>
      <c r="H6260" s="11"/>
      <c r="I6260" s="15"/>
    </row>
    <row r="6261" spans="6:9">
      <c r="F6261" s="11"/>
      <c r="G6261" s="15"/>
      <c r="H6261" s="11"/>
      <c r="I6261" s="15"/>
    </row>
    <row r="6262" spans="6:9">
      <c r="F6262" s="11"/>
      <c r="G6262" s="15"/>
      <c r="H6262" s="11"/>
      <c r="I6262" s="15"/>
    </row>
    <row r="6263" spans="6:9">
      <c r="F6263" s="11"/>
      <c r="G6263" s="15"/>
      <c r="H6263" s="11"/>
      <c r="I6263" s="15"/>
    </row>
    <row r="6264" spans="6:9">
      <c r="F6264" s="11"/>
      <c r="G6264" s="15"/>
      <c r="H6264" s="11"/>
      <c r="I6264" s="15"/>
    </row>
    <row r="6265" spans="6:9">
      <c r="F6265" s="11"/>
      <c r="G6265" s="15"/>
      <c r="H6265" s="11"/>
      <c r="I6265" s="15"/>
    </row>
    <row r="6266" spans="6:9">
      <c r="F6266" s="11"/>
      <c r="G6266" s="15"/>
      <c r="H6266" s="11"/>
      <c r="I6266" s="15"/>
    </row>
    <row r="6267" spans="6:9">
      <c r="F6267" s="11"/>
      <c r="G6267" s="15"/>
      <c r="H6267" s="11"/>
      <c r="I6267" s="15"/>
    </row>
    <row r="6268" spans="6:9">
      <c r="F6268" s="11"/>
      <c r="G6268" s="15"/>
      <c r="H6268" s="11"/>
      <c r="I6268" s="15"/>
    </row>
    <row r="6269" spans="6:9">
      <c r="F6269" s="11"/>
      <c r="G6269" s="15"/>
      <c r="H6269" s="11"/>
      <c r="I6269" s="15"/>
    </row>
    <row r="6270" spans="6:9">
      <c r="F6270" s="11"/>
      <c r="G6270" s="15"/>
      <c r="H6270" s="11"/>
      <c r="I6270" s="15"/>
    </row>
    <row r="6271" spans="6:9">
      <c r="F6271" s="11"/>
      <c r="G6271" s="15"/>
      <c r="H6271" s="11"/>
      <c r="I6271" s="15"/>
    </row>
    <row r="6272" spans="6:9">
      <c r="F6272" s="11"/>
      <c r="G6272" s="15"/>
      <c r="H6272" s="11"/>
      <c r="I6272" s="15"/>
    </row>
    <row r="6273" spans="6:9">
      <c r="F6273" s="11"/>
      <c r="G6273" s="15"/>
      <c r="H6273" s="11"/>
      <c r="I6273" s="15"/>
    </row>
    <row r="6274" spans="6:9">
      <c r="F6274" s="11"/>
      <c r="G6274" s="15"/>
      <c r="H6274" s="11"/>
      <c r="I6274" s="15"/>
    </row>
    <row r="6275" spans="6:9">
      <c r="F6275" s="11"/>
      <c r="G6275" s="15"/>
      <c r="H6275" s="11"/>
      <c r="I6275" s="15"/>
    </row>
    <row r="6276" spans="6:9">
      <c r="F6276" s="11"/>
      <c r="G6276" s="15"/>
      <c r="H6276" s="11"/>
      <c r="I6276" s="15"/>
    </row>
    <row r="6277" spans="6:9">
      <c r="F6277" s="11"/>
      <c r="G6277" s="15"/>
      <c r="H6277" s="11"/>
      <c r="I6277" s="15"/>
    </row>
    <row r="6278" spans="6:9">
      <c r="F6278" s="11"/>
      <c r="G6278" s="15"/>
      <c r="H6278" s="11"/>
      <c r="I6278" s="15"/>
    </row>
    <row r="6279" spans="6:9">
      <c r="F6279" s="11"/>
      <c r="G6279" s="15"/>
      <c r="H6279" s="11"/>
      <c r="I6279" s="15"/>
    </row>
    <row r="6280" spans="6:9">
      <c r="F6280" s="11"/>
      <c r="G6280" s="15"/>
      <c r="H6280" s="11"/>
      <c r="I6280" s="15"/>
    </row>
    <row r="6281" spans="6:9">
      <c r="F6281" s="11"/>
      <c r="G6281" s="15"/>
      <c r="H6281" s="11"/>
      <c r="I6281" s="15"/>
    </row>
    <row r="6282" spans="6:9">
      <c r="F6282" s="11"/>
      <c r="G6282" s="15"/>
      <c r="H6282" s="11"/>
      <c r="I6282" s="15"/>
    </row>
    <row r="6283" spans="6:9">
      <c r="F6283" s="11"/>
      <c r="G6283" s="15"/>
      <c r="H6283" s="11"/>
      <c r="I6283" s="15"/>
    </row>
    <row r="6284" spans="6:9">
      <c r="F6284" s="11"/>
      <c r="G6284" s="15"/>
      <c r="H6284" s="11"/>
      <c r="I6284" s="15"/>
    </row>
    <row r="6285" spans="6:9">
      <c r="F6285" s="11"/>
      <c r="G6285" s="15"/>
      <c r="H6285" s="11"/>
      <c r="I6285" s="15"/>
    </row>
    <row r="6286" spans="6:9">
      <c r="F6286" s="11"/>
      <c r="G6286" s="15"/>
      <c r="H6286" s="11"/>
      <c r="I6286" s="15"/>
    </row>
    <row r="6287" spans="6:9">
      <c r="F6287" s="11"/>
      <c r="G6287" s="15"/>
      <c r="H6287" s="11"/>
      <c r="I6287" s="15"/>
    </row>
    <row r="6288" spans="6:9">
      <c r="F6288" s="11"/>
      <c r="G6288" s="15"/>
      <c r="H6288" s="11"/>
      <c r="I6288" s="15"/>
    </row>
    <row r="6289" spans="6:9">
      <c r="F6289" s="11"/>
      <c r="G6289" s="15"/>
      <c r="H6289" s="11"/>
      <c r="I6289" s="15"/>
    </row>
    <row r="6290" spans="6:9">
      <c r="F6290" s="11"/>
      <c r="G6290" s="15"/>
      <c r="H6290" s="11"/>
      <c r="I6290" s="15"/>
    </row>
    <row r="6291" spans="6:9">
      <c r="F6291" s="11"/>
      <c r="G6291" s="15"/>
      <c r="H6291" s="11"/>
      <c r="I6291" s="15"/>
    </row>
    <row r="6292" spans="6:9">
      <c r="F6292" s="11"/>
      <c r="G6292" s="15"/>
      <c r="H6292" s="11"/>
      <c r="I6292" s="15"/>
    </row>
    <row r="6293" spans="6:9">
      <c r="F6293" s="11"/>
      <c r="G6293" s="15"/>
      <c r="H6293" s="11"/>
      <c r="I6293" s="15"/>
    </row>
    <row r="6294" spans="6:9">
      <c r="F6294" s="11"/>
      <c r="G6294" s="15"/>
      <c r="H6294" s="11"/>
      <c r="I6294" s="15"/>
    </row>
    <row r="6295" spans="6:9">
      <c r="F6295" s="11"/>
      <c r="G6295" s="15"/>
      <c r="H6295" s="11"/>
      <c r="I6295" s="15"/>
    </row>
    <row r="6296" spans="6:9">
      <c r="F6296" s="11"/>
      <c r="G6296" s="15"/>
      <c r="H6296" s="11"/>
      <c r="I6296" s="15"/>
    </row>
    <row r="6297" spans="6:9">
      <c r="F6297" s="11"/>
      <c r="G6297" s="15"/>
      <c r="H6297" s="11"/>
      <c r="I6297" s="15"/>
    </row>
    <row r="6298" spans="6:9">
      <c r="F6298" s="11"/>
      <c r="G6298" s="15"/>
      <c r="H6298" s="11"/>
      <c r="I6298" s="15"/>
    </row>
    <row r="6299" spans="6:9">
      <c r="F6299" s="11"/>
      <c r="G6299" s="15"/>
      <c r="H6299" s="11"/>
      <c r="I6299" s="15"/>
    </row>
    <row r="6300" spans="6:9">
      <c r="F6300" s="11"/>
      <c r="G6300" s="15"/>
      <c r="H6300" s="11"/>
      <c r="I6300" s="15"/>
    </row>
    <row r="6301" spans="6:9">
      <c r="F6301" s="11"/>
      <c r="G6301" s="15"/>
      <c r="H6301" s="11"/>
      <c r="I6301" s="15"/>
    </row>
    <row r="6302" spans="6:9">
      <c r="F6302" s="11"/>
      <c r="G6302" s="15"/>
      <c r="H6302" s="11"/>
      <c r="I6302" s="15"/>
    </row>
    <row r="6303" spans="6:9">
      <c r="F6303" s="11"/>
      <c r="G6303" s="15"/>
      <c r="H6303" s="11"/>
      <c r="I6303" s="15"/>
    </row>
    <row r="6304" spans="6:9">
      <c r="F6304" s="11"/>
      <c r="G6304" s="15"/>
      <c r="H6304" s="11"/>
      <c r="I6304" s="15"/>
    </row>
    <row r="6305" spans="6:9">
      <c r="F6305" s="11"/>
      <c r="G6305" s="15"/>
      <c r="H6305" s="11"/>
      <c r="I6305" s="15"/>
    </row>
    <row r="6306" spans="6:9">
      <c r="F6306" s="11"/>
      <c r="G6306" s="15"/>
      <c r="H6306" s="11"/>
      <c r="I6306" s="15"/>
    </row>
    <row r="6307" spans="6:9">
      <c r="F6307" s="11"/>
      <c r="G6307" s="15"/>
      <c r="H6307" s="11"/>
      <c r="I6307" s="15"/>
    </row>
    <row r="6308" spans="6:9">
      <c r="F6308" s="11"/>
      <c r="G6308" s="15"/>
      <c r="H6308" s="11"/>
      <c r="I6308" s="15"/>
    </row>
    <row r="6309" spans="6:9">
      <c r="F6309" s="11"/>
      <c r="G6309" s="15"/>
      <c r="H6309" s="11"/>
      <c r="I6309" s="15"/>
    </row>
    <row r="6310" spans="6:9">
      <c r="F6310" s="11"/>
      <c r="G6310" s="15"/>
      <c r="H6310" s="11"/>
      <c r="I6310" s="15"/>
    </row>
    <row r="6311" spans="6:9">
      <c r="F6311" s="11"/>
      <c r="G6311" s="15"/>
      <c r="H6311" s="11"/>
      <c r="I6311" s="15"/>
    </row>
    <row r="6312" spans="6:9">
      <c r="F6312" s="11"/>
      <c r="G6312" s="15"/>
      <c r="H6312" s="11"/>
      <c r="I6312" s="15"/>
    </row>
    <row r="6313" spans="6:9">
      <c r="F6313" s="11"/>
      <c r="G6313" s="15"/>
      <c r="H6313" s="11"/>
      <c r="I6313" s="15"/>
    </row>
    <row r="6314" spans="6:9">
      <c r="F6314" s="11"/>
      <c r="G6314" s="15"/>
      <c r="H6314" s="11"/>
      <c r="I6314" s="15"/>
    </row>
    <row r="6315" spans="6:9">
      <c r="F6315" s="11"/>
      <c r="G6315" s="15"/>
      <c r="H6315" s="11"/>
      <c r="I6315" s="15"/>
    </row>
    <row r="6316" spans="6:9">
      <c r="F6316" s="11"/>
      <c r="G6316" s="15"/>
      <c r="H6316" s="11"/>
      <c r="I6316" s="15"/>
    </row>
    <row r="6317" spans="6:9">
      <c r="F6317" s="11"/>
      <c r="G6317" s="15"/>
      <c r="H6317" s="11"/>
      <c r="I6317" s="15"/>
    </row>
    <row r="6318" spans="6:9">
      <c r="F6318" s="11"/>
      <c r="G6318" s="15"/>
      <c r="H6318" s="11"/>
      <c r="I6318" s="15"/>
    </row>
    <row r="6319" spans="6:9">
      <c r="F6319" s="11"/>
      <c r="G6319" s="15"/>
      <c r="H6319" s="11"/>
      <c r="I6319" s="15"/>
    </row>
    <row r="6320" spans="6:9">
      <c r="F6320" s="11"/>
      <c r="G6320" s="15"/>
      <c r="H6320" s="11"/>
      <c r="I6320" s="15"/>
    </row>
    <row r="6321" spans="6:9">
      <c r="F6321" s="11"/>
      <c r="G6321" s="15"/>
      <c r="H6321" s="11"/>
      <c r="I6321" s="15"/>
    </row>
    <row r="6322" spans="6:9">
      <c r="F6322" s="11"/>
      <c r="G6322" s="15"/>
      <c r="H6322" s="11"/>
      <c r="I6322" s="15"/>
    </row>
    <row r="6323" spans="6:9">
      <c r="F6323" s="11"/>
      <c r="G6323" s="15"/>
      <c r="H6323" s="11"/>
      <c r="I6323" s="15"/>
    </row>
    <row r="6324" spans="6:9">
      <c r="F6324" s="11"/>
      <c r="G6324" s="15"/>
      <c r="H6324" s="11"/>
      <c r="I6324" s="15"/>
    </row>
    <row r="6325" spans="6:9">
      <c r="F6325" s="11"/>
      <c r="G6325" s="15"/>
      <c r="H6325" s="11"/>
      <c r="I6325" s="15"/>
    </row>
    <row r="6326" spans="6:9">
      <c r="F6326" s="11"/>
      <c r="G6326" s="15"/>
      <c r="H6326" s="11"/>
      <c r="I6326" s="15"/>
    </row>
    <row r="6327" spans="6:9">
      <c r="F6327" s="11"/>
      <c r="G6327" s="15"/>
      <c r="H6327" s="11"/>
      <c r="I6327" s="15"/>
    </row>
    <row r="6328" spans="6:9">
      <c r="F6328" s="11"/>
      <c r="G6328" s="15"/>
      <c r="H6328" s="11"/>
      <c r="I6328" s="15"/>
    </row>
    <row r="6329" spans="6:9">
      <c r="F6329" s="11"/>
      <c r="G6329" s="15"/>
      <c r="H6329" s="11"/>
      <c r="I6329" s="15"/>
    </row>
    <row r="6330" spans="6:9">
      <c r="F6330" s="11"/>
      <c r="G6330" s="15"/>
      <c r="H6330" s="11"/>
      <c r="I6330" s="15"/>
    </row>
    <row r="6331" spans="6:9">
      <c r="F6331" s="11"/>
      <c r="G6331" s="15"/>
      <c r="H6331" s="11"/>
      <c r="I6331" s="15"/>
    </row>
    <row r="6332" spans="6:9">
      <c r="F6332" s="11"/>
      <c r="G6332" s="15"/>
      <c r="H6332" s="11"/>
      <c r="I6332" s="15"/>
    </row>
    <row r="6333" spans="6:9">
      <c r="F6333" s="11"/>
      <c r="G6333" s="15"/>
      <c r="H6333" s="11"/>
      <c r="I6333" s="15"/>
    </row>
    <row r="6334" spans="6:9">
      <c r="F6334" s="11"/>
      <c r="G6334" s="15"/>
      <c r="H6334" s="11"/>
      <c r="I6334" s="15"/>
    </row>
    <row r="6335" spans="6:9">
      <c r="F6335" s="11"/>
      <c r="G6335" s="15"/>
      <c r="H6335" s="11"/>
      <c r="I6335" s="15"/>
    </row>
    <row r="6336" spans="6:9">
      <c r="F6336" s="11"/>
      <c r="G6336" s="15"/>
      <c r="H6336" s="11"/>
      <c r="I6336" s="15"/>
    </row>
    <row r="6337" spans="6:9">
      <c r="F6337" s="11"/>
      <c r="G6337" s="15"/>
      <c r="H6337" s="11"/>
      <c r="I6337" s="15"/>
    </row>
    <row r="6338" spans="6:9">
      <c r="F6338" s="11"/>
      <c r="G6338" s="15"/>
      <c r="H6338" s="11"/>
      <c r="I6338" s="15"/>
    </row>
    <row r="6339" spans="6:9">
      <c r="F6339" s="11"/>
      <c r="G6339" s="15"/>
      <c r="H6339" s="11"/>
      <c r="I6339" s="15"/>
    </row>
    <row r="6340" spans="6:9">
      <c r="F6340" s="11"/>
      <c r="G6340" s="15"/>
      <c r="H6340" s="11"/>
      <c r="I6340" s="15"/>
    </row>
    <row r="6341" spans="6:9">
      <c r="F6341" s="11"/>
      <c r="G6341" s="15"/>
      <c r="H6341" s="11"/>
      <c r="I6341" s="15"/>
    </row>
    <row r="6342" spans="6:9">
      <c r="F6342" s="11"/>
      <c r="G6342" s="15"/>
      <c r="H6342" s="11"/>
      <c r="I6342" s="15"/>
    </row>
    <row r="6343" spans="6:9">
      <c r="F6343" s="11"/>
      <c r="G6343" s="15"/>
      <c r="H6343" s="11"/>
      <c r="I6343" s="15"/>
    </row>
    <row r="6344" spans="6:9">
      <c r="F6344" s="11"/>
      <c r="G6344" s="15"/>
      <c r="H6344" s="11"/>
      <c r="I6344" s="15"/>
    </row>
    <row r="6345" spans="6:9">
      <c r="F6345" s="11"/>
      <c r="G6345" s="15"/>
      <c r="H6345" s="11"/>
      <c r="I6345" s="15"/>
    </row>
    <row r="6346" spans="6:9">
      <c r="F6346" s="11"/>
      <c r="G6346" s="15"/>
      <c r="H6346" s="11"/>
      <c r="I6346" s="15"/>
    </row>
    <row r="6347" spans="6:9">
      <c r="F6347" s="11"/>
      <c r="G6347" s="15"/>
      <c r="H6347" s="11"/>
      <c r="I6347" s="15"/>
    </row>
    <row r="6348" spans="6:9">
      <c r="F6348" s="11"/>
      <c r="G6348" s="15"/>
      <c r="H6348" s="11"/>
      <c r="I6348" s="15"/>
    </row>
    <row r="6349" spans="6:9">
      <c r="F6349" s="11"/>
      <c r="G6349" s="15"/>
      <c r="H6349" s="11"/>
      <c r="I6349" s="15"/>
    </row>
    <row r="6350" spans="6:9">
      <c r="F6350" s="11"/>
      <c r="G6350" s="15"/>
      <c r="H6350" s="11"/>
      <c r="I6350" s="15"/>
    </row>
    <row r="6351" spans="6:9">
      <c r="F6351" s="11"/>
      <c r="G6351" s="15"/>
      <c r="H6351" s="11"/>
      <c r="I6351" s="15"/>
    </row>
    <row r="6352" spans="6:9">
      <c r="F6352" s="11"/>
      <c r="G6352" s="15"/>
      <c r="H6352" s="11"/>
      <c r="I6352" s="15"/>
    </row>
    <row r="6353" spans="6:9">
      <c r="F6353" s="11"/>
      <c r="G6353" s="15"/>
      <c r="H6353" s="11"/>
      <c r="I6353" s="15"/>
    </row>
    <row r="6354" spans="6:9">
      <c r="F6354" s="11"/>
      <c r="G6354" s="15"/>
      <c r="H6354" s="11"/>
      <c r="I6354" s="15"/>
    </row>
    <row r="6355" spans="6:9">
      <c r="F6355" s="11"/>
      <c r="G6355" s="15"/>
      <c r="H6355" s="11"/>
      <c r="I6355" s="15"/>
    </row>
    <row r="6356" spans="6:9">
      <c r="F6356" s="11"/>
      <c r="G6356" s="15"/>
      <c r="H6356" s="11"/>
      <c r="I6356" s="15"/>
    </row>
    <row r="6357" spans="6:9">
      <c r="F6357" s="11"/>
      <c r="G6357" s="15"/>
      <c r="H6357" s="11"/>
      <c r="I6357" s="15"/>
    </row>
    <row r="6358" spans="6:9">
      <c r="F6358" s="11"/>
      <c r="G6358" s="15"/>
      <c r="H6358" s="11"/>
      <c r="I6358" s="15"/>
    </row>
    <row r="6359" spans="6:9">
      <c r="F6359" s="11"/>
      <c r="G6359" s="15"/>
      <c r="H6359" s="11"/>
      <c r="I6359" s="15"/>
    </row>
    <row r="6360" spans="6:9">
      <c r="F6360" s="11"/>
      <c r="G6360" s="15"/>
      <c r="H6360" s="11"/>
      <c r="I6360" s="15"/>
    </row>
    <row r="6361" spans="6:9">
      <c r="F6361" s="11"/>
      <c r="G6361" s="15"/>
      <c r="H6361" s="11"/>
      <c r="I6361" s="15"/>
    </row>
    <row r="6362" spans="6:9">
      <c r="F6362" s="11"/>
      <c r="G6362" s="15"/>
      <c r="H6362" s="11"/>
      <c r="I6362" s="15"/>
    </row>
    <row r="6363" spans="6:9">
      <c r="F6363" s="11"/>
      <c r="G6363" s="15"/>
      <c r="H6363" s="11"/>
      <c r="I6363" s="15"/>
    </row>
    <row r="6364" spans="6:9">
      <c r="F6364" s="11"/>
      <c r="G6364" s="15"/>
      <c r="H6364" s="11"/>
      <c r="I6364" s="15"/>
    </row>
    <row r="6365" spans="6:9">
      <c r="F6365" s="11"/>
      <c r="G6365" s="15"/>
      <c r="H6365" s="11"/>
      <c r="I6365" s="15"/>
    </row>
    <row r="6366" spans="6:9">
      <c r="F6366" s="11"/>
      <c r="G6366" s="15"/>
      <c r="H6366" s="11"/>
      <c r="I6366" s="15"/>
    </row>
    <row r="6367" spans="6:9">
      <c r="F6367" s="11"/>
      <c r="G6367" s="15"/>
      <c r="H6367" s="11"/>
      <c r="I6367" s="15"/>
    </row>
    <row r="6368" spans="6:9">
      <c r="F6368" s="11"/>
      <c r="G6368" s="15"/>
      <c r="H6368" s="11"/>
      <c r="I6368" s="15"/>
    </row>
    <row r="6369" spans="6:9">
      <c r="F6369" s="11"/>
      <c r="G6369" s="15"/>
      <c r="H6369" s="11"/>
      <c r="I6369" s="15"/>
    </row>
    <row r="6370" spans="6:9">
      <c r="F6370" s="11"/>
      <c r="G6370" s="15"/>
      <c r="H6370" s="11"/>
      <c r="I6370" s="15"/>
    </row>
    <row r="6371" spans="6:9">
      <c r="F6371" s="11"/>
      <c r="G6371" s="15"/>
      <c r="H6371" s="11"/>
      <c r="I6371" s="15"/>
    </row>
    <row r="6372" spans="6:9">
      <c r="F6372" s="11"/>
      <c r="G6372" s="15"/>
      <c r="H6372" s="11"/>
      <c r="I6372" s="15"/>
    </row>
    <row r="6373" spans="6:9">
      <c r="F6373" s="11"/>
      <c r="G6373" s="15"/>
      <c r="H6373" s="11"/>
      <c r="I6373" s="15"/>
    </row>
    <row r="6374" spans="6:9">
      <c r="F6374" s="11"/>
      <c r="G6374" s="15"/>
      <c r="H6374" s="11"/>
      <c r="I6374" s="15"/>
    </row>
    <row r="6375" spans="6:9">
      <c r="F6375" s="11"/>
      <c r="G6375" s="15"/>
      <c r="H6375" s="11"/>
      <c r="I6375" s="15"/>
    </row>
    <row r="6376" spans="6:9">
      <c r="F6376" s="11"/>
      <c r="G6376" s="15"/>
      <c r="H6376" s="11"/>
      <c r="I6376" s="15"/>
    </row>
    <row r="6377" spans="6:9">
      <c r="F6377" s="11"/>
      <c r="G6377" s="15"/>
      <c r="H6377" s="11"/>
      <c r="I6377" s="15"/>
    </row>
    <row r="6378" spans="6:9">
      <c r="F6378" s="11"/>
      <c r="G6378" s="15"/>
      <c r="H6378" s="11"/>
      <c r="I6378" s="15"/>
    </row>
    <row r="6379" spans="6:9">
      <c r="F6379" s="11"/>
      <c r="G6379" s="15"/>
      <c r="H6379" s="11"/>
      <c r="I6379" s="15"/>
    </row>
    <row r="6380" spans="6:9">
      <c r="F6380" s="11"/>
      <c r="G6380" s="15"/>
      <c r="H6380" s="11"/>
      <c r="I6380" s="15"/>
    </row>
    <row r="6381" spans="6:9">
      <c r="F6381" s="11"/>
      <c r="G6381" s="15"/>
      <c r="H6381" s="11"/>
      <c r="I6381" s="15"/>
    </row>
    <row r="6382" spans="6:9">
      <c r="F6382" s="11"/>
      <c r="G6382" s="15"/>
      <c r="H6382" s="11"/>
      <c r="I6382" s="15"/>
    </row>
    <row r="6383" spans="6:9">
      <c r="F6383" s="11"/>
      <c r="G6383" s="15"/>
      <c r="H6383" s="11"/>
      <c r="I6383" s="15"/>
    </row>
    <row r="6384" spans="6:9">
      <c r="F6384" s="11"/>
      <c r="G6384" s="15"/>
      <c r="H6384" s="11"/>
      <c r="I6384" s="15"/>
    </row>
    <row r="6385" spans="6:9">
      <c r="F6385" s="11"/>
      <c r="G6385" s="15"/>
      <c r="H6385" s="11"/>
      <c r="I6385" s="15"/>
    </row>
    <row r="6386" spans="6:9">
      <c r="F6386" s="11"/>
      <c r="G6386" s="15"/>
      <c r="H6386" s="11"/>
      <c r="I6386" s="15"/>
    </row>
    <row r="6387" spans="6:9">
      <c r="F6387" s="11"/>
      <c r="G6387" s="15"/>
      <c r="H6387" s="11"/>
      <c r="I6387" s="15"/>
    </row>
    <row r="6388" spans="6:9">
      <c r="F6388" s="11"/>
      <c r="G6388" s="15"/>
      <c r="H6388" s="11"/>
      <c r="I6388" s="15"/>
    </row>
    <row r="6389" spans="6:9">
      <c r="F6389" s="11"/>
      <c r="G6389" s="15"/>
      <c r="H6389" s="11"/>
      <c r="I6389" s="15"/>
    </row>
    <row r="6390" spans="6:9">
      <c r="F6390" s="11"/>
      <c r="G6390" s="15"/>
      <c r="H6390" s="11"/>
      <c r="I6390" s="15"/>
    </row>
    <row r="6391" spans="6:9">
      <c r="F6391" s="11"/>
      <c r="G6391" s="15"/>
      <c r="H6391" s="11"/>
      <c r="I6391" s="15"/>
    </row>
    <row r="6392" spans="6:9">
      <c r="F6392" s="11"/>
      <c r="G6392" s="15"/>
      <c r="H6392" s="11"/>
      <c r="I6392" s="15"/>
    </row>
    <row r="6393" spans="6:9">
      <c r="F6393" s="11"/>
      <c r="G6393" s="15"/>
      <c r="H6393" s="11"/>
      <c r="I6393" s="15"/>
    </row>
    <row r="6394" spans="6:9">
      <c r="F6394" s="11"/>
      <c r="G6394" s="15"/>
      <c r="H6394" s="11"/>
      <c r="I6394" s="15"/>
    </row>
    <row r="6395" spans="6:9">
      <c r="F6395" s="11"/>
      <c r="G6395" s="15"/>
      <c r="H6395" s="11"/>
      <c r="I6395" s="15"/>
    </row>
    <row r="6396" spans="6:9">
      <c r="F6396" s="11"/>
      <c r="G6396" s="15"/>
      <c r="H6396" s="11"/>
      <c r="I6396" s="15"/>
    </row>
    <row r="6397" spans="6:9">
      <c r="F6397" s="11"/>
      <c r="G6397" s="15"/>
      <c r="H6397" s="11"/>
      <c r="I6397" s="15"/>
    </row>
    <row r="6398" spans="6:9">
      <c r="F6398" s="11"/>
      <c r="G6398" s="15"/>
      <c r="H6398" s="11"/>
      <c r="I6398" s="15"/>
    </row>
    <row r="6399" spans="6:9">
      <c r="F6399" s="11"/>
      <c r="G6399" s="15"/>
      <c r="H6399" s="11"/>
      <c r="I6399" s="15"/>
    </row>
    <row r="6400" spans="6:9">
      <c r="F6400" s="11"/>
      <c r="G6400" s="15"/>
      <c r="H6400" s="11"/>
      <c r="I6400" s="15"/>
    </row>
    <row r="6401" spans="6:9">
      <c r="F6401" s="11"/>
      <c r="G6401" s="15"/>
      <c r="H6401" s="11"/>
      <c r="I6401" s="15"/>
    </row>
    <row r="6402" spans="6:9">
      <c r="F6402" s="11"/>
      <c r="G6402" s="15"/>
      <c r="H6402" s="11"/>
      <c r="I6402" s="15"/>
    </row>
    <row r="6403" spans="6:9">
      <c r="F6403" s="11"/>
      <c r="G6403" s="15"/>
      <c r="H6403" s="11"/>
      <c r="I6403" s="15"/>
    </row>
    <row r="6404" spans="6:9">
      <c r="F6404" s="11"/>
      <c r="G6404" s="15"/>
      <c r="H6404" s="11"/>
      <c r="I6404" s="15"/>
    </row>
    <row r="6405" spans="6:9">
      <c r="F6405" s="11"/>
      <c r="G6405" s="15"/>
      <c r="H6405" s="11"/>
      <c r="I6405" s="15"/>
    </row>
    <row r="6406" spans="6:9">
      <c r="F6406" s="11"/>
      <c r="G6406" s="15"/>
      <c r="H6406" s="11"/>
      <c r="I6406" s="15"/>
    </row>
    <row r="6407" spans="6:9">
      <c r="F6407" s="11"/>
      <c r="G6407" s="15"/>
      <c r="H6407" s="11"/>
      <c r="I6407" s="15"/>
    </row>
    <row r="6408" spans="6:9">
      <c r="F6408" s="11"/>
      <c r="G6408" s="15"/>
      <c r="H6408" s="11"/>
      <c r="I6408" s="15"/>
    </row>
    <row r="6409" spans="6:9">
      <c r="F6409" s="11"/>
      <c r="G6409" s="15"/>
      <c r="H6409" s="11"/>
      <c r="I6409" s="15"/>
    </row>
    <row r="6410" spans="6:9">
      <c r="F6410" s="11"/>
      <c r="G6410" s="15"/>
      <c r="H6410" s="11"/>
      <c r="I6410" s="15"/>
    </row>
    <row r="6411" spans="6:9">
      <c r="F6411" s="11"/>
      <c r="G6411" s="15"/>
      <c r="H6411" s="11"/>
      <c r="I6411" s="15"/>
    </row>
    <row r="6412" spans="6:9">
      <c r="F6412" s="11"/>
      <c r="G6412" s="15"/>
      <c r="H6412" s="11"/>
      <c r="I6412" s="15"/>
    </row>
    <row r="6413" spans="6:9">
      <c r="F6413" s="11"/>
      <c r="G6413" s="15"/>
      <c r="H6413" s="11"/>
      <c r="I6413" s="15"/>
    </row>
    <row r="6414" spans="6:9">
      <c r="F6414" s="11"/>
      <c r="G6414" s="15"/>
      <c r="H6414" s="11"/>
      <c r="I6414" s="15"/>
    </row>
    <row r="6415" spans="6:9">
      <c r="F6415" s="11"/>
      <c r="G6415" s="15"/>
      <c r="H6415" s="11"/>
      <c r="I6415" s="15"/>
    </row>
    <row r="6416" spans="6:9">
      <c r="F6416" s="11"/>
      <c r="G6416" s="15"/>
      <c r="H6416" s="11"/>
      <c r="I6416" s="15"/>
    </row>
    <row r="6417" spans="6:9">
      <c r="F6417" s="11"/>
      <c r="G6417" s="15"/>
      <c r="H6417" s="11"/>
      <c r="I6417" s="15"/>
    </row>
    <row r="6418" spans="6:9">
      <c r="F6418" s="11"/>
      <c r="G6418" s="15"/>
      <c r="H6418" s="11"/>
      <c r="I6418" s="15"/>
    </row>
    <row r="6419" spans="6:9">
      <c r="F6419" s="11"/>
      <c r="G6419" s="15"/>
      <c r="H6419" s="11"/>
      <c r="I6419" s="15"/>
    </row>
    <row r="6420" spans="6:9">
      <c r="F6420" s="11"/>
      <c r="G6420" s="15"/>
      <c r="H6420" s="11"/>
      <c r="I6420" s="15"/>
    </row>
    <row r="6421" spans="6:9">
      <c r="F6421" s="11"/>
      <c r="G6421" s="15"/>
      <c r="H6421" s="11"/>
      <c r="I6421" s="15"/>
    </row>
    <row r="6422" spans="6:9">
      <c r="F6422" s="11"/>
      <c r="G6422" s="15"/>
      <c r="H6422" s="11"/>
      <c r="I6422" s="15"/>
    </row>
    <row r="6423" spans="6:9">
      <c r="F6423" s="11"/>
      <c r="G6423" s="15"/>
      <c r="H6423" s="11"/>
      <c r="I6423" s="15"/>
    </row>
    <row r="6424" spans="6:9">
      <c r="F6424" s="11"/>
      <c r="G6424" s="15"/>
      <c r="H6424" s="11"/>
      <c r="I6424" s="15"/>
    </row>
    <row r="6425" spans="6:9">
      <c r="F6425" s="11"/>
      <c r="G6425" s="15"/>
      <c r="H6425" s="11"/>
      <c r="I6425" s="15"/>
    </row>
    <row r="6426" spans="6:9">
      <c r="F6426" s="11"/>
      <c r="G6426" s="15"/>
      <c r="H6426" s="11"/>
      <c r="I6426" s="15"/>
    </row>
    <row r="6427" spans="6:9">
      <c r="F6427" s="11"/>
      <c r="G6427" s="15"/>
      <c r="H6427" s="11"/>
      <c r="I6427" s="15"/>
    </row>
    <row r="6428" spans="6:9">
      <c r="F6428" s="11"/>
      <c r="G6428" s="15"/>
      <c r="H6428" s="11"/>
      <c r="I6428" s="15"/>
    </row>
    <row r="6429" spans="6:9">
      <c r="F6429" s="11"/>
      <c r="G6429" s="15"/>
      <c r="H6429" s="11"/>
      <c r="I6429" s="15"/>
    </row>
    <row r="6430" spans="6:9">
      <c r="F6430" s="11"/>
      <c r="G6430" s="15"/>
      <c r="H6430" s="11"/>
      <c r="I6430" s="15"/>
    </row>
    <row r="6431" spans="6:9">
      <c r="F6431" s="11"/>
      <c r="G6431" s="15"/>
      <c r="H6431" s="11"/>
      <c r="I6431" s="15"/>
    </row>
    <row r="6432" spans="6:9">
      <c r="F6432" s="11"/>
      <c r="G6432" s="15"/>
      <c r="H6432" s="11"/>
      <c r="I6432" s="15"/>
    </row>
    <row r="6433" spans="6:9">
      <c r="F6433" s="11"/>
      <c r="G6433" s="15"/>
      <c r="H6433" s="11"/>
      <c r="I6433" s="15"/>
    </row>
    <row r="6434" spans="6:9">
      <c r="F6434" s="11"/>
      <c r="G6434" s="15"/>
      <c r="H6434" s="11"/>
      <c r="I6434" s="15"/>
    </row>
    <row r="6435" spans="6:9">
      <c r="F6435" s="11"/>
      <c r="G6435" s="15"/>
      <c r="H6435" s="11"/>
      <c r="I6435" s="15"/>
    </row>
    <row r="6436" spans="6:9">
      <c r="F6436" s="11"/>
      <c r="G6436" s="15"/>
      <c r="H6436" s="11"/>
      <c r="I6436" s="15"/>
    </row>
    <row r="6437" spans="6:9">
      <c r="F6437" s="11"/>
      <c r="G6437" s="15"/>
      <c r="H6437" s="11"/>
      <c r="I6437" s="15"/>
    </row>
    <row r="6438" spans="6:9">
      <c r="F6438" s="11"/>
      <c r="G6438" s="15"/>
      <c r="H6438" s="11"/>
      <c r="I6438" s="15"/>
    </row>
    <row r="6439" spans="6:9">
      <c r="F6439" s="11"/>
      <c r="G6439" s="15"/>
      <c r="H6439" s="11"/>
      <c r="I6439" s="15"/>
    </row>
    <row r="6440" spans="6:9">
      <c r="F6440" s="11"/>
      <c r="G6440" s="15"/>
      <c r="H6440" s="11"/>
      <c r="I6440" s="15"/>
    </row>
    <row r="6441" spans="6:9">
      <c r="F6441" s="11"/>
      <c r="G6441" s="15"/>
      <c r="H6441" s="11"/>
      <c r="I6441" s="15"/>
    </row>
    <row r="6442" spans="6:9">
      <c r="F6442" s="11"/>
      <c r="G6442" s="15"/>
      <c r="H6442" s="11"/>
      <c r="I6442" s="15"/>
    </row>
    <row r="6443" spans="6:9">
      <c r="F6443" s="11"/>
      <c r="G6443" s="15"/>
      <c r="H6443" s="11"/>
      <c r="I6443" s="15"/>
    </row>
    <row r="6444" spans="6:9">
      <c r="F6444" s="11"/>
      <c r="G6444" s="15"/>
      <c r="H6444" s="11"/>
      <c r="I6444" s="15"/>
    </row>
    <row r="6445" spans="6:9">
      <c r="F6445" s="11"/>
      <c r="G6445" s="15"/>
      <c r="H6445" s="11"/>
      <c r="I6445" s="15"/>
    </row>
    <row r="6446" spans="6:9">
      <c r="F6446" s="11"/>
      <c r="G6446" s="15"/>
      <c r="H6446" s="11"/>
      <c r="I6446" s="15"/>
    </row>
    <row r="6447" spans="6:9">
      <c r="F6447" s="11"/>
      <c r="G6447" s="15"/>
      <c r="H6447" s="11"/>
      <c r="I6447" s="15"/>
    </row>
    <row r="6448" spans="6:9">
      <c r="F6448" s="11"/>
      <c r="G6448" s="15"/>
      <c r="H6448" s="11"/>
      <c r="I6448" s="15"/>
    </row>
    <row r="6449" spans="6:9">
      <c r="F6449" s="11"/>
      <c r="G6449" s="15"/>
      <c r="H6449" s="11"/>
      <c r="I6449" s="15"/>
    </row>
    <row r="6450" spans="6:9">
      <c r="F6450" s="11"/>
      <c r="G6450" s="15"/>
      <c r="H6450" s="11"/>
      <c r="I6450" s="15"/>
    </row>
    <row r="6451" spans="6:9">
      <c r="F6451" s="11"/>
      <c r="G6451" s="15"/>
      <c r="H6451" s="11"/>
      <c r="I6451" s="15"/>
    </row>
    <row r="6452" spans="6:9">
      <c r="F6452" s="11"/>
      <c r="G6452" s="15"/>
      <c r="H6452" s="11"/>
      <c r="I6452" s="15"/>
    </row>
    <row r="6453" spans="6:9">
      <c r="F6453" s="11"/>
      <c r="G6453" s="15"/>
      <c r="H6453" s="11"/>
      <c r="I6453" s="15"/>
    </row>
    <row r="6454" spans="6:9">
      <c r="F6454" s="11"/>
      <c r="G6454" s="15"/>
      <c r="H6454" s="11"/>
      <c r="I6454" s="15"/>
    </row>
    <row r="6455" spans="6:9">
      <c r="F6455" s="11"/>
      <c r="G6455" s="15"/>
      <c r="H6455" s="11"/>
      <c r="I6455" s="15"/>
    </row>
    <row r="6456" spans="6:9">
      <c r="F6456" s="11"/>
      <c r="G6456" s="15"/>
      <c r="H6456" s="11"/>
      <c r="I6456" s="15"/>
    </row>
    <row r="6457" spans="6:9">
      <c r="F6457" s="11"/>
      <c r="G6457" s="15"/>
      <c r="H6457" s="11"/>
      <c r="I6457" s="15"/>
    </row>
    <row r="6458" spans="6:9">
      <c r="F6458" s="11"/>
      <c r="G6458" s="15"/>
      <c r="H6458" s="11"/>
      <c r="I6458" s="15"/>
    </row>
    <row r="6459" spans="6:9">
      <c r="F6459" s="11"/>
      <c r="G6459" s="15"/>
      <c r="H6459" s="11"/>
      <c r="I6459" s="15"/>
    </row>
    <row r="6460" spans="6:9">
      <c r="F6460" s="11"/>
      <c r="G6460" s="15"/>
      <c r="H6460" s="11"/>
      <c r="I6460" s="15"/>
    </row>
    <row r="6461" spans="6:9">
      <c r="F6461" s="11"/>
      <c r="G6461" s="15"/>
      <c r="H6461" s="11"/>
      <c r="I6461" s="15"/>
    </row>
    <row r="6462" spans="6:9">
      <c r="F6462" s="11"/>
      <c r="G6462" s="15"/>
      <c r="H6462" s="11"/>
      <c r="I6462" s="15"/>
    </row>
    <row r="6463" spans="6:9">
      <c r="F6463" s="11"/>
      <c r="G6463" s="15"/>
      <c r="H6463" s="11"/>
      <c r="I6463" s="15"/>
    </row>
    <row r="6464" spans="6:9">
      <c r="F6464" s="11"/>
      <c r="G6464" s="15"/>
      <c r="H6464" s="11"/>
      <c r="I6464" s="15"/>
    </row>
    <row r="6465" spans="6:9">
      <c r="F6465" s="11"/>
      <c r="G6465" s="15"/>
      <c r="H6465" s="11"/>
      <c r="I6465" s="15"/>
    </row>
    <row r="6466" spans="6:9">
      <c r="F6466" s="11"/>
      <c r="G6466" s="15"/>
      <c r="H6466" s="11"/>
      <c r="I6466" s="15"/>
    </row>
    <row r="6467" spans="6:9">
      <c r="F6467" s="11"/>
      <c r="G6467" s="15"/>
      <c r="H6467" s="11"/>
      <c r="I6467" s="15"/>
    </row>
    <row r="6468" spans="6:9">
      <c r="F6468" s="11"/>
      <c r="G6468" s="15"/>
      <c r="H6468" s="11"/>
      <c r="I6468" s="15"/>
    </row>
    <row r="6469" spans="6:9">
      <c r="F6469" s="11"/>
      <c r="G6469" s="15"/>
      <c r="H6469" s="11"/>
      <c r="I6469" s="15"/>
    </row>
    <row r="6470" spans="6:9">
      <c r="F6470" s="11"/>
      <c r="G6470" s="15"/>
      <c r="H6470" s="11"/>
      <c r="I6470" s="15"/>
    </row>
    <row r="6471" spans="6:9">
      <c r="F6471" s="11"/>
      <c r="G6471" s="15"/>
      <c r="H6471" s="11"/>
      <c r="I6471" s="15"/>
    </row>
    <row r="6472" spans="6:9">
      <c r="F6472" s="11"/>
      <c r="G6472" s="15"/>
      <c r="H6472" s="11"/>
      <c r="I6472" s="15"/>
    </row>
    <row r="6473" spans="6:9">
      <c r="F6473" s="11"/>
      <c r="G6473" s="15"/>
      <c r="H6473" s="11"/>
      <c r="I6473" s="15"/>
    </row>
    <row r="6474" spans="6:9">
      <c r="F6474" s="11"/>
      <c r="G6474" s="15"/>
      <c r="H6474" s="11"/>
      <c r="I6474" s="15"/>
    </row>
    <row r="6475" spans="6:9">
      <c r="F6475" s="11"/>
      <c r="G6475" s="15"/>
      <c r="H6475" s="11"/>
      <c r="I6475" s="15"/>
    </row>
    <row r="6476" spans="6:9">
      <c r="F6476" s="11"/>
      <c r="G6476" s="15"/>
      <c r="H6476" s="11"/>
      <c r="I6476" s="15"/>
    </row>
    <row r="6477" spans="6:9">
      <c r="F6477" s="11"/>
      <c r="G6477" s="15"/>
      <c r="H6477" s="11"/>
      <c r="I6477" s="15"/>
    </row>
    <row r="6478" spans="6:9">
      <c r="F6478" s="11"/>
      <c r="G6478" s="15"/>
      <c r="H6478" s="11"/>
      <c r="I6478" s="15"/>
    </row>
    <row r="6479" spans="6:9">
      <c r="F6479" s="11"/>
      <c r="G6479" s="15"/>
      <c r="H6479" s="11"/>
      <c r="I6479" s="15"/>
    </row>
    <row r="6480" spans="6:9">
      <c r="F6480" s="11"/>
      <c r="G6480" s="15"/>
      <c r="H6480" s="11"/>
      <c r="I6480" s="15"/>
    </row>
    <row r="6481" spans="6:9">
      <c r="F6481" s="11"/>
      <c r="G6481" s="15"/>
      <c r="H6481" s="11"/>
      <c r="I6481" s="15"/>
    </row>
    <row r="6482" spans="6:9">
      <c r="F6482" s="11"/>
      <c r="G6482" s="15"/>
      <c r="H6482" s="11"/>
      <c r="I6482" s="15"/>
    </row>
    <row r="6483" spans="6:9">
      <c r="F6483" s="11"/>
      <c r="G6483" s="15"/>
      <c r="H6483" s="11"/>
      <c r="I6483" s="15"/>
    </row>
    <row r="6484" spans="6:9">
      <c r="F6484" s="11"/>
      <c r="G6484" s="15"/>
      <c r="H6484" s="11"/>
      <c r="I6484" s="15"/>
    </row>
    <row r="6485" spans="6:9">
      <c r="F6485" s="11"/>
      <c r="G6485" s="15"/>
      <c r="H6485" s="11"/>
      <c r="I6485" s="15"/>
    </row>
    <row r="6486" spans="6:9">
      <c r="F6486" s="11"/>
      <c r="G6486" s="15"/>
      <c r="H6486" s="11"/>
      <c r="I6486" s="15"/>
    </row>
    <row r="6487" spans="6:9">
      <c r="F6487" s="11"/>
      <c r="G6487" s="15"/>
      <c r="H6487" s="11"/>
      <c r="I6487" s="15"/>
    </row>
    <row r="6488" spans="6:9">
      <c r="F6488" s="11"/>
      <c r="G6488" s="15"/>
      <c r="H6488" s="11"/>
      <c r="I6488" s="15"/>
    </row>
    <row r="6489" spans="6:9">
      <c r="F6489" s="11"/>
      <c r="G6489" s="15"/>
      <c r="H6489" s="11"/>
      <c r="I6489" s="15"/>
    </row>
    <row r="6490" spans="6:9">
      <c r="F6490" s="11"/>
      <c r="G6490" s="15"/>
      <c r="H6490" s="11"/>
      <c r="I6490" s="15"/>
    </row>
    <row r="6491" spans="6:9">
      <c r="F6491" s="11"/>
      <c r="G6491" s="15"/>
      <c r="H6491" s="11"/>
      <c r="I6491" s="15"/>
    </row>
    <row r="6492" spans="6:9">
      <c r="F6492" s="11"/>
      <c r="G6492" s="15"/>
      <c r="H6492" s="11"/>
      <c r="I6492" s="15"/>
    </row>
    <row r="6493" spans="6:9">
      <c r="F6493" s="11"/>
      <c r="G6493" s="15"/>
      <c r="H6493" s="11"/>
      <c r="I6493" s="15"/>
    </row>
    <row r="6494" spans="6:9">
      <c r="F6494" s="11"/>
      <c r="G6494" s="15"/>
      <c r="H6494" s="11"/>
      <c r="I6494" s="15"/>
    </row>
    <row r="6495" spans="6:9">
      <c r="F6495" s="11"/>
      <c r="G6495" s="15"/>
      <c r="H6495" s="11"/>
      <c r="I6495" s="15"/>
    </row>
    <row r="6496" spans="6:9">
      <c r="F6496" s="11"/>
      <c r="G6496" s="15"/>
      <c r="H6496" s="11"/>
      <c r="I6496" s="15"/>
    </row>
    <row r="6497" spans="6:9">
      <c r="F6497" s="11"/>
      <c r="G6497" s="15"/>
      <c r="H6497" s="11"/>
      <c r="I6497" s="15"/>
    </row>
    <row r="6498" spans="6:9">
      <c r="F6498" s="11"/>
      <c r="G6498" s="15"/>
      <c r="H6498" s="11"/>
      <c r="I6498" s="15"/>
    </row>
    <row r="6499" spans="6:9">
      <c r="F6499" s="11"/>
      <c r="G6499" s="15"/>
      <c r="H6499" s="11"/>
      <c r="I6499" s="15"/>
    </row>
    <row r="6500" spans="6:9">
      <c r="F6500" s="11"/>
      <c r="G6500" s="15"/>
      <c r="H6500" s="11"/>
      <c r="I6500" s="15"/>
    </row>
    <row r="6501" spans="6:9">
      <c r="F6501" s="11"/>
      <c r="G6501" s="15"/>
      <c r="H6501" s="11"/>
      <c r="I6501" s="15"/>
    </row>
    <row r="6502" spans="6:9">
      <c r="F6502" s="11"/>
      <c r="G6502" s="15"/>
      <c r="H6502" s="11"/>
      <c r="I6502" s="15"/>
    </row>
    <row r="6503" spans="6:9">
      <c r="F6503" s="11"/>
      <c r="G6503" s="15"/>
      <c r="H6503" s="11"/>
      <c r="I6503" s="15"/>
    </row>
    <row r="6504" spans="6:9">
      <c r="F6504" s="11"/>
      <c r="G6504" s="15"/>
      <c r="H6504" s="11"/>
      <c r="I6504" s="15"/>
    </row>
    <row r="6505" spans="6:9">
      <c r="F6505" s="11"/>
      <c r="G6505" s="15"/>
      <c r="H6505" s="11"/>
      <c r="I6505" s="15"/>
    </row>
    <row r="6506" spans="6:9">
      <c r="F6506" s="11"/>
      <c r="G6506" s="15"/>
      <c r="H6506" s="11"/>
      <c r="I6506" s="15"/>
    </row>
    <row r="6507" spans="6:9">
      <c r="F6507" s="11"/>
      <c r="G6507" s="15"/>
      <c r="H6507" s="11"/>
      <c r="I6507" s="15"/>
    </row>
    <row r="6508" spans="6:9">
      <c r="F6508" s="11"/>
      <c r="G6508" s="15"/>
      <c r="H6508" s="11"/>
      <c r="I6508" s="15"/>
    </row>
    <row r="6509" spans="6:9">
      <c r="F6509" s="11"/>
      <c r="G6509" s="15"/>
      <c r="H6509" s="11"/>
      <c r="I6509" s="15"/>
    </row>
    <row r="6510" spans="6:9">
      <c r="F6510" s="11"/>
      <c r="G6510" s="15"/>
      <c r="H6510" s="11"/>
      <c r="I6510" s="15"/>
    </row>
    <row r="6511" spans="6:9">
      <c r="F6511" s="11"/>
      <c r="G6511" s="15"/>
      <c r="H6511" s="11"/>
      <c r="I6511" s="15"/>
    </row>
    <row r="6512" spans="6:9">
      <c r="F6512" s="11"/>
      <c r="G6512" s="15"/>
      <c r="H6512" s="11"/>
      <c r="I6512" s="15"/>
    </row>
    <row r="6513" spans="6:9">
      <c r="F6513" s="11"/>
      <c r="G6513" s="15"/>
      <c r="H6513" s="11"/>
      <c r="I6513" s="15"/>
    </row>
    <row r="6514" spans="6:9">
      <c r="F6514" s="11"/>
      <c r="G6514" s="15"/>
      <c r="H6514" s="11"/>
      <c r="I6514" s="15"/>
    </row>
    <row r="6515" spans="6:9">
      <c r="F6515" s="11"/>
      <c r="G6515" s="15"/>
      <c r="H6515" s="11"/>
      <c r="I6515" s="15"/>
    </row>
    <row r="6516" spans="6:9">
      <c r="F6516" s="11"/>
      <c r="G6516" s="15"/>
      <c r="H6516" s="11"/>
      <c r="I6516" s="15"/>
    </row>
    <row r="6517" spans="6:9">
      <c r="F6517" s="11"/>
      <c r="G6517" s="15"/>
      <c r="H6517" s="11"/>
      <c r="I6517" s="15"/>
    </row>
    <row r="6518" spans="6:9">
      <c r="F6518" s="11"/>
      <c r="G6518" s="15"/>
      <c r="H6518" s="11"/>
      <c r="I6518" s="15"/>
    </row>
    <row r="6519" spans="6:9">
      <c r="F6519" s="11"/>
      <c r="G6519" s="15"/>
      <c r="H6519" s="11"/>
      <c r="I6519" s="15"/>
    </row>
    <row r="6520" spans="6:9">
      <c r="F6520" s="11"/>
      <c r="G6520" s="15"/>
      <c r="H6520" s="11"/>
      <c r="I6520" s="15"/>
    </row>
    <row r="6521" spans="6:9">
      <c r="F6521" s="11"/>
      <c r="G6521" s="15"/>
      <c r="H6521" s="11"/>
      <c r="I6521" s="15"/>
    </row>
    <row r="6522" spans="6:9">
      <c r="F6522" s="11"/>
      <c r="G6522" s="15"/>
      <c r="H6522" s="11"/>
      <c r="I6522" s="15"/>
    </row>
    <row r="6523" spans="6:9">
      <c r="F6523" s="11"/>
      <c r="G6523" s="15"/>
      <c r="H6523" s="11"/>
      <c r="I6523" s="15"/>
    </row>
    <row r="6524" spans="6:9">
      <c r="F6524" s="11"/>
      <c r="G6524" s="15"/>
      <c r="H6524" s="11"/>
      <c r="I6524" s="15"/>
    </row>
    <row r="6525" spans="6:9">
      <c r="F6525" s="11"/>
      <c r="G6525" s="15"/>
      <c r="H6525" s="11"/>
      <c r="I6525" s="15"/>
    </row>
    <row r="6526" spans="6:9">
      <c r="F6526" s="11"/>
      <c r="G6526" s="15"/>
      <c r="H6526" s="11"/>
      <c r="I6526" s="15"/>
    </row>
    <row r="6527" spans="6:9">
      <c r="F6527" s="11"/>
      <c r="G6527" s="15"/>
      <c r="H6527" s="11"/>
      <c r="I6527" s="15"/>
    </row>
    <row r="6528" spans="6:9">
      <c r="F6528" s="11"/>
      <c r="G6528" s="15"/>
      <c r="H6528" s="11"/>
      <c r="I6528" s="15"/>
    </row>
    <row r="6529" spans="6:9">
      <c r="F6529" s="11"/>
      <c r="G6529" s="15"/>
      <c r="H6529" s="11"/>
      <c r="I6529" s="15"/>
    </row>
    <row r="6530" spans="6:9">
      <c r="F6530" s="11"/>
      <c r="G6530" s="15"/>
      <c r="H6530" s="11"/>
      <c r="I6530" s="15"/>
    </row>
    <row r="6531" spans="6:9">
      <c r="F6531" s="11"/>
      <c r="G6531" s="15"/>
      <c r="H6531" s="11"/>
      <c r="I6531" s="15"/>
    </row>
    <row r="6532" spans="6:9">
      <c r="F6532" s="11"/>
      <c r="G6532" s="15"/>
      <c r="H6532" s="11"/>
      <c r="I6532" s="15"/>
    </row>
    <row r="6533" spans="6:9">
      <c r="F6533" s="11"/>
      <c r="G6533" s="15"/>
      <c r="H6533" s="11"/>
      <c r="I6533" s="15"/>
    </row>
    <row r="6534" spans="6:9">
      <c r="F6534" s="11"/>
      <c r="G6534" s="15"/>
      <c r="H6534" s="11"/>
      <c r="I6534" s="15"/>
    </row>
    <row r="6535" spans="6:9">
      <c r="F6535" s="11"/>
      <c r="G6535" s="15"/>
      <c r="H6535" s="11"/>
      <c r="I6535" s="15"/>
    </row>
    <row r="6536" spans="6:9">
      <c r="F6536" s="11"/>
      <c r="G6536" s="15"/>
      <c r="H6536" s="11"/>
      <c r="I6536" s="15"/>
    </row>
    <row r="6537" spans="6:9">
      <c r="F6537" s="11"/>
      <c r="G6537" s="15"/>
      <c r="H6537" s="11"/>
      <c r="I6537" s="15"/>
    </row>
    <row r="6538" spans="6:9">
      <c r="F6538" s="11"/>
      <c r="G6538" s="15"/>
      <c r="H6538" s="11"/>
      <c r="I6538" s="15"/>
    </row>
    <row r="6539" spans="6:9">
      <c r="F6539" s="11"/>
      <c r="G6539" s="15"/>
      <c r="H6539" s="11"/>
      <c r="I6539" s="15"/>
    </row>
    <row r="6540" spans="6:9">
      <c r="F6540" s="11"/>
      <c r="G6540" s="15"/>
      <c r="H6540" s="11"/>
      <c r="I6540" s="15"/>
    </row>
    <row r="6541" spans="6:9">
      <c r="F6541" s="11"/>
      <c r="G6541" s="15"/>
      <c r="H6541" s="11"/>
      <c r="I6541" s="15"/>
    </row>
    <row r="6542" spans="6:9">
      <c r="F6542" s="11"/>
      <c r="G6542" s="15"/>
      <c r="H6542" s="11"/>
      <c r="I6542" s="15"/>
    </row>
    <row r="6543" spans="6:9">
      <c r="F6543" s="11"/>
      <c r="G6543" s="15"/>
      <c r="H6543" s="11"/>
      <c r="I6543" s="15"/>
    </row>
    <row r="6544" spans="6:9">
      <c r="F6544" s="11"/>
      <c r="G6544" s="15"/>
      <c r="H6544" s="11"/>
      <c r="I6544" s="15"/>
    </row>
    <row r="6545" spans="6:9">
      <c r="F6545" s="11"/>
      <c r="G6545" s="15"/>
      <c r="H6545" s="11"/>
      <c r="I6545" s="15"/>
    </row>
    <row r="6546" spans="6:9">
      <c r="F6546" s="11"/>
      <c r="G6546" s="15"/>
      <c r="H6546" s="11"/>
      <c r="I6546" s="15"/>
    </row>
    <row r="6547" spans="6:9">
      <c r="F6547" s="11"/>
      <c r="G6547" s="15"/>
      <c r="H6547" s="11"/>
      <c r="I6547" s="15"/>
    </row>
    <row r="6548" spans="6:9">
      <c r="F6548" s="11"/>
      <c r="G6548" s="15"/>
      <c r="H6548" s="11"/>
      <c r="I6548" s="15"/>
    </row>
    <row r="6549" spans="6:9">
      <c r="F6549" s="11"/>
      <c r="G6549" s="15"/>
      <c r="H6549" s="11"/>
      <c r="I6549" s="15"/>
    </row>
    <row r="6550" spans="6:9">
      <c r="F6550" s="11"/>
      <c r="G6550" s="15"/>
      <c r="H6550" s="11"/>
      <c r="I6550" s="15"/>
    </row>
    <row r="6551" spans="6:9">
      <c r="F6551" s="11"/>
      <c r="G6551" s="15"/>
      <c r="H6551" s="11"/>
      <c r="I6551" s="15"/>
    </row>
    <row r="6552" spans="6:9">
      <c r="F6552" s="11"/>
      <c r="G6552" s="15"/>
      <c r="H6552" s="11"/>
      <c r="I6552" s="15"/>
    </row>
    <row r="6553" spans="6:9">
      <c r="F6553" s="11"/>
      <c r="G6553" s="15"/>
      <c r="H6553" s="11"/>
      <c r="I6553" s="15"/>
    </row>
    <row r="6554" spans="6:9">
      <c r="F6554" s="11"/>
      <c r="G6554" s="15"/>
      <c r="H6554" s="11"/>
      <c r="I6554" s="15"/>
    </row>
    <row r="6555" spans="6:9">
      <c r="F6555" s="11"/>
      <c r="G6555" s="15"/>
      <c r="H6555" s="11"/>
      <c r="I6555" s="15"/>
    </row>
    <row r="6556" spans="6:9">
      <c r="F6556" s="11"/>
      <c r="G6556" s="15"/>
      <c r="H6556" s="11"/>
      <c r="I6556" s="15"/>
    </row>
    <row r="6557" spans="6:9">
      <c r="F6557" s="11"/>
      <c r="G6557" s="15"/>
      <c r="H6557" s="11"/>
      <c r="I6557" s="15"/>
    </row>
    <row r="6558" spans="6:9">
      <c r="F6558" s="11"/>
      <c r="G6558" s="15"/>
      <c r="H6558" s="11"/>
      <c r="I6558" s="15"/>
    </row>
    <row r="6559" spans="6:9">
      <c r="F6559" s="11"/>
      <c r="G6559" s="15"/>
      <c r="H6559" s="11"/>
      <c r="I6559" s="15"/>
    </row>
    <row r="6560" spans="6:9">
      <c r="F6560" s="11"/>
      <c r="G6560" s="15"/>
      <c r="H6560" s="11"/>
      <c r="I6560" s="15"/>
    </row>
    <row r="6561" spans="6:9">
      <c r="F6561" s="11"/>
      <c r="G6561" s="15"/>
      <c r="H6561" s="11"/>
      <c r="I6561" s="15"/>
    </row>
    <row r="6562" spans="6:9">
      <c r="F6562" s="11"/>
      <c r="G6562" s="15"/>
      <c r="H6562" s="11"/>
      <c r="I6562" s="15"/>
    </row>
    <row r="6563" spans="6:9">
      <c r="F6563" s="11"/>
      <c r="G6563" s="15"/>
      <c r="H6563" s="11"/>
      <c r="I6563" s="15"/>
    </row>
    <row r="6564" spans="6:9">
      <c r="F6564" s="11"/>
      <c r="G6564" s="15"/>
      <c r="H6564" s="11"/>
      <c r="I6564" s="15"/>
    </row>
    <row r="6565" spans="6:9">
      <c r="F6565" s="11"/>
      <c r="G6565" s="15"/>
      <c r="H6565" s="11"/>
      <c r="I6565" s="15"/>
    </row>
    <row r="6566" spans="6:9">
      <c r="F6566" s="11"/>
      <c r="G6566" s="15"/>
      <c r="H6566" s="11"/>
      <c r="I6566" s="15"/>
    </row>
    <row r="6567" spans="6:9">
      <c r="F6567" s="11"/>
      <c r="G6567" s="15"/>
      <c r="H6567" s="11"/>
      <c r="I6567" s="15"/>
    </row>
    <row r="6568" spans="6:9">
      <c r="F6568" s="11"/>
      <c r="G6568" s="15"/>
      <c r="H6568" s="11"/>
      <c r="I6568" s="15"/>
    </row>
    <row r="6569" spans="6:9">
      <c r="F6569" s="11"/>
      <c r="G6569" s="15"/>
      <c r="H6569" s="11"/>
      <c r="I6569" s="15"/>
    </row>
    <row r="6570" spans="6:9">
      <c r="F6570" s="11"/>
      <c r="G6570" s="15"/>
      <c r="H6570" s="11"/>
      <c r="I6570" s="15"/>
    </row>
    <row r="6571" spans="6:9">
      <c r="F6571" s="11"/>
      <c r="G6571" s="15"/>
      <c r="H6571" s="11"/>
      <c r="I6571" s="15"/>
    </row>
    <row r="6572" spans="6:9">
      <c r="F6572" s="11"/>
      <c r="G6572" s="15"/>
      <c r="H6572" s="11"/>
      <c r="I6572" s="15"/>
    </row>
    <row r="6573" spans="6:9">
      <c r="F6573" s="11"/>
      <c r="G6573" s="15"/>
      <c r="H6573" s="11"/>
      <c r="I6573" s="15"/>
    </row>
    <row r="6574" spans="6:9">
      <c r="F6574" s="11"/>
      <c r="G6574" s="15"/>
      <c r="H6574" s="11"/>
      <c r="I6574" s="15"/>
    </row>
    <row r="6575" spans="6:9">
      <c r="F6575" s="11"/>
      <c r="G6575" s="15"/>
      <c r="H6575" s="11"/>
      <c r="I6575" s="15"/>
    </row>
    <row r="6576" spans="6:9">
      <c r="F6576" s="11"/>
      <c r="G6576" s="15"/>
      <c r="H6576" s="11"/>
      <c r="I6576" s="15"/>
    </row>
    <row r="6577" spans="6:9">
      <c r="F6577" s="11"/>
      <c r="G6577" s="15"/>
      <c r="H6577" s="11"/>
      <c r="I6577" s="15"/>
    </row>
    <row r="6578" spans="6:9">
      <c r="F6578" s="11"/>
      <c r="G6578" s="15"/>
      <c r="H6578" s="11"/>
      <c r="I6578" s="15"/>
    </row>
    <row r="6579" spans="6:9">
      <c r="F6579" s="11"/>
      <c r="G6579" s="15"/>
      <c r="H6579" s="11"/>
      <c r="I6579" s="15"/>
    </row>
    <row r="6580" spans="6:9">
      <c r="F6580" s="11"/>
      <c r="G6580" s="15"/>
      <c r="H6580" s="11"/>
      <c r="I6580" s="15"/>
    </row>
    <row r="6581" spans="6:9">
      <c r="F6581" s="11"/>
      <c r="G6581" s="15"/>
      <c r="H6581" s="11"/>
      <c r="I6581" s="15"/>
    </row>
    <row r="6582" spans="6:9">
      <c r="F6582" s="11"/>
      <c r="G6582" s="15"/>
      <c r="H6582" s="11"/>
      <c r="I6582" s="15"/>
    </row>
    <row r="6583" spans="6:9">
      <c r="F6583" s="11"/>
      <c r="G6583" s="15"/>
      <c r="H6583" s="11"/>
      <c r="I6583" s="15"/>
    </row>
    <row r="6584" spans="6:9">
      <c r="F6584" s="11"/>
      <c r="G6584" s="15"/>
      <c r="H6584" s="11"/>
      <c r="I6584" s="15"/>
    </row>
    <row r="6585" spans="6:9">
      <c r="F6585" s="11"/>
      <c r="G6585" s="15"/>
      <c r="H6585" s="11"/>
      <c r="I6585" s="15"/>
    </row>
    <row r="6586" spans="6:9">
      <c r="F6586" s="11"/>
      <c r="G6586" s="15"/>
      <c r="H6586" s="11"/>
      <c r="I6586" s="15"/>
    </row>
    <row r="6587" spans="6:9">
      <c r="F6587" s="11"/>
      <c r="G6587" s="15"/>
      <c r="H6587" s="11"/>
      <c r="I6587" s="15"/>
    </row>
    <row r="6588" spans="6:9">
      <c r="F6588" s="11"/>
      <c r="G6588" s="15"/>
      <c r="H6588" s="11"/>
      <c r="I6588" s="15"/>
    </row>
    <row r="6589" spans="6:9">
      <c r="F6589" s="11"/>
      <c r="G6589" s="15"/>
      <c r="H6589" s="11"/>
      <c r="I6589" s="15"/>
    </row>
    <row r="6590" spans="6:9">
      <c r="F6590" s="11"/>
      <c r="G6590" s="15"/>
      <c r="H6590" s="11"/>
      <c r="I6590" s="15"/>
    </row>
    <row r="6591" spans="6:9">
      <c r="F6591" s="11"/>
      <c r="G6591" s="15"/>
      <c r="H6591" s="11"/>
      <c r="I6591" s="15"/>
    </row>
    <row r="6592" spans="6:9">
      <c r="F6592" s="11"/>
      <c r="G6592" s="15"/>
      <c r="H6592" s="11"/>
      <c r="I6592" s="15"/>
    </row>
    <row r="6593" spans="6:9">
      <c r="F6593" s="11"/>
      <c r="G6593" s="15"/>
      <c r="H6593" s="11"/>
      <c r="I6593" s="15"/>
    </row>
    <row r="6594" spans="6:9">
      <c r="F6594" s="11"/>
      <c r="G6594" s="15"/>
      <c r="H6594" s="11"/>
      <c r="I6594" s="15"/>
    </row>
    <row r="6595" spans="6:9">
      <c r="F6595" s="11"/>
      <c r="G6595" s="15"/>
      <c r="H6595" s="11"/>
      <c r="I6595" s="15"/>
    </row>
    <row r="6596" spans="6:9">
      <c r="F6596" s="11"/>
      <c r="G6596" s="15"/>
      <c r="H6596" s="11"/>
      <c r="I6596" s="15"/>
    </row>
    <row r="6597" spans="6:9">
      <c r="F6597" s="11"/>
      <c r="G6597" s="15"/>
      <c r="H6597" s="11"/>
      <c r="I6597" s="15"/>
    </row>
    <row r="6598" spans="6:9">
      <c r="F6598" s="11"/>
      <c r="G6598" s="15"/>
      <c r="H6598" s="11"/>
      <c r="I6598" s="15"/>
    </row>
    <row r="6599" spans="6:9">
      <c r="F6599" s="11"/>
      <c r="G6599" s="15"/>
      <c r="H6599" s="11"/>
      <c r="I6599" s="15"/>
    </row>
    <row r="6600" spans="6:9">
      <c r="F6600" s="11"/>
      <c r="G6600" s="15"/>
      <c r="H6600" s="11"/>
      <c r="I6600" s="15"/>
    </row>
    <row r="6601" spans="6:9">
      <c r="F6601" s="11"/>
      <c r="G6601" s="15"/>
      <c r="H6601" s="11"/>
      <c r="I6601" s="15"/>
    </row>
    <row r="6602" spans="6:9">
      <c r="F6602" s="11"/>
      <c r="G6602" s="15"/>
      <c r="H6602" s="11"/>
      <c r="I6602" s="15"/>
    </row>
    <row r="6603" spans="6:9">
      <c r="F6603" s="11"/>
      <c r="G6603" s="15"/>
      <c r="H6603" s="11"/>
      <c r="I6603" s="15"/>
    </row>
    <row r="6604" spans="6:9">
      <c r="F6604" s="11"/>
      <c r="G6604" s="15"/>
      <c r="H6604" s="11"/>
      <c r="I6604" s="15"/>
    </row>
    <row r="6605" spans="6:9">
      <c r="F6605" s="11"/>
      <c r="G6605" s="15"/>
      <c r="H6605" s="11"/>
      <c r="I6605" s="15"/>
    </row>
    <row r="6606" spans="6:9">
      <c r="F6606" s="11"/>
      <c r="G6606" s="15"/>
      <c r="H6606" s="11"/>
      <c r="I6606" s="15"/>
    </row>
    <row r="6607" spans="6:9">
      <c r="F6607" s="11"/>
      <c r="G6607" s="15"/>
      <c r="H6607" s="11"/>
      <c r="I6607" s="15"/>
    </row>
    <row r="6608" spans="6:9">
      <c r="F6608" s="11"/>
      <c r="G6608" s="15"/>
      <c r="H6608" s="11"/>
      <c r="I6608" s="15"/>
    </row>
    <row r="6609" spans="6:9">
      <c r="F6609" s="11"/>
      <c r="G6609" s="15"/>
      <c r="H6609" s="11"/>
      <c r="I6609" s="15"/>
    </row>
    <row r="6610" spans="6:9">
      <c r="F6610" s="11"/>
      <c r="G6610" s="15"/>
      <c r="H6610" s="11"/>
      <c r="I6610" s="15"/>
    </row>
    <row r="6611" spans="6:9">
      <c r="F6611" s="11"/>
      <c r="G6611" s="15"/>
      <c r="H6611" s="11"/>
      <c r="I6611" s="15"/>
    </row>
    <row r="6612" spans="6:9">
      <c r="F6612" s="11"/>
      <c r="G6612" s="15"/>
      <c r="H6612" s="11"/>
      <c r="I6612" s="15"/>
    </row>
    <row r="6613" spans="6:9">
      <c r="F6613" s="11"/>
      <c r="G6613" s="15"/>
      <c r="H6613" s="11"/>
      <c r="I6613" s="15"/>
    </row>
    <row r="6614" spans="6:9">
      <c r="F6614" s="11"/>
      <c r="G6614" s="15"/>
      <c r="H6614" s="11"/>
      <c r="I6614" s="15"/>
    </row>
    <row r="6615" spans="6:9">
      <c r="F6615" s="11"/>
      <c r="G6615" s="15"/>
      <c r="H6615" s="11"/>
      <c r="I6615" s="15"/>
    </row>
    <row r="6616" spans="6:9">
      <c r="F6616" s="11"/>
      <c r="G6616" s="15"/>
      <c r="H6616" s="11"/>
      <c r="I6616" s="15"/>
    </row>
    <row r="6617" spans="6:9">
      <c r="F6617" s="11"/>
      <c r="G6617" s="15"/>
      <c r="H6617" s="11"/>
      <c r="I6617" s="15"/>
    </row>
    <row r="6618" spans="6:9">
      <c r="F6618" s="11"/>
      <c r="G6618" s="15"/>
      <c r="H6618" s="11"/>
      <c r="I6618" s="15"/>
    </row>
    <row r="6619" spans="6:9">
      <c r="F6619" s="11"/>
      <c r="G6619" s="15"/>
      <c r="H6619" s="11"/>
      <c r="I6619" s="15"/>
    </row>
    <row r="6620" spans="6:9">
      <c r="F6620" s="11"/>
      <c r="G6620" s="15"/>
      <c r="H6620" s="11"/>
      <c r="I6620" s="15"/>
    </row>
    <row r="6621" spans="6:9">
      <c r="F6621" s="11"/>
      <c r="G6621" s="15"/>
      <c r="H6621" s="11"/>
      <c r="I6621" s="15"/>
    </row>
    <row r="6622" spans="6:9">
      <c r="F6622" s="11"/>
      <c r="G6622" s="15"/>
      <c r="H6622" s="11"/>
      <c r="I6622" s="15"/>
    </row>
    <row r="6623" spans="6:9">
      <c r="F6623" s="11"/>
      <c r="G6623" s="15"/>
      <c r="H6623" s="11"/>
      <c r="I6623" s="15"/>
    </row>
    <row r="6624" spans="6:9">
      <c r="F6624" s="11"/>
      <c r="G6624" s="15"/>
      <c r="H6624" s="11"/>
      <c r="I6624" s="15"/>
    </row>
    <row r="6625" spans="6:9">
      <c r="F6625" s="11"/>
      <c r="G6625" s="15"/>
      <c r="H6625" s="11"/>
      <c r="I6625" s="15"/>
    </row>
    <row r="6626" spans="6:9">
      <c r="F6626" s="11"/>
      <c r="G6626" s="15"/>
      <c r="H6626" s="11"/>
      <c r="I6626" s="15"/>
    </row>
    <row r="6627" spans="6:9">
      <c r="F6627" s="11"/>
      <c r="G6627" s="15"/>
      <c r="H6627" s="11"/>
      <c r="I6627" s="15"/>
    </row>
    <row r="6628" spans="6:9">
      <c r="F6628" s="11"/>
      <c r="G6628" s="15"/>
      <c r="H6628" s="11"/>
      <c r="I6628" s="15"/>
    </row>
    <row r="6629" spans="6:9">
      <c r="F6629" s="11"/>
      <c r="G6629" s="15"/>
      <c r="H6629" s="11"/>
      <c r="I6629" s="15"/>
    </row>
    <row r="6630" spans="6:9">
      <c r="F6630" s="11"/>
      <c r="G6630" s="15"/>
      <c r="H6630" s="11"/>
      <c r="I6630" s="15"/>
    </row>
    <row r="6631" spans="6:9">
      <c r="F6631" s="11"/>
      <c r="G6631" s="15"/>
      <c r="H6631" s="11"/>
      <c r="I6631" s="15"/>
    </row>
    <row r="6632" spans="6:9">
      <c r="F6632" s="11"/>
      <c r="G6632" s="15"/>
      <c r="H6632" s="11"/>
      <c r="I6632" s="15"/>
    </row>
    <row r="6633" spans="6:9">
      <c r="F6633" s="11"/>
      <c r="G6633" s="15"/>
      <c r="H6633" s="11"/>
      <c r="I6633" s="15"/>
    </row>
    <row r="6634" spans="6:9">
      <c r="F6634" s="11"/>
      <c r="G6634" s="15"/>
      <c r="H6634" s="11"/>
      <c r="I6634" s="15"/>
    </row>
    <row r="6635" spans="6:9">
      <c r="F6635" s="11"/>
      <c r="G6635" s="15"/>
      <c r="H6635" s="11"/>
      <c r="I6635" s="15"/>
    </row>
    <row r="6636" spans="6:9">
      <c r="F6636" s="11"/>
      <c r="G6636" s="15"/>
      <c r="H6636" s="11"/>
      <c r="I6636" s="15"/>
    </row>
    <row r="6637" spans="6:9">
      <c r="F6637" s="11"/>
      <c r="G6637" s="15"/>
      <c r="H6637" s="11"/>
      <c r="I6637" s="15"/>
    </row>
    <row r="6638" spans="6:9">
      <c r="F6638" s="11"/>
      <c r="G6638" s="15"/>
      <c r="H6638" s="11"/>
      <c r="I6638" s="15"/>
    </row>
    <row r="6639" spans="6:9">
      <c r="F6639" s="11"/>
      <c r="G6639" s="15"/>
      <c r="H6639" s="11"/>
      <c r="I6639" s="15"/>
    </row>
    <row r="6640" spans="6:9">
      <c r="F6640" s="11"/>
      <c r="G6640" s="15"/>
      <c r="H6640" s="11"/>
      <c r="I6640" s="15"/>
    </row>
    <row r="6641" spans="6:9">
      <c r="F6641" s="11"/>
      <c r="G6641" s="15"/>
      <c r="H6641" s="11"/>
      <c r="I6641" s="15"/>
    </row>
    <row r="6642" spans="6:9">
      <c r="F6642" s="11"/>
      <c r="G6642" s="15"/>
      <c r="H6642" s="11"/>
      <c r="I6642" s="15"/>
    </row>
    <row r="6643" spans="6:9">
      <c r="F6643" s="11"/>
      <c r="G6643" s="15"/>
      <c r="H6643" s="11"/>
      <c r="I6643" s="15"/>
    </row>
    <row r="6644" spans="6:9">
      <c r="F6644" s="11"/>
      <c r="G6644" s="15"/>
      <c r="H6644" s="11"/>
      <c r="I6644" s="15"/>
    </row>
    <row r="6645" spans="6:9">
      <c r="F6645" s="11"/>
      <c r="G6645" s="15"/>
      <c r="H6645" s="11"/>
      <c r="I6645" s="15"/>
    </row>
    <row r="6646" spans="6:9">
      <c r="F6646" s="11"/>
      <c r="G6646" s="15"/>
      <c r="H6646" s="11"/>
      <c r="I6646" s="15"/>
    </row>
    <row r="6647" spans="6:9">
      <c r="F6647" s="11"/>
      <c r="G6647" s="15"/>
      <c r="H6647" s="11"/>
      <c r="I6647" s="15"/>
    </row>
    <row r="6648" spans="6:9">
      <c r="F6648" s="11"/>
      <c r="G6648" s="15"/>
      <c r="H6648" s="11"/>
      <c r="I6648" s="15"/>
    </row>
    <row r="6649" spans="6:9">
      <c r="F6649" s="11"/>
      <c r="G6649" s="15"/>
      <c r="H6649" s="11"/>
      <c r="I6649" s="15"/>
    </row>
    <row r="6650" spans="6:9">
      <c r="F6650" s="11"/>
      <c r="G6650" s="15"/>
      <c r="H6650" s="11"/>
      <c r="I6650" s="15"/>
    </row>
    <row r="6651" spans="6:9">
      <c r="F6651" s="11"/>
      <c r="G6651" s="15"/>
      <c r="H6651" s="11"/>
      <c r="I6651" s="15"/>
    </row>
    <row r="6652" spans="6:9">
      <c r="F6652" s="11"/>
      <c r="G6652" s="15"/>
      <c r="H6652" s="11"/>
      <c r="I6652" s="15"/>
    </row>
    <row r="6653" spans="6:9">
      <c r="F6653" s="11"/>
      <c r="G6653" s="15"/>
      <c r="H6653" s="11"/>
      <c r="I6653" s="15"/>
    </row>
    <row r="6654" spans="6:9">
      <c r="F6654" s="11"/>
      <c r="G6654" s="15"/>
      <c r="H6654" s="11"/>
      <c r="I6654" s="15"/>
    </row>
    <row r="6655" spans="6:9">
      <c r="F6655" s="11"/>
      <c r="G6655" s="15"/>
      <c r="H6655" s="11"/>
      <c r="I6655" s="15"/>
    </row>
    <row r="6656" spans="6:9">
      <c r="F6656" s="11"/>
      <c r="G6656" s="15"/>
      <c r="H6656" s="11"/>
      <c r="I6656" s="15"/>
    </row>
    <row r="6657" spans="6:9">
      <c r="F6657" s="11"/>
      <c r="G6657" s="15"/>
      <c r="H6657" s="11"/>
      <c r="I6657" s="15"/>
    </row>
    <row r="6658" spans="6:9">
      <c r="F6658" s="11"/>
      <c r="G6658" s="15"/>
      <c r="H6658" s="11"/>
      <c r="I6658" s="15"/>
    </row>
    <row r="6659" spans="6:9">
      <c r="F6659" s="11"/>
      <c r="G6659" s="15"/>
      <c r="H6659" s="11"/>
      <c r="I6659" s="15"/>
    </row>
    <row r="6660" spans="6:9">
      <c r="F6660" s="11"/>
      <c r="G6660" s="15"/>
      <c r="H6660" s="11"/>
      <c r="I6660" s="15"/>
    </row>
    <row r="6661" spans="6:9">
      <c r="F6661" s="11"/>
      <c r="G6661" s="15"/>
      <c r="H6661" s="11"/>
      <c r="I6661" s="15"/>
    </row>
    <row r="6662" spans="6:9">
      <c r="F6662" s="11"/>
      <c r="G6662" s="15"/>
      <c r="H6662" s="11"/>
      <c r="I6662" s="15"/>
    </row>
    <row r="6663" spans="6:9">
      <c r="F6663" s="11"/>
      <c r="G6663" s="15"/>
      <c r="H6663" s="11"/>
      <c r="I6663" s="15"/>
    </row>
    <row r="6664" spans="6:9">
      <c r="F6664" s="11"/>
      <c r="G6664" s="15"/>
      <c r="H6664" s="11"/>
      <c r="I6664" s="15"/>
    </row>
    <row r="6665" spans="6:9">
      <c r="F6665" s="11"/>
      <c r="G6665" s="15"/>
      <c r="H6665" s="11"/>
      <c r="I6665" s="15"/>
    </row>
    <row r="6666" spans="6:9">
      <c r="F6666" s="11"/>
      <c r="G6666" s="15"/>
      <c r="H6666" s="11"/>
      <c r="I6666" s="15"/>
    </row>
    <row r="6667" spans="6:9">
      <c r="F6667" s="11"/>
      <c r="G6667" s="15"/>
      <c r="H6667" s="11"/>
      <c r="I6667" s="15"/>
    </row>
    <row r="6668" spans="6:9">
      <c r="F6668" s="11"/>
      <c r="G6668" s="15"/>
      <c r="H6668" s="11"/>
      <c r="I6668" s="15"/>
    </row>
    <row r="6669" spans="6:9">
      <c r="F6669" s="11"/>
      <c r="G6669" s="15"/>
      <c r="H6669" s="11"/>
      <c r="I6669" s="15"/>
    </row>
    <row r="6670" spans="6:9">
      <c r="F6670" s="11"/>
      <c r="G6670" s="15"/>
      <c r="H6670" s="11"/>
      <c r="I6670" s="15"/>
    </row>
    <row r="6671" spans="6:9">
      <c r="F6671" s="11"/>
      <c r="G6671" s="15"/>
      <c r="H6671" s="11"/>
      <c r="I6671" s="15"/>
    </row>
    <row r="6672" spans="6:9">
      <c r="F6672" s="11"/>
      <c r="G6672" s="15"/>
      <c r="H6672" s="11"/>
      <c r="I6672" s="15"/>
    </row>
    <row r="6673" spans="6:9">
      <c r="F6673" s="11"/>
      <c r="G6673" s="15"/>
      <c r="H6673" s="11"/>
      <c r="I6673" s="15"/>
    </row>
    <row r="6674" spans="6:9">
      <c r="F6674" s="11"/>
      <c r="G6674" s="15"/>
      <c r="H6674" s="11"/>
      <c r="I6674" s="15"/>
    </row>
    <row r="6675" spans="6:9">
      <c r="F6675" s="11"/>
      <c r="G6675" s="15"/>
      <c r="H6675" s="11"/>
      <c r="I6675" s="15"/>
    </row>
    <row r="6676" spans="6:9">
      <c r="F6676" s="11"/>
      <c r="G6676" s="15"/>
      <c r="H6676" s="11"/>
      <c r="I6676" s="15"/>
    </row>
    <row r="6677" spans="6:9">
      <c r="F6677" s="11"/>
      <c r="G6677" s="15"/>
      <c r="H6677" s="11"/>
      <c r="I6677" s="15"/>
    </row>
    <row r="6678" spans="6:9">
      <c r="F6678" s="11"/>
      <c r="G6678" s="15"/>
      <c r="H6678" s="11"/>
      <c r="I6678" s="15"/>
    </row>
    <row r="6679" spans="6:9">
      <c r="F6679" s="11"/>
      <c r="G6679" s="15"/>
      <c r="H6679" s="11"/>
      <c r="I6679" s="15"/>
    </row>
    <row r="6680" spans="6:9">
      <c r="F6680" s="11"/>
      <c r="G6680" s="15"/>
      <c r="H6680" s="11"/>
      <c r="I6680" s="15"/>
    </row>
    <row r="6681" spans="6:9">
      <c r="F6681" s="11"/>
      <c r="G6681" s="15"/>
      <c r="H6681" s="11"/>
      <c r="I6681" s="15"/>
    </row>
    <row r="6682" spans="6:9">
      <c r="F6682" s="11"/>
      <c r="G6682" s="15"/>
      <c r="H6682" s="11"/>
      <c r="I6682" s="15"/>
    </row>
    <row r="6683" spans="6:9">
      <c r="F6683" s="11"/>
      <c r="G6683" s="15"/>
      <c r="H6683" s="11"/>
      <c r="I6683" s="15"/>
    </row>
    <row r="6684" spans="6:9">
      <c r="F6684" s="11"/>
      <c r="G6684" s="15"/>
      <c r="H6684" s="11"/>
      <c r="I6684" s="15"/>
    </row>
    <row r="6685" spans="6:9">
      <c r="F6685" s="11"/>
      <c r="G6685" s="15"/>
      <c r="H6685" s="11"/>
      <c r="I6685" s="15"/>
    </row>
    <row r="6686" spans="6:9">
      <c r="F6686" s="11"/>
      <c r="G6686" s="15"/>
      <c r="H6686" s="11"/>
      <c r="I6686" s="15"/>
    </row>
    <row r="6687" spans="6:9">
      <c r="F6687" s="11"/>
      <c r="G6687" s="15"/>
      <c r="H6687" s="11"/>
      <c r="I6687" s="15"/>
    </row>
    <row r="6688" spans="6:9">
      <c r="F6688" s="11"/>
      <c r="G6688" s="15"/>
      <c r="H6688" s="11"/>
      <c r="I6688" s="15"/>
    </row>
    <row r="6689" spans="6:9">
      <c r="F6689" s="11"/>
      <c r="G6689" s="15"/>
      <c r="H6689" s="11"/>
      <c r="I6689" s="15"/>
    </row>
    <row r="6690" spans="6:9">
      <c r="F6690" s="11"/>
      <c r="G6690" s="15"/>
      <c r="H6690" s="11"/>
      <c r="I6690" s="15"/>
    </row>
    <row r="6691" spans="6:9">
      <c r="F6691" s="11"/>
      <c r="G6691" s="15"/>
      <c r="H6691" s="11"/>
      <c r="I6691" s="15"/>
    </row>
    <row r="6692" spans="6:9">
      <c r="F6692" s="11"/>
      <c r="G6692" s="15"/>
      <c r="H6692" s="11"/>
      <c r="I6692" s="15"/>
    </row>
    <row r="6693" spans="6:9">
      <c r="F6693" s="11"/>
      <c r="G6693" s="15"/>
      <c r="H6693" s="11"/>
      <c r="I6693" s="15"/>
    </row>
    <row r="6694" spans="6:9">
      <c r="F6694" s="11"/>
      <c r="G6694" s="15"/>
      <c r="H6694" s="11"/>
      <c r="I6694" s="15"/>
    </row>
    <row r="6695" spans="6:9">
      <c r="F6695" s="11"/>
      <c r="G6695" s="15"/>
      <c r="H6695" s="11"/>
      <c r="I6695" s="15"/>
    </row>
    <row r="6696" spans="6:9">
      <c r="F6696" s="11"/>
      <c r="G6696" s="15"/>
      <c r="H6696" s="11"/>
      <c r="I6696" s="15"/>
    </row>
    <row r="6697" spans="6:9">
      <c r="F6697" s="11"/>
      <c r="G6697" s="15"/>
      <c r="H6697" s="11"/>
      <c r="I6697" s="15"/>
    </row>
    <row r="6698" spans="6:9">
      <c r="F6698" s="11"/>
      <c r="G6698" s="15"/>
      <c r="H6698" s="11"/>
      <c r="I6698" s="15"/>
    </row>
    <row r="6699" spans="6:9">
      <c r="F6699" s="11"/>
      <c r="G6699" s="15"/>
      <c r="H6699" s="11"/>
      <c r="I6699" s="15"/>
    </row>
    <row r="6700" spans="6:9">
      <c r="F6700" s="11"/>
      <c r="G6700" s="15"/>
      <c r="H6700" s="11"/>
      <c r="I6700" s="15"/>
    </row>
    <row r="6701" spans="6:9">
      <c r="F6701" s="11"/>
      <c r="G6701" s="15"/>
      <c r="H6701" s="11"/>
      <c r="I6701" s="15"/>
    </row>
    <row r="6702" spans="6:9">
      <c r="F6702" s="11"/>
      <c r="G6702" s="15"/>
      <c r="H6702" s="11"/>
      <c r="I6702" s="15"/>
    </row>
    <row r="6703" spans="6:9">
      <c r="F6703" s="11"/>
      <c r="G6703" s="15"/>
      <c r="H6703" s="11"/>
      <c r="I6703" s="15"/>
    </row>
    <row r="6704" spans="6:9">
      <c r="F6704" s="11"/>
      <c r="G6704" s="15"/>
      <c r="H6704" s="11"/>
      <c r="I6704" s="15"/>
    </row>
    <row r="6705" spans="6:9">
      <c r="F6705" s="11"/>
      <c r="G6705" s="15"/>
      <c r="H6705" s="11"/>
      <c r="I6705" s="15"/>
    </row>
    <row r="6706" spans="6:9">
      <c r="F6706" s="11"/>
      <c r="G6706" s="15"/>
      <c r="H6706" s="11"/>
      <c r="I6706" s="15"/>
    </row>
    <row r="6707" spans="6:9">
      <c r="F6707" s="11"/>
      <c r="G6707" s="15"/>
      <c r="H6707" s="11"/>
      <c r="I6707" s="15"/>
    </row>
    <row r="6708" spans="6:9">
      <c r="F6708" s="11"/>
      <c r="G6708" s="15"/>
      <c r="H6708" s="11"/>
      <c r="I6708" s="15"/>
    </row>
    <row r="6709" spans="6:9">
      <c r="F6709" s="11"/>
      <c r="G6709" s="15"/>
      <c r="H6709" s="11"/>
      <c r="I6709" s="15"/>
    </row>
    <row r="6710" spans="6:9">
      <c r="F6710" s="11"/>
      <c r="G6710" s="15"/>
      <c r="H6710" s="11"/>
      <c r="I6710" s="15"/>
    </row>
    <row r="6711" spans="6:9">
      <c r="F6711" s="11"/>
      <c r="G6711" s="15"/>
      <c r="H6711" s="11"/>
      <c r="I6711" s="15"/>
    </row>
    <row r="6712" spans="6:9">
      <c r="F6712" s="11"/>
      <c r="G6712" s="15"/>
      <c r="H6712" s="11"/>
      <c r="I6712" s="15"/>
    </row>
    <row r="6713" spans="6:9">
      <c r="F6713" s="11"/>
      <c r="G6713" s="15"/>
      <c r="H6713" s="11"/>
      <c r="I6713" s="15"/>
    </row>
    <row r="6714" spans="6:9">
      <c r="F6714" s="11"/>
      <c r="G6714" s="15"/>
      <c r="H6714" s="11"/>
      <c r="I6714" s="15"/>
    </row>
    <row r="6715" spans="6:9">
      <c r="F6715" s="11"/>
      <c r="G6715" s="15"/>
      <c r="H6715" s="11"/>
      <c r="I6715" s="15"/>
    </row>
    <row r="6716" spans="6:9">
      <c r="F6716" s="11"/>
      <c r="G6716" s="15"/>
      <c r="H6716" s="11"/>
      <c r="I6716" s="15"/>
    </row>
    <row r="6717" spans="6:9">
      <c r="F6717" s="11"/>
      <c r="G6717" s="15"/>
      <c r="H6717" s="11"/>
      <c r="I6717" s="15"/>
    </row>
    <row r="6718" spans="6:9">
      <c r="F6718" s="11"/>
      <c r="G6718" s="15"/>
      <c r="H6718" s="11"/>
      <c r="I6718" s="15"/>
    </row>
    <row r="6719" spans="6:9">
      <c r="F6719" s="11"/>
      <c r="G6719" s="15"/>
      <c r="H6719" s="11"/>
      <c r="I6719" s="15"/>
    </row>
    <row r="6720" spans="6:9">
      <c r="F6720" s="11"/>
      <c r="G6720" s="15"/>
      <c r="H6720" s="11"/>
      <c r="I6720" s="15"/>
    </row>
    <row r="6721" spans="6:9">
      <c r="F6721" s="11"/>
      <c r="G6721" s="15"/>
      <c r="H6721" s="11"/>
      <c r="I6721" s="15"/>
    </row>
    <row r="6722" spans="6:9">
      <c r="F6722" s="11"/>
      <c r="G6722" s="15"/>
      <c r="H6722" s="11"/>
      <c r="I6722" s="15"/>
    </row>
    <row r="6723" spans="6:9">
      <c r="F6723" s="11"/>
      <c r="G6723" s="15"/>
      <c r="H6723" s="11"/>
      <c r="I6723" s="15"/>
    </row>
    <row r="6724" spans="6:9">
      <c r="F6724" s="11"/>
      <c r="G6724" s="15"/>
      <c r="H6724" s="11"/>
      <c r="I6724" s="15"/>
    </row>
    <row r="6725" spans="6:9">
      <c r="F6725" s="11"/>
      <c r="G6725" s="15"/>
      <c r="H6725" s="11"/>
      <c r="I6725" s="15"/>
    </row>
    <row r="6726" spans="6:9">
      <c r="F6726" s="11"/>
      <c r="G6726" s="15"/>
      <c r="H6726" s="11"/>
      <c r="I6726" s="15"/>
    </row>
    <row r="6727" spans="6:9">
      <c r="F6727" s="11"/>
      <c r="G6727" s="15"/>
      <c r="H6727" s="11"/>
      <c r="I6727" s="15"/>
    </row>
    <row r="6728" spans="6:9">
      <c r="F6728" s="11"/>
      <c r="G6728" s="15"/>
      <c r="H6728" s="11"/>
      <c r="I6728" s="15"/>
    </row>
    <row r="6729" spans="6:9">
      <c r="F6729" s="11"/>
      <c r="G6729" s="15"/>
      <c r="H6729" s="11"/>
      <c r="I6729" s="15"/>
    </row>
    <row r="6730" spans="6:9">
      <c r="F6730" s="11"/>
      <c r="G6730" s="15"/>
      <c r="H6730" s="11"/>
      <c r="I6730" s="15"/>
    </row>
    <row r="6731" spans="6:9">
      <c r="F6731" s="11"/>
      <c r="G6731" s="15"/>
      <c r="H6731" s="11"/>
      <c r="I6731" s="15"/>
    </row>
    <row r="6732" spans="6:9">
      <c r="F6732" s="11"/>
      <c r="G6732" s="15"/>
      <c r="H6732" s="11"/>
      <c r="I6732" s="15"/>
    </row>
    <row r="6733" spans="6:9">
      <c r="F6733" s="11"/>
      <c r="G6733" s="15"/>
      <c r="H6733" s="11"/>
      <c r="I6733" s="15"/>
    </row>
    <row r="6734" spans="6:9">
      <c r="F6734" s="11"/>
      <c r="G6734" s="15"/>
      <c r="H6734" s="11"/>
      <c r="I6734" s="15"/>
    </row>
    <row r="6735" spans="6:9">
      <c r="F6735" s="11"/>
      <c r="G6735" s="15"/>
      <c r="H6735" s="11"/>
      <c r="I6735" s="15"/>
    </row>
    <row r="6736" spans="6:9">
      <c r="F6736" s="11"/>
      <c r="G6736" s="15"/>
      <c r="H6736" s="11"/>
      <c r="I6736" s="15"/>
    </row>
    <row r="6737" spans="6:9">
      <c r="F6737" s="11"/>
      <c r="G6737" s="15"/>
      <c r="H6737" s="11"/>
      <c r="I6737" s="15"/>
    </row>
    <row r="6738" spans="6:9">
      <c r="F6738" s="11"/>
      <c r="G6738" s="15"/>
      <c r="H6738" s="11"/>
      <c r="I6738" s="15"/>
    </row>
    <row r="6739" spans="6:9">
      <c r="F6739" s="11"/>
      <c r="G6739" s="15"/>
      <c r="H6739" s="11"/>
      <c r="I6739" s="15"/>
    </row>
    <row r="6740" spans="6:9">
      <c r="F6740" s="11"/>
      <c r="G6740" s="15"/>
      <c r="H6740" s="11"/>
      <c r="I6740" s="15"/>
    </row>
    <row r="6741" spans="6:9">
      <c r="F6741" s="11"/>
      <c r="G6741" s="15"/>
      <c r="H6741" s="11"/>
      <c r="I6741" s="15"/>
    </row>
    <row r="6742" spans="6:9">
      <c r="F6742" s="11"/>
      <c r="G6742" s="15"/>
      <c r="H6742" s="11"/>
      <c r="I6742" s="15"/>
    </row>
    <row r="6743" spans="6:9">
      <c r="F6743" s="11"/>
      <c r="G6743" s="15"/>
      <c r="H6743" s="11"/>
      <c r="I6743" s="15"/>
    </row>
    <row r="6744" spans="6:9">
      <c r="F6744" s="11"/>
      <c r="G6744" s="15"/>
      <c r="H6744" s="11"/>
      <c r="I6744" s="15"/>
    </row>
    <row r="6745" spans="6:9">
      <c r="F6745" s="11"/>
      <c r="G6745" s="15"/>
      <c r="H6745" s="11"/>
      <c r="I6745" s="15"/>
    </row>
    <row r="6746" spans="6:9">
      <c r="F6746" s="11"/>
      <c r="G6746" s="15"/>
      <c r="H6746" s="11"/>
      <c r="I6746" s="15"/>
    </row>
    <row r="6747" spans="6:9">
      <c r="F6747" s="11"/>
      <c r="G6747" s="15"/>
      <c r="H6747" s="11"/>
      <c r="I6747" s="15"/>
    </row>
    <row r="6748" spans="6:9">
      <c r="F6748" s="11"/>
      <c r="G6748" s="15"/>
      <c r="H6748" s="11"/>
      <c r="I6748" s="15"/>
    </row>
    <row r="6749" spans="6:9">
      <c r="F6749" s="11"/>
      <c r="G6749" s="15"/>
      <c r="H6749" s="11"/>
      <c r="I6749" s="15"/>
    </row>
    <row r="6750" spans="6:9">
      <c r="F6750" s="11"/>
      <c r="G6750" s="15"/>
      <c r="H6750" s="11"/>
      <c r="I6750" s="15"/>
    </row>
    <row r="6751" spans="6:9">
      <c r="F6751" s="11"/>
      <c r="G6751" s="15"/>
      <c r="H6751" s="11"/>
      <c r="I6751" s="15"/>
    </row>
    <row r="6752" spans="6:9">
      <c r="F6752" s="11"/>
      <c r="G6752" s="15"/>
      <c r="H6752" s="11"/>
      <c r="I6752" s="15"/>
    </row>
    <row r="6753" spans="6:9">
      <c r="F6753" s="11"/>
      <c r="G6753" s="15"/>
      <c r="H6753" s="11"/>
      <c r="I6753" s="15"/>
    </row>
    <row r="6754" spans="6:9">
      <c r="F6754" s="11"/>
      <c r="G6754" s="15"/>
      <c r="H6754" s="11"/>
      <c r="I6754" s="15"/>
    </row>
    <row r="6755" spans="6:9">
      <c r="F6755" s="11"/>
      <c r="G6755" s="15"/>
      <c r="H6755" s="11"/>
      <c r="I6755" s="15"/>
    </row>
    <row r="6756" spans="6:9">
      <c r="F6756" s="11"/>
      <c r="G6756" s="15"/>
      <c r="H6756" s="11"/>
      <c r="I6756" s="15"/>
    </row>
    <row r="6757" spans="6:9">
      <c r="F6757" s="11"/>
      <c r="G6757" s="15"/>
      <c r="H6757" s="11"/>
      <c r="I6757" s="15"/>
    </row>
    <row r="6758" spans="6:9">
      <c r="F6758" s="11"/>
      <c r="G6758" s="15"/>
      <c r="H6758" s="11"/>
      <c r="I6758" s="15"/>
    </row>
    <row r="6759" spans="6:9">
      <c r="F6759" s="11"/>
      <c r="G6759" s="15"/>
      <c r="H6759" s="11"/>
      <c r="I6759" s="15"/>
    </row>
    <row r="6760" spans="6:9">
      <c r="F6760" s="11"/>
      <c r="G6760" s="15"/>
      <c r="H6760" s="11"/>
      <c r="I6760" s="15"/>
    </row>
    <row r="6761" spans="6:9">
      <c r="F6761" s="11"/>
      <c r="G6761" s="15"/>
      <c r="H6761" s="11"/>
      <c r="I6761" s="15"/>
    </row>
    <row r="6762" spans="6:9">
      <c r="F6762" s="11"/>
      <c r="G6762" s="15"/>
      <c r="H6762" s="11"/>
      <c r="I6762" s="15"/>
    </row>
    <row r="6763" spans="6:9">
      <c r="F6763" s="11"/>
      <c r="G6763" s="15"/>
      <c r="H6763" s="11"/>
      <c r="I6763" s="15"/>
    </row>
    <row r="6764" spans="6:9">
      <c r="F6764" s="11"/>
      <c r="G6764" s="15"/>
      <c r="H6764" s="11"/>
      <c r="I6764" s="15"/>
    </row>
    <row r="6765" spans="6:9">
      <c r="F6765" s="11"/>
      <c r="G6765" s="15"/>
      <c r="H6765" s="11"/>
      <c r="I6765" s="15"/>
    </row>
    <row r="6766" spans="6:9">
      <c r="F6766" s="11"/>
      <c r="G6766" s="15"/>
      <c r="H6766" s="11"/>
      <c r="I6766" s="15"/>
    </row>
    <row r="6767" spans="6:9">
      <c r="F6767" s="11"/>
      <c r="G6767" s="15"/>
      <c r="H6767" s="11"/>
      <c r="I6767" s="15"/>
    </row>
    <row r="6768" spans="6:9">
      <c r="F6768" s="11"/>
      <c r="G6768" s="15"/>
      <c r="H6768" s="11"/>
      <c r="I6768" s="15"/>
    </row>
    <row r="6769" spans="6:9">
      <c r="F6769" s="11"/>
      <c r="G6769" s="15"/>
      <c r="H6769" s="11"/>
      <c r="I6769" s="15"/>
    </row>
    <row r="6770" spans="6:9">
      <c r="F6770" s="11"/>
      <c r="G6770" s="15"/>
      <c r="H6770" s="11"/>
      <c r="I6770" s="15"/>
    </row>
    <row r="6771" spans="6:9">
      <c r="F6771" s="11"/>
      <c r="G6771" s="15"/>
      <c r="H6771" s="11"/>
      <c r="I6771" s="15"/>
    </row>
    <row r="6772" spans="6:9">
      <c r="F6772" s="11"/>
      <c r="G6772" s="15"/>
      <c r="H6772" s="11"/>
      <c r="I6772" s="15"/>
    </row>
    <row r="6773" spans="6:9">
      <c r="F6773" s="11"/>
      <c r="G6773" s="15"/>
      <c r="H6773" s="11"/>
      <c r="I6773" s="15"/>
    </row>
    <row r="6774" spans="6:9">
      <c r="F6774" s="11"/>
      <c r="G6774" s="15"/>
      <c r="H6774" s="11"/>
      <c r="I6774" s="15"/>
    </row>
    <row r="6775" spans="6:9">
      <c r="F6775" s="11"/>
      <c r="G6775" s="15"/>
      <c r="H6775" s="11"/>
      <c r="I6775" s="15"/>
    </row>
    <row r="6776" spans="6:9">
      <c r="F6776" s="11"/>
      <c r="G6776" s="15"/>
      <c r="H6776" s="11"/>
      <c r="I6776" s="15"/>
    </row>
    <row r="6777" spans="6:9">
      <c r="F6777" s="11"/>
      <c r="G6777" s="15"/>
      <c r="H6777" s="11"/>
      <c r="I6777" s="15"/>
    </row>
    <row r="6778" spans="6:9">
      <c r="F6778" s="11"/>
      <c r="G6778" s="15"/>
      <c r="H6778" s="11"/>
      <c r="I6778" s="15"/>
    </row>
    <row r="6779" spans="6:9">
      <c r="F6779" s="11"/>
      <c r="G6779" s="15"/>
      <c r="H6779" s="11"/>
      <c r="I6779" s="15"/>
    </row>
    <row r="6780" spans="6:9">
      <c r="F6780" s="11"/>
      <c r="G6780" s="15"/>
      <c r="H6780" s="11"/>
      <c r="I6780" s="15"/>
    </row>
    <row r="6781" spans="6:9">
      <c r="F6781" s="11"/>
      <c r="G6781" s="15"/>
      <c r="H6781" s="11"/>
      <c r="I6781" s="15"/>
    </row>
    <row r="6782" spans="6:9">
      <c r="F6782" s="11"/>
      <c r="G6782" s="15"/>
      <c r="H6782" s="11"/>
      <c r="I6782" s="15"/>
    </row>
    <row r="6783" spans="6:9">
      <c r="F6783" s="11"/>
      <c r="G6783" s="15"/>
      <c r="H6783" s="11"/>
      <c r="I6783" s="15"/>
    </row>
    <row r="6784" spans="6:9">
      <c r="F6784" s="11"/>
      <c r="G6784" s="15"/>
      <c r="H6784" s="11"/>
      <c r="I6784" s="15"/>
    </row>
    <row r="6785" spans="6:9">
      <c r="F6785" s="11"/>
      <c r="G6785" s="15"/>
      <c r="H6785" s="11"/>
      <c r="I6785" s="15"/>
    </row>
    <row r="6786" spans="6:9">
      <c r="F6786" s="11"/>
      <c r="G6786" s="15"/>
      <c r="H6786" s="11"/>
      <c r="I6786" s="15"/>
    </row>
    <row r="6787" spans="6:9">
      <c r="F6787" s="11"/>
      <c r="G6787" s="15"/>
      <c r="H6787" s="11"/>
      <c r="I6787" s="15"/>
    </row>
    <row r="6788" spans="6:9">
      <c r="F6788" s="11"/>
      <c r="G6788" s="15"/>
      <c r="H6788" s="11"/>
      <c r="I6788" s="15"/>
    </row>
    <row r="6789" spans="6:9">
      <c r="F6789" s="11"/>
      <c r="G6789" s="15"/>
      <c r="H6789" s="11"/>
      <c r="I6789" s="15"/>
    </row>
    <row r="6790" spans="6:9">
      <c r="F6790" s="11"/>
      <c r="G6790" s="15"/>
      <c r="H6790" s="11"/>
      <c r="I6790" s="15"/>
    </row>
    <row r="6791" spans="6:9">
      <c r="F6791" s="11"/>
      <c r="G6791" s="15"/>
      <c r="H6791" s="11"/>
      <c r="I6791" s="15"/>
    </row>
    <row r="6792" spans="6:9">
      <c r="F6792" s="11"/>
      <c r="G6792" s="15"/>
      <c r="H6792" s="11"/>
      <c r="I6792" s="15"/>
    </row>
    <row r="6793" spans="6:9">
      <c r="F6793" s="11"/>
      <c r="G6793" s="15"/>
      <c r="H6793" s="11"/>
      <c r="I6793" s="15"/>
    </row>
    <row r="6794" spans="6:9">
      <c r="F6794" s="11"/>
      <c r="G6794" s="15"/>
      <c r="H6794" s="11"/>
      <c r="I6794" s="15"/>
    </row>
    <row r="6795" spans="6:9">
      <c r="F6795" s="11"/>
      <c r="G6795" s="15"/>
      <c r="H6795" s="11"/>
      <c r="I6795" s="15"/>
    </row>
    <row r="6796" spans="6:9">
      <c r="F6796" s="11"/>
      <c r="G6796" s="15"/>
      <c r="H6796" s="11"/>
      <c r="I6796" s="15"/>
    </row>
    <row r="6797" spans="6:9">
      <c r="F6797" s="11"/>
      <c r="G6797" s="15"/>
      <c r="H6797" s="11"/>
      <c r="I6797" s="15"/>
    </row>
    <row r="6798" spans="6:9">
      <c r="F6798" s="11"/>
      <c r="G6798" s="15"/>
      <c r="H6798" s="11"/>
      <c r="I6798" s="15"/>
    </row>
    <row r="6799" spans="6:9">
      <c r="F6799" s="11"/>
      <c r="G6799" s="15"/>
      <c r="H6799" s="11"/>
      <c r="I6799" s="15"/>
    </row>
    <row r="6800" spans="6:9">
      <c r="F6800" s="11"/>
      <c r="G6800" s="15"/>
      <c r="H6800" s="11"/>
      <c r="I6800" s="15"/>
    </row>
    <row r="6801" spans="6:9">
      <c r="F6801" s="11"/>
      <c r="G6801" s="15"/>
      <c r="H6801" s="11"/>
      <c r="I6801" s="15"/>
    </row>
    <row r="6802" spans="6:9">
      <c r="F6802" s="11"/>
      <c r="G6802" s="15"/>
      <c r="H6802" s="11"/>
      <c r="I6802" s="15"/>
    </row>
    <row r="6803" spans="6:9">
      <c r="F6803" s="11"/>
      <c r="G6803" s="15"/>
      <c r="H6803" s="11"/>
      <c r="I6803" s="15"/>
    </row>
    <row r="6804" spans="6:9">
      <c r="F6804" s="11"/>
      <c r="G6804" s="15"/>
      <c r="H6804" s="11"/>
      <c r="I6804" s="15"/>
    </row>
    <row r="6805" spans="6:9">
      <c r="F6805" s="11"/>
      <c r="G6805" s="15"/>
      <c r="H6805" s="11"/>
      <c r="I6805" s="15"/>
    </row>
    <row r="6806" spans="6:9">
      <c r="F6806" s="11"/>
      <c r="G6806" s="15"/>
      <c r="H6806" s="11"/>
      <c r="I6806" s="15"/>
    </row>
    <row r="6807" spans="6:9">
      <c r="F6807" s="11"/>
      <c r="G6807" s="15"/>
      <c r="H6807" s="11"/>
      <c r="I6807" s="15"/>
    </row>
    <row r="6808" spans="6:9">
      <c r="F6808" s="11"/>
      <c r="G6808" s="15"/>
      <c r="H6808" s="11"/>
      <c r="I6808" s="15"/>
    </row>
    <row r="6809" spans="6:9">
      <c r="F6809" s="11"/>
      <c r="G6809" s="15"/>
      <c r="H6809" s="11"/>
      <c r="I6809" s="15"/>
    </row>
    <row r="6810" spans="6:9">
      <c r="F6810" s="11"/>
      <c r="G6810" s="15"/>
      <c r="H6810" s="11"/>
      <c r="I6810" s="15"/>
    </row>
    <row r="6811" spans="6:9">
      <c r="F6811" s="11"/>
      <c r="G6811" s="15"/>
      <c r="H6811" s="11"/>
      <c r="I6811" s="15"/>
    </row>
    <row r="6812" spans="6:9">
      <c r="F6812" s="11"/>
      <c r="G6812" s="15"/>
      <c r="H6812" s="11"/>
      <c r="I6812" s="15"/>
    </row>
    <row r="6813" spans="6:9">
      <c r="F6813" s="11"/>
      <c r="G6813" s="15"/>
      <c r="H6813" s="11"/>
      <c r="I6813" s="15"/>
    </row>
    <row r="6814" spans="6:9">
      <c r="F6814" s="11"/>
      <c r="G6814" s="15"/>
      <c r="H6814" s="11"/>
      <c r="I6814" s="15"/>
    </row>
    <row r="6815" spans="6:9">
      <c r="F6815" s="11"/>
      <c r="G6815" s="15"/>
      <c r="H6815" s="11"/>
      <c r="I6815" s="15"/>
    </row>
    <row r="6816" spans="6:9">
      <c r="F6816" s="11"/>
      <c r="G6816" s="15"/>
      <c r="H6816" s="11"/>
      <c r="I6816" s="15"/>
    </row>
    <row r="6817" spans="6:9">
      <c r="F6817" s="11"/>
      <c r="G6817" s="15"/>
      <c r="H6817" s="11"/>
      <c r="I6817" s="15"/>
    </row>
    <row r="6818" spans="6:9">
      <c r="F6818" s="11"/>
      <c r="G6818" s="15"/>
      <c r="H6818" s="11"/>
      <c r="I6818" s="15"/>
    </row>
    <row r="6819" spans="6:9">
      <c r="F6819" s="11"/>
      <c r="G6819" s="15"/>
      <c r="H6819" s="11"/>
      <c r="I6819" s="15"/>
    </row>
    <row r="6820" spans="6:9">
      <c r="F6820" s="11"/>
      <c r="G6820" s="15"/>
      <c r="H6820" s="11"/>
      <c r="I6820" s="15"/>
    </row>
    <row r="6821" spans="6:9">
      <c r="F6821" s="11"/>
      <c r="G6821" s="15"/>
      <c r="H6821" s="11"/>
      <c r="I6821" s="15"/>
    </row>
    <row r="6822" spans="6:9">
      <c r="F6822" s="11"/>
      <c r="G6822" s="15"/>
      <c r="H6822" s="11"/>
      <c r="I6822" s="15"/>
    </row>
    <row r="6823" spans="6:9">
      <c r="F6823" s="11"/>
      <c r="G6823" s="15"/>
      <c r="H6823" s="11"/>
      <c r="I6823" s="15"/>
    </row>
    <row r="6824" spans="6:9">
      <c r="F6824" s="11"/>
      <c r="G6824" s="15"/>
      <c r="H6824" s="11"/>
      <c r="I6824" s="15"/>
    </row>
    <row r="6825" spans="6:9">
      <c r="F6825" s="11"/>
      <c r="G6825" s="15"/>
      <c r="H6825" s="11"/>
      <c r="I6825" s="15"/>
    </row>
    <row r="6826" spans="6:9">
      <c r="F6826" s="11"/>
      <c r="G6826" s="15"/>
      <c r="H6826" s="11"/>
      <c r="I6826" s="15"/>
    </row>
    <row r="6827" spans="6:9">
      <c r="F6827" s="11"/>
      <c r="G6827" s="15"/>
      <c r="H6827" s="11"/>
      <c r="I6827" s="15"/>
    </row>
    <row r="6828" spans="6:9">
      <c r="F6828" s="11"/>
      <c r="G6828" s="15"/>
      <c r="H6828" s="11"/>
      <c r="I6828" s="15"/>
    </row>
    <row r="6829" spans="6:9">
      <c r="F6829" s="11"/>
      <c r="G6829" s="15"/>
      <c r="H6829" s="11"/>
      <c r="I6829" s="15"/>
    </row>
    <row r="6830" spans="6:9">
      <c r="F6830" s="11"/>
      <c r="G6830" s="15"/>
      <c r="H6830" s="11"/>
      <c r="I6830" s="15"/>
    </row>
    <row r="6831" spans="6:9">
      <c r="F6831" s="11"/>
      <c r="G6831" s="15"/>
      <c r="H6831" s="11"/>
      <c r="I6831" s="15"/>
    </row>
    <row r="6832" spans="6:9">
      <c r="F6832" s="11"/>
      <c r="G6832" s="15"/>
      <c r="H6832" s="11"/>
      <c r="I6832" s="15"/>
    </row>
    <row r="6833" spans="6:9">
      <c r="F6833" s="11"/>
      <c r="G6833" s="15"/>
      <c r="H6833" s="11"/>
      <c r="I6833" s="15"/>
    </row>
    <row r="6834" spans="6:9">
      <c r="F6834" s="11"/>
      <c r="G6834" s="15"/>
      <c r="H6834" s="11"/>
      <c r="I6834" s="15"/>
    </row>
    <row r="6835" spans="6:9">
      <c r="F6835" s="11"/>
      <c r="G6835" s="15"/>
      <c r="H6835" s="11"/>
      <c r="I6835" s="15"/>
    </row>
    <row r="6836" spans="6:9">
      <c r="F6836" s="11"/>
      <c r="G6836" s="15"/>
      <c r="H6836" s="11"/>
      <c r="I6836" s="15"/>
    </row>
    <row r="6837" spans="6:9">
      <c r="F6837" s="11"/>
      <c r="G6837" s="15"/>
      <c r="H6837" s="11"/>
      <c r="I6837" s="15"/>
    </row>
    <row r="6838" spans="6:9">
      <c r="F6838" s="11"/>
      <c r="G6838" s="15"/>
      <c r="H6838" s="11"/>
      <c r="I6838" s="15"/>
    </row>
    <row r="6839" spans="6:9">
      <c r="F6839" s="11"/>
      <c r="G6839" s="15"/>
      <c r="H6839" s="11"/>
      <c r="I6839" s="15"/>
    </row>
    <row r="6840" spans="6:9">
      <c r="F6840" s="11"/>
      <c r="G6840" s="15"/>
      <c r="H6840" s="11"/>
      <c r="I6840" s="15"/>
    </row>
    <row r="6841" spans="6:9">
      <c r="F6841" s="11"/>
      <c r="G6841" s="15"/>
      <c r="H6841" s="11"/>
      <c r="I6841" s="15"/>
    </row>
    <row r="6842" spans="6:9">
      <c r="F6842" s="11"/>
      <c r="G6842" s="15"/>
      <c r="H6842" s="11"/>
      <c r="I6842" s="15"/>
    </row>
    <row r="6843" spans="6:9">
      <c r="F6843" s="11"/>
      <c r="G6843" s="15"/>
      <c r="H6843" s="11"/>
      <c r="I6843" s="15"/>
    </row>
    <row r="6844" spans="6:9">
      <c r="F6844" s="11"/>
      <c r="G6844" s="15"/>
      <c r="H6844" s="11"/>
      <c r="I6844" s="15"/>
    </row>
    <row r="6845" spans="6:9">
      <c r="F6845" s="11"/>
      <c r="G6845" s="15"/>
      <c r="H6845" s="11"/>
      <c r="I6845" s="15"/>
    </row>
    <row r="6846" spans="6:9">
      <c r="F6846" s="11"/>
      <c r="G6846" s="15"/>
      <c r="H6846" s="11"/>
      <c r="I6846" s="15"/>
    </row>
    <row r="6847" spans="6:9">
      <c r="F6847" s="11"/>
      <c r="G6847" s="15"/>
      <c r="H6847" s="11"/>
      <c r="I6847" s="15"/>
    </row>
    <row r="6848" spans="6:9">
      <c r="F6848" s="11"/>
      <c r="G6848" s="15"/>
      <c r="H6848" s="11"/>
      <c r="I6848" s="15"/>
    </row>
    <row r="6849" spans="6:9">
      <c r="F6849" s="11"/>
      <c r="G6849" s="15"/>
      <c r="H6849" s="11"/>
      <c r="I6849" s="15"/>
    </row>
    <row r="6850" spans="6:9">
      <c r="F6850" s="11"/>
      <c r="G6850" s="15"/>
      <c r="H6850" s="11"/>
      <c r="I6850" s="15"/>
    </row>
    <row r="6851" spans="6:9">
      <c r="F6851" s="11"/>
      <c r="G6851" s="15"/>
      <c r="H6851" s="11"/>
      <c r="I6851" s="15"/>
    </row>
    <row r="6852" spans="6:9">
      <c r="F6852" s="11"/>
      <c r="G6852" s="15"/>
      <c r="H6852" s="11"/>
      <c r="I6852" s="15"/>
    </row>
    <row r="6853" spans="6:9">
      <c r="F6853" s="11"/>
      <c r="G6853" s="15"/>
      <c r="H6853" s="11"/>
      <c r="I6853" s="15"/>
    </row>
    <row r="6854" spans="6:9">
      <c r="F6854" s="11"/>
      <c r="G6854" s="15"/>
      <c r="H6854" s="11"/>
      <c r="I6854" s="15"/>
    </row>
    <row r="6855" spans="6:9">
      <c r="F6855" s="11"/>
      <c r="G6855" s="15"/>
      <c r="H6855" s="11"/>
      <c r="I6855" s="15"/>
    </row>
    <row r="6856" spans="6:9">
      <c r="F6856" s="11"/>
      <c r="G6856" s="15"/>
      <c r="H6856" s="11"/>
      <c r="I6856" s="15"/>
    </row>
    <row r="6857" spans="6:9">
      <c r="F6857" s="11"/>
      <c r="G6857" s="15"/>
      <c r="H6857" s="11"/>
      <c r="I6857" s="15"/>
    </row>
    <row r="6858" spans="6:9">
      <c r="F6858" s="11"/>
      <c r="G6858" s="15"/>
      <c r="H6858" s="11"/>
      <c r="I6858" s="15"/>
    </row>
    <row r="6859" spans="6:9">
      <c r="F6859" s="11"/>
      <c r="G6859" s="15"/>
      <c r="H6859" s="11"/>
      <c r="I6859" s="15"/>
    </row>
    <row r="6860" spans="6:9">
      <c r="F6860" s="11"/>
      <c r="G6860" s="15"/>
      <c r="H6860" s="11"/>
      <c r="I6860" s="15"/>
    </row>
    <row r="6861" spans="6:9">
      <c r="F6861" s="11"/>
      <c r="G6861" s="15"/>
      <c r="H6861" s="11"/>
      <c r="I6861" s="15"/>
    </row>
    <row r="6862" spans="6:9">
      <c r="F6862" s="11"/>
      <c r="G6862" s="15"/>
      <c r="H6862" s="11"/>
      <c r="I6862" s="15"/>
    </row>
    <row r="6863" spans="6:9">
      <c r="F6863" s="11"/>
      <c r="G6863" s="15"/>
      <c r="H6863" s="11"/>
      <c r="I6863" s="15"/>
    </row>
    <row r="6864" spans="6:9">
      <c r="F6864" s="11"/>
      <c r="G6864" s="15"/>
      <c r="H6864" s="11"/>
      <c r="I6864" s="15"/>
    </row>
    <row r="6865" spans="6:9">
      <c r="F6865" s="11"/>
      <c r="G6865" s="15"/>
      <c r="H6865" s="11"/>
      <c r="I6865" s="15"/>
    </row>
    <row r="6866" spans="6:9">
      <c r="F6866" s="11"/>
      <c r="G6866" s="15"/>
      <c r="H6866" s="11"/>
      <c r="I6866" s="15"/>
    </row>
    <row r="6867" spans="6:9">
      <c r="F6867" s="11"/>
      <c r="G6867" s="15"/>
      <c r="H6867" s="11"/>
      <c r="I6867" s="15"/>
    </row>
    <row r="6868" spans="6:9">
      <c r="F6868" s="11"/>
      <c r="G6868" s="15"/>
      <c r="H6868" s="11"/>
      <c r="I6868" s="15"/>
    </row>
    <row r="6869" spans="6:9">
      <c r="F6869" s="11"/>
      <c r="G6869" s="15"/>
      <c r="H6869" s="11"/>
      <c r="I6869" s="15"/>
    </row>
    <row r="6870" spans="6:9">
      <c r="F6870" s="11"/>
      <c r="G6870" s="15"/>
      <c r="H6870" s="11"/>
      <c r="I6870" s="15"/>
    </row>
    <row r="6871" spans="6:9">
      <c r="F6871" s="11"/>
      <c r="G6871" s="15"/>
      <c r="H6871" s="11"/>
      <c r="I6871" s="15"/>
    </row>
    <row r="6872" spans="6:9">
      <c r="F6872" s="11"/>
      <c r="G6872" s="15"/>
      <c r="H6872" s="11"/>
      <c r="I6872" s="15"/>
    </row>
    <row r="6873" spans="6:9">
      <c r="F6873" s="11"/>
      <c r="G6873" s="15"/>
      <c r="H6873" s="11"/>
      <c r="I6873" s="15"/>
    </row>
    <row r="6874" spans="6:9">
      <c r="F6874" s="11"/>
      <c r="G6874" s="15"/>
      <c r="H6874" s="11"/>
      <c r="I6874" s="15"/>
    </row>
    <row r="6875" spans="6:9">
      <c r="F6875" s="11"/>
      <c r="G6875" s="15"/>
      <c r="H6875" s="11"/>
      <c r="I6875" s="15"/>
    </row>
    <row r="6876" spans="6:9">
      <c r="F6876" s="11"/>
      <c r="G6876" s="15"/>
      <c r="H6876" s="11"/>
      <c r="I6876" s="15"/>
    </row>
    <row r="6877" spans="6:9">
      <c r="F6877" s="11"/>
      <c r="G6877" s="15"/>
      <c r="H6877" s="11"/>
      <c r="I6877" s="15"/>
    </row>
    <row r="6878" spans="6:9">
      <c r="F6878" s="11"/>
      <c r="G6878" s="15"/>
      <c r="H6878" s="11"/>
      <c r="I6878" s="15"/>
    </row>
    <row r="6879" spans="6:9">
      <c r="F6879" s="11"/>
      <c r="G6879" s="15"/>
      <c r="H6879" s="11"/>
      <c r="I6879" s="15"/>
    </row>
    <row r="6880" spans="6:9">
      <c r="F6880" s="11"/>
      <c r="G6880" s="15"/>
      <c r="H6880" s="11"/>
      <c r="I6880" s="15"/>
    </row>
    <row r="6881" spans="6:9">
      <c r="F6881" s="11"/>
      <c r="G6881" s="15"/>
      <c r="H6881" s="11"/>
      <c r="I6881" s="15"/>
    </row>
    <row r="6882" spans="6:9">
      <c r="F6882" s="11"/>
      <c r="G6882" s="15"/>
      <c r="H6882" s="11"/>
      <c r="I6882" s="15"/>
    </row>
    <row r="6883" spans="6:9">
      <c r="F6883" s="11"/>
      <c r="G6883" s="15"/>
      <c r="H6883" s="11"/>
      <c r="I6883" s="15"/>
    </row>
    <row r="6884" spans="6:9">
      <c r="F6884" s="11"/>
      <c r="G6884" s="15"/>
      <c r="H6884" s="11"/>
      <c r="I6884" s="15"/>
    </row>
    <row r="6885" spans="6:9">
      <c r="F6885" s="11"/>
      <c r="G6885" s="15"/>
      <c r="H6885" s="11"/>
      <c r="I6885" s="15"/>
    </row>
    <row r="6886" spans="6:9">
      <c r="F6886" s="11"/>
      <c r="G6886" s="15"/>
      <c r="H6886" s="11"/>
      <c r="I6886" s="15"/>
    </row>
    <row r="6887" spans="6:9">
      <c r="F6887" s="11"/>
      <c r="G6887" s="15"/>
      <c r="H6887" s="11"/>
      <c r="I6887" s="15"/>
    </row>
    <row r="6888" spans="6:9">
      <c r="F6888" s="11"/>
      <c r="G6888" s="15"/>
      <c r="H6888" s="11"/>
      <c r="I6888" s="15"/>
    </row>
    <row r="6889" spans="6:9">
      <c r="F6889" s="11"/>
      <c r="G6889" s="15"/>
      <c r="H6889" s="11"/>
      <c r="I6889" s="15"/>
    </row>
    <row r="6890" spans="6:9">
      <c r="F6890" s="11"/>
      <c r="G6890" s="15"/>
      <c r="H6890" s="11"/>
      <c r="I6890" s="15"/>
    </row>
    <row r="6891" spans="6:9">
      <c r="F6891" s="11"/>
      <c r="G6891" s="15"/>
      <c r="H6891" s="11"/>
      <c r="I6891" s="15"/>
    </row>
    <row r="6892" spans="6:9">
      <c r="F6892" s="11"/>
      <c r="G6892" s="15"/>
      <c r="H6892" s="11"/>
      <c r="I6892" s="15"/>
    </row>
    <row r="6893" spans="6:9">
      <c r="F6893" s="11"/>
      <c r="G6893" s="15"/>
      <c r="H6893" s="11"/>
      <c r="I6893" s="15"/>
    </row>
    <row r="6894" spans="6:9">
      <c r="F6894" s="11"/>
      <c r="G6894" s="15"/>
      <c r="H6894" s="11"/>
      <c r="I6894" s="15"/>
    </row>
    <row r="6895" spans="6:9">
      <c r="F6895" s="11"/>
      <c r="G6895" s="15"/>
      <c r="H6895" s="11"/>
      <c r="I6895" s="15"/>
    </row>
    <row r="6896" spans="6:9">
      <c r="F6896" s="11"/>
      <c r="G6896" s="15"/>
      <c r="H6896" s="11"/>
      <c r="I6896" s="15"/>
    </row>
    <row r="6897" spans="6:9">
      <c r="F6897" s="11"/>
      <c r="G6897" s="15"/>
      <c r="H6897" s="11"/>
      <c r="I6897" s="15"/>
    </row>
    <row r="6898" spans="6:9">
      <c r="F6898" s="11"/>
      <c r="G6898" s="15"/>
      <c r="H6898" s="11"/>
      <c r="I6898" s="15"/>
    </row>
    <row r="6899" spans="6:9">
      <c r="F6899" s="11"/>
      <c r="G6899" s="15"/>
      <c r="H6899" s="11"/>
      <c r="I6899" s="15"/>
    </row>
    <row r="6900" spans="6:9">
      <c r="F6900" s="11"/>
      <c r="G6900" s="15"/>
      <c r="H6900" s="11"/>
      <c r="I6900" s="15"/>
    </row>
    <row r="6901" spans="6:9">
      <c r="F6901" s="11"/>
      <c r="G6901" s="15"/>
      <c r="H6901" s="11"/>
      <c r="I6901" s="15"/>
    </row>
    <row r="6902" spans="6:9">
      <c r="F6902" s="11"/>
      <c r="G6902" s="15"/>
      <c r="H6902" s="11"/>
      <c r="I6902" s="15"/>
    </row>
    <row r="6903" spans="6:9">
      <c r="F6903" s="11"/>
      <c r="G6903" s="15"/>
      <c r="H6903" s="11"/>
      <c r="I6903" s="15"/>
    </row>
    <row r="6904" spans="6:9">
      <c r="F6904" s="11"/>
      <c r="G6904" s="15"/>
      <c r="H6904" s="11"/>
      <c r="I6904" s="15"/>
    </row>
    <row r="6905" spans="6:9">
      <c r="F6905" s="11"/>
      <c r="G6905" s="15"/>
      <c r="H6905" s="11"/>
      <c r="I6905" s="15"/>
    </row>
    <row r="6906" spans="6:9">
      <c r="F6906" s="11"/>
      <c r="G6906" s="15"/>
      <c r="H6906" s="11"/>
      <c r="I6906" s="15"/>
    </row>
    <row r="6907" spans="6:9">
      <c r="F6907" s="11"/>
      <c r="G6907" s="15"/>
      <c r="H6907" s="11"/>
      <c r="I6907" s="15"/>
    </row>
    <row r="6908" spans="6:9">
      <c r="F6908" s="11"/>
      <c r="G6908" s="15"/>
      <c r="H6908" s="11"/>
      <c r="I6908" s="15"/>
    </row>
    <row r="6909" spans="6:9">
      <c r="F6909" s="11"/>
      <c r="G6909" s="15"/>
      <c r="H6909" s="11"/>
      <c r="I6909" s="15"/>
    </row>
    <row r="6910" spans="6:9">
      <c r="F6910" s="11"/>
      <c r="G6910" s="15"/>
      <c r="H6910" s="11"/>
      <c r="I6910" s="15"/>
    </row>
    <row r="6911" spans="6:9">
      <c r="F6911" s="11"/>
      <c r="G6911" s="15"/>
      <c r="H6911" s="11"/>
      <c r="I6911" s="15"/>
    </row>
    <row r="6912" spans="6:9">
      <c r="F6912" s="11"/>
      <c r="G6912" s="15"/>
      <c r="H6912" s="11"/>
      <c r="I6912" s="15"/>
    </row>
    <row r="6913" spans="6:9">
      <c r="F6913" s="11"/>
      <c r="G6913" s="15"/>
      <c r="H6913" s="11"/>
      <c r="I6913" s="15"/>
    </row>
    <row r="6914" spans="6:9">
      <c r="F6914" s="11"/>
      <c r="G6914" s="15"/>
      <c r="H6914" s="11"/>
      <c r="I6914" s="15"/>
    </row>
    <row r="6915" spans="6:9">
      <c r="F6915" s="11"/>
      <c r="G6915" s="15"/>
      <c r="H6915" s="11"/>
      <c r="I6915" s="15"/>
    </row>
    <row r="6916" spans="6:9">
      <c r="F6916" s="11"/>
      <c r="G6916" s="15"/>
      <c r="H6916" s="11"/>
      <c r="I6916" s="15"/>
    </row>
    <row r="6917" spans="6:9">
      <c r="F6917" s="11"/>
      <c r="G6917" s="15"/>
      <c r="H6917" s="11"/>
      <c r="I6917" s="15"/>
    </row>
    <row r="6918" spans="6:9">
      <c r="F6918" s="11"/>
      <c r="G6918" s="15"/>
      <c r="H6918" s="11"/>
      <c r="I6918" s="15"/>
    </row>
    <row r="6919" spans="6:9">
      <c r="F6919" s="11"/>
      <c r="G6919" s="15"/>
      <c r="H6919" s="11"/>
      <c r="I6919" s="15"/>
    </row>
    <row r="6920" spans="6:9">
      <c r="F6920" s="11"/>
      <c r="G6920" s="15"/>
      <c r="H6920" s="11"/>
      <c r="I6920" s="15"/>
    </row>
    <row r="6921" spans="6:9">
      <c r="F6921" s="11"/>
      <c r="G6921" s="15"/>
      <c r="H6921" s="11"/>
      <c r="I6921" s="15"/>
    </row>
    <row r="6922" spans="6:9">
      <c r="F6922" s="11"/>
      <c r="G6922" s="15"/>
      <c r="H6922" s="11"/>
      <c r="I6922" s="15"/>
    </row>
    <row r="6923" spans="6:9">
      <c r="F6923" s="11"/>
      <c r="G6923" s="15"/>
      <c r="H6923" s="11"/>
      <c r="I6923" s="15"/>
    </row>
    <row r="6924" spans="6:9">
      <c r="F6924" s="11"/>
      <c r="G6924" s="15"/>
      <c r="H6924" s="11"/>
      <c r="I6924" s="15"/>
    </row>
    <row r="6925" spans="6:9">
      <c r="F6925" s="11"/>
      <c r="G6925" s="15"/>
      <c r="H6925" s="11"/>
      <c r="I6925" s="15"/>
    </row>
    <row r="6926" spans="6:9">
      <c r="F6926" s="11"/>
      <c r="G6926" s="15"/>
      <c r="H6926" s="11"/>
      <c r="I6926" s="15"/>
    </row>
    <row r="6927" spans="6:9">
      <c r="F6927" s="11"/>
      <c r="G6927" s="15"/>
      <c r="H6927" s="11"/>
      <c r="I6927" s="15"/>
    </row>
    <row r="6928" spans="6:9">
      <c r="F6928" s="11"/>
      <c r="G6928" s="15"/>
      <c r="H6928" s="11"/>
      <c r="I6928" s="15"/>
    </row>
    <row r="6929" spans="6:9">
      <c r="F6929" s="11"/>
      <c r="G6929" s="15"/>
      <c r="H6929" s="11"/>
      <c r="I6929" s="15"/>
    </row>
    <row r="6930" spans="6:9">
      <c r="F6930" s="11"/>
      <c r="G6930" s="15"/>
      <c r="H6930" s="11"/>
      <c r="I6930" s="15"/>
    </row>
    <row r="6931" spans="6:9">
      <c r="F6931" s="11"/>
      <c r="G6931" s="15"/>
      <c r="H6931" s="11"/>
      <c r="I6931" s="15"/>
    </row>
    <row r="6932" spans="6:9">
      <c r="F6932" s="11"/>
      <c r="G6932" s="15"/>
      <c r="H6932" s="11"/>
      <c r="I6932" s="15"/>
    </row>
    <row r="6933" spans="6:9">
      <c r="F6933" s="11"/>
      <c r="G6933" s="15"/>
      <c r="H6933" s="11"/>
      <c r="I6933" s="15"/>
    </row>
    <row r="6934" spans="6:9">
      <c r="F6934" s="11"/>
      <c r="G6934" s="15"/>
      <c r="H6934" s="11"/>
      <c r="I6934" s="15"/>
    </row>
    <row r="6935" spans="6:9">
      <c r="F6935" s="11"/>
      <c r="G6935" s="15"/>
      <c r="H6935" s="11"/>
      <c r="I6935" s="15"/>
    </row>
    <row r="6936" spans="6:9">
      <c r="F6936" s="11"/>
      <c r="G6936" s="15"/>
      <c r="H6936" s="11"/>
      <c r="I6936" s="15"/>
    </row>
    <row r="6937" spans="6:9">
      <c r="F6937" s="11"/>
      <c r="G6937" s="15"/>
      <c r="H6937" s="11"/>
      <c r="I6937" s="15"/>
    </row>
    <row r="6938" spans="6:9">
      <c r="F6938" s="11"/>
      <c r="G6938" s="15"/>
      <c r="H6938" s="11"/>
      <c r="I6938" s="15"/>
    </row>
    <row r="6939" spans="6:9">
      <c r="F6939" s="11"/>
      <c r="G6939" s="15"/>
      <c r="H6939" s="11"/>
      <c r="I6939" s="15"/>
    </row>
    <row r="6940" spans="6:9">
      <c r="F6940" s="11"/>
      <c r="G6940" s="15"/>
      <c r="H6940" s="11"/>
      <c r="I6940" s="15"/>
    </row>
    <row r="6941" spans="6:9">
      <c r="F6941" s="11"/>
      <c r="G6941" s="15"/>
      <c r="H6941" s="11"/>
      <c r="I6941" s="15"/>
    </row>
    <row r="6942" spans="6:9">
      <c r="F6942" s="11"/>
      <c r="G6942" s="15"/>
      <c r="H6942" s="11"/>
      <c r="I6942" s="15"/>
    </row>
    <row r="6943" spans="6:9">
      <c r="F6943" s="11"/>
      <c r="G6943" s="15"/>
      <c r="H6943" s="11"/>
      <c r="I6943" s="15"/>
    </row>
    <row r="6944" spans="6:9">
      <c r="F6944" s="11"/>
      <c r="G6944" s="15"/>
      <c r="H6944" s="11"/>
      <c r="I6944" s="15"/>
    </row>
    <row r="6945" spans="6:9">
      <c r="F6945" s="11"/>
      <c r="G6945" s="15"/>
      <c r="H6945" s="11"/>
      <c r="I6945" s="15"/>
    </row>
    <row r="6946" spans="6:9">
      <c r="F6946" s="11"/>
      <c r="G6946" s="15"/>
      <c r="H6946" s="11"/>
      <c r="I6946" s="15"/>
    </row>
    <row r="6947" spans="6:9">
      <c r="F6947" s="11"/>
      <c r="G6947" s="15"/>
      <c r="H6947" s="11"/>
      <c r="I6947" s="15"/>
    </row>
    <row r="6948" spans="6:9">
      <c r="F6948" s="11"/>
      <c r="G6948" s="15"/>
      <c r="H6948" s="11"/>
      <c r="I6948" s="15"/>
    </row>
    <row r="6949" spans="6:9">
      <c r="F6949" s="11"/>
      <c r="G6949" s="15"/>
      <c r="H6949" s="11"/>
      <c r="I6949" s="15"/>
    </row>
    <row r="6950" spans="6:9">
      <c r="F6950" s="11"/>
      <c r="G6950" s="15"/>
      <c r="H6950" s="11"/>
      <c r="I6950" s="15"/>
    </row>
    <row r="6951" spans="6:9">
      <c r="F6951" s="11"/>
      <c r="G6951" s="15"/>
      <c r="H6951" s="11"/>
      <c r="I6951" s="15"/>
    </row>
    <row r="6952" spans="6:9">
      <c r="F6952" s="11"/>
      <c r="G6952" s="15"/>
      <c r="H6952" s="11"/>
      <c r="I6952" s="15"/>
    </row>
    <row r="6953" spans="6:9">
      <c r="F6953" s="11"/>
      <c r="G6953" s="15"/>
      <c r="H6953" s="11"/>
      <c r="I6953" s="15"/>
    </row>
    <row r="6954" spans="6:9">
      <c r="F6954" s="11"/>
      <c r="G6954" s="15"/>
      <c r="H6954" s="11"/>
      <c r="I6954" s="15"/>
    </row>
    <row r="6955" spans="6:9">
      <c r="F6955" s="11"/>
      <c r="G6955" s="15"/>
      <c r="H6955" s="11"/>
      <c r="I6955" s="15"/>
    </row>
    <row r="6956" spans="6:9">
      <c r="F6956" s="11"/>
      <c r="G6956" s="15"/>
      <c r="H6956" s="11"/>
      <c r="I6956" s="15"/>
    </row>
    <row r="6957" spans="6:9">
      <c r="F6957" s="11"/>
      <c r="G6957" s="15"/>
      <c r="H6957" s="11"/>
      <c r="I6957" s="15"/>
    </row>
    <row r="6958" spans="6:9">
      <c r="F6958" s="11"/>
      <c r="G6958" s="15"/>
      <c r="H6958" s="11"/>
      <c r="I6958" s="15"/>
    </row>
    <row r="6959" spans="6:9">
      <c r="F6959" s="11"/>
      <c r="G6959" s="15"/>
      <c r="H6959" s="11"/>
      <c r="I6959" s="15"/>
    </row>
    <row r="6960" spans="6:9">
      <c r="F6960" s="11"/>
      <c r="G6960" s="15"/>
      <c r="H6960" s="11"/>
      <c r="I6960" s="15"/>
    </row>
    <row r="6961" spans="6:9">
      <c r="F6961" s="11"/>
      <c r="G6961" s="15"/>
      <c r="H6961" s="11"/>
      <c r="I6961" s="15"/>
    </row>
    <row r="6962" spans="6:9">
      <c r="F6962" s="11"/>
      <c r="G6962" s="15"/>
      <c r="H6962" s="11"/>
      <c r="I6962" s="15"/>
    </row>
    <row r="6963" spans="6:9">
      <c r="F6963" s="11"/>
      <c r="G6963" s="15"/>
      <c r="H6963" s="11"/>
      <c r="I6963" s="15"/>
    </row>
    <row r="6964" spans="6:9">
      <c r="F6964" s="11"/>
      <c r="G6964" s="15"/>
      <c r="H6964" s="11"/>
      <c r="I6964" s="15"/>
    </row>
    <row r="6965" spans="6:9">
      <c r="F6965" s="11"/>
      <c r="G6965" s="15"/>
      <c r="H6965" s="11"/>
      <c r="I6965" s="15"/>
    </row>
    <row r="6966" spans="6:9">
      <c r="F6966" s="11"/>
      <c r="G6966" s="15"/>
      <c r="H6966" s="11"/>
      <c r="I6966" s="15"/>
    </row>
    <row r="6967" spans="6:9">
      <c r="F6967" s="11"/>
      <c r="G6967" s="15"/>
      <c r="H6967" s="11"/>
      <c r="I6967" s="15"/>
    </row>
    <row r="6968" spans="6:9">
      <c r="F6968" s="11"/>
      <c r="G6968" s="15"/>
      <c r="H6968" s="11"/>
      <c r="I6968" s="15"/>
    </row>
    <row r="6969" spans="6:9">
      <c r="F6969" s="11"/>
      <c r="G6969" s="15"/>
      <c r="H6969" s="11"/>
      <c r="I6969" s="15"/>
    </row>
    <row r="6970" spans="6:9">
      <c r="F6970" s="11"/>
      <c r="G6970" s="15"/>
      <c r="H6970" s="11"/>
      <c r="I6970" s="15"/>
    </row>
    <row r="6971" spans="6:9">
      <c r="F6971" s="11"/>
      <c r="G6971" s="15"/>
      <c r="H6971" s="11"/>
      <c r="I6971" s="15"/>
    </row>
    <row r="6972" spans="6:9">
      <c r="F6972" s="11"/>
      <c r="G6972" s="15"/>
      <c r="H6972" s="11"/>
      <c r="I6972" s="15"/>
    </row>
    <row r="6973" spans="6:9">
      <c r="F6973" s="11"/>
      <c r="G6973" s="15"/>
      <c r="H6973" s="11"/>
      <c r="I6973" s="15"/>
    </row>
    <row r="6974" spans="6:9">
      <c r="F6974" s="11"/>
      <c r="G6974" s="15"/>
      <c r="H6974" s="11"/>
      <c r="I6974" s="15"/>
    </row>
    <row r="6975" spans="6:9">
      <c r="F6975" s="11"/>
      <c r="G6975" s="15"/>
      <c r="H6975" s="11"/>
      <c r="I6975" s="15"/>
    </row>
    <row r="6976" spans="6:9">
      <c r="F6976" s="11"/>
      <c r="G6976" s="15"/>
      <c r="H6976" s="11"/>
      <c r="I6976" s="15"/>
    </row>
    <row r="6977" spans="6:9">
      <c r="F6977" s="11"/>
      <c r="G6977" s="15"/>
      <c r="H6977" s="11"/>
      <c r="I6977" s="15"/>
    </row>
    <row r="6978" spans="6:9">
      <c r="F6978" s="11"/>
      <c r="G6978" s="15"/>
      <c r="H6978" s="11"/>
      <c r="I6978" s="15"/>
    </row>
    <row r="6979" spans="6:9">
      <c r="F6979" s="11"/>
      <c r="G6979" s="15"/>
      <c r="H6979" s="11"/>
      <c r="I6979" s="15"/>
    </row>
    <row r="6980" spans="6:9">
      <c r="F6980" s="11"/>
      <c r="G6980" s="15"/>
      <c r="H6980" s="11"/>
      <c r="I6980" s="15"/>
    </row>
    <row r="6981" spans="6:9">
      <c r="F6981" s="11"/>
      <c r="G6981" s="15"/>
      <c r="H6981" s="11"/>
      <c r="I6981" s="15"/>
    </row>
    <row r="6982" spans="6:9">
      <c r="F6982" s="11"/>
      <c r="G6982" s="15"/>
      <c r="H6982" s="11"/>
      <c r="I6982" s="15"/>
    </row>
    <row r="6983" spans="6:9">
      <c r="F6983" s="11"/>
      <c r="G6983" s="15"/>
      <c r="H6983" s="11"/>
      <c r="I6983" s="15"/>
    </row>
    <row r="6984" spans="6:9">
      <c r="F6984" s="11"/>
      <c r="G6984" s="15"/>
      <c r="H6984" s="11"/>
      <c r="I6984" s="15"/>
    </row>
    <row r="6985" spans="6:9">
      <c r="F6985" s="11"/>
      <c r="G6985" s="15"/>
      <c r="H6985" s="11"/>
      <c r="I6985" s="15"/>
    </row>
    <row r="6986" spans="6:9">
      <c r="F6986" s="11"/>
      <c r="G6986" s="15"/>
      <c r="H6986" s="11"/>
      <c r="I6986" s="15"/>
    </row>
    <row r="6987" spans="6:9">
      <c r="F6987" s="11"/>
      <c r="G6987" s="15"/>
      <c r="H6987" s="11"/>
      <c r="I6987" s="15"/>
    </row>
    <row r="6988" spans="6:9">
      <c r="F6988" s="11"/>
      <c r="G6988" s="15"/>
      <c r="H6988" s="11"/>
      <c r="I6988" s="15"/>
    </row>
    <row r="6989" spans="6:9">
      <c r="F6989" s="11"/>
      <c r="G6989" s="15"/>
      <c r="H6989" s="11"/>
      <c r="I6989" s="15"/>
    </row>
    <row r="6990" spans="6:9">
      <c r="F6990" s="11"/>
      <c r="G6990" s="15"/>
      <c r="H6990" s="11"/>
      <c r="I6990" s="15"/>
    </row>
    <row r="6991" spans="6:9">
      <c r="F6991" s="11"/>
      <c r="G6991" s="15"/>
      <c r="H6991" s="11"/>
      <c r="I6991" s="15"/>
    </row>
    <row r="6992" spans="6:9">
      <c r="F6992" s="11"/>
      <c r="G6992" s="15"/>
      <c r="H6992" s="11"/>
      <c r="I6992" s="15"/>
    </row>
    <row r="6993" spans="6:9">
      <c r="F6993" s="11"/>
      <c r="G6993" s="15"/>
      <c r="H6993" s="11"/>
      <c r="I6993" s="15"/>
    </row>
    <row r="6994" spans="6:9">
      <c r="F6994" s="11"/>
      <c r="G6994" s="15"/>
      <c r="H6994" s="11"/>
      <c r="I6994" s="15"/>
    </row>
    <row r="6995" spans="6:9">
      <c r="F6995" s="11"/>
      <c r="G6995" s="15"/>
      <c r="H6995" s="11"/>
      <c r="I6995" s="15"/>
    </row>
    <row r="6996" spans="6:9">
      <c r="F6996" s="11"/>
      <c r="G6996" s="15"/>
      <c r="H6996" s="11"/>
      <c r="I6996" s="15"/>
    </row>
    <row r="6997" spans="6:9">
      <c r="F6997" s="11"/>
      <c r="G6997" s="15"/>
      <c r="H6997" s="11"/>
      <c r="I6997" s="15"/>
    </row>
    <row r="6998" spans="6:9">
      <c r="F6998" s="11"/>
      <c r="G6998" s="15"/>
      <c r="H6998" s="11"/>
      <c r="I6998" s="15"/>
    </row>
    <row r="6999" spans="6:9">
      <c r="F6999" s="11"/>
      <c r="G6999" s="15"/>
      <c r="H6999" s="11"/>
      <c r="I6999" s="15"/>
    </row>
    <row r="7000" spans="6:9">
      <c r="F7000" s="11"/>
      <c r="G7000" s="15"/>
      <c r="H7000" s="11"/>
      <c r="I7000" s="15"/>
    </row>
    <row r="7001" spans="6:9">
      <c r="F7001" s="11"/>
      <c r="G7001" s="15"/>
      <c r="H7001" s="11"/>
      <c r="I7001" s="15"/>
    </row>
    <row r="7002" spans="6:9">
      <c r="F7002" s="11"/>
      <c r="G7002" s="15"/>
      <c r="H7002" s="11"/>
      <c r="I7002" s="15"/>
    </row>
    <row r="7003" spans="6:9">
      <c r="F7003" s="11"/>
      <c r="G7003" s="15"/>
      <c r="H7003" s="11"/>
      <c r="I7003" s="15"/>
    </row>
    <row r="7004" spans="6:9">
      <c r="F7004" s="11"/>
      <c r="G7004" s="15"/>
      <c r="H7004" s="11"/>
      <c r="I7004" s="15"/>
    </row>
    <row r="7005" spans="6:9">
      <c r="F7005" s="11"/>
      <c r="G7005" s="15"/>
      <c r="H7005" s="11"/>
      <c r="I7005" s="15"/>
    </row>
    <row r="7006" spans="6:9">
      <c r="F7006" s="11"/>
      <c r="G7006" s="15"/>
      <c r="H7006" s="11"/>
      <c r="I7006" s="15"/>
    </row>
    <row r="7007" spans="6:9">
      <c r="F7007" s="11"/>
      <c r="G7007" s="15"/>
      <c r="H7007" s="11"/>
      <c r="I7007" s="15"/>
    </row>
    <row r="7008" spans="6:9">
      <c r="F7008" s="11"/>
      <c r="G7008" s="15"/>
      <c r="H7008" s="11"/>
      <c r="I7008" s="15"/>
    </row>
    <row r="7009" spans="6:9">
      <c r="F7009" s="11"/>
      <c r="G7009" s="15"/>
      <c r="H7009" s="11"/>
      <c r="I7009" s="15"/>
    </row>
    <row r="7010" spans="6:9">
      <c r="F7010" s="11"/>
      <c r="G7010" s="15"/>
      <c r="H7010" s="11"/>
      <c r="I7010" s="15"/>
    </row>
    <row r="7011" spans="6:9">
      <c r="F7011" s="11"/>
      <c r="G7011" s="15"/>
      <c r="H7011" s="11"/>
      <c r="I7011" s="15"/>
    </row>
    <row r="7012" spans="6:9">
      <c r="F7012" s="11"/>
      <c r="G7012" s="15"/>
      <c r="H7012" s="11"/>
      <c r="I7012" s="15"/>
    </row>
    <row r="7013" spans="6:9">
      <c r="F7013" s="11"/>
      <c r="G7013" s="15"/>
      <c r="H7013" s="11"/>
      <c r="I7013" s="15"/>
    </row>
    <row r="7014" spans="6:9">
      <c r="F7014" s="11"/>
      <c r="G7014" s="15"/>
      <c r="H7014" s="11"/>
      <c r="I7014" s="15"/>
    </row>
    <row r="7015" spans="6:9">
      <c r="F7015" s="11"/>
      <c r="G7015" s="15"/>
      <c r="H7015" s="11"/>
      <c r="I7015" s="15"/>
    </row>
    <row r="7016" spans="6:9">
      <c r="F7016" s="11"/>
      <c r="G7016" s="15"/>
      <c r="H7016" s="11"/>
      <c r="I7016" s="15"/>
    </row>
    <row r="7017" spans="6:9">
      <c r="F7017" s="11"/>
      <c r="G7017" s="15"/>
      <c r="H7017" s="11"/>
      <c r="I7017" s="15"/>
    </row>
    <row r="7018" spans="6:9">
      <c r="F7018" s="11"/>
      <c r="G7018" s="15"/>
      <c r="H7018" s="11"/>
      <c r="I7018" s="15"/>
    </row>
    <row r="7019" spans="6:9">
      <c r="F7019" s="11"/>
      <c r="G7019" s="15"/>
      <c r="H7019" s="11"/>
      <c r="I7019" s="15"/>
    </row>
    <row r="7020" spans="6:9">
      <c r="F7020" s="11"/>
      <c r="G7020" s="15"/>
      <c r="H7020" s="11"/>
      <c r="I7020" s="15"/>
    </row>
    <row r="7021" spans="6:9">
      <c r="F7021" s="11"/>
      <c r="G7021" s="15"/>
      <c r="H7021" s="11"/>
      <c r="I7021" s="15"/>
    </row>
    <row r="7022" spans="6:9">
      <c r="F7022" s="11"/>
      <c r="G7022" s="15"/>
      <c r="H7022" s="11"/>
      <c r="I7022" s="15"/>
    </row>
    <row r="7023" spans="6:9">
      <c r="F7023" s="11"/>
      <c r="G7023" s="15"/>
      <c r="H7023" s="11"/>
      <c r="I7023" s="15"/>
    </row>
    <row r="7024" spans="6:9">
      <c r="F7024" s="11"/>
      <c r="G7024" s="15"/>
      <c r="H7024" s="11"/>
      <c r="I7024" s="15"/>
    </row>
    <row r="7025" spans="6:9">
      <c r="F7025" s="11"/>
      <c r="G7025" s="15"/>
      <c r="H7025" s="11"/>
      <c r="I7025" s="15"/>
    </row>
    <row r="7026" spans="6:9">
      <c r="F7026" s="11"/>
      <c r="G7026" s="15"/>
      <c r="H7026" s="11"/>
      <c r="I7026" s="15"/>
    </row>
    <row r="7027" spans="6:9">
      <c r="F7027" s="11"/>
      <c r="G7027" s="15"/>
      <c r="H7027" s="11"/>
      <c r="I7027" s="15"/>
    </row>
    <row r="7028" spans="6:9">
      <c r="F7028" s="11"/>
      <c r="G7028" s="15"/>
      <c r="H7028" s="11"/>
      <c r="I7028" s="15"/>
    </row>
    <row r="7029" spans="6:9">
      <c r="F7029" s="11"/>
      <c r="G7029" s="15"/>
      <c r="H7029" s="11"/>
      <c r="I7029" s="15"/>
    </row>
    <row r="7030" spans="6:9">
      <c r="F7030" s="11"/>
      <c r="G7030" s="15"/>
      <c r="H7030" s="11"/>
      <c r="I7030" s="15"/>
    </row>
    <row r="7031" spans="6:9">
      <c r="F7031" s="11"/>
      <c r="G7031" s="15"/>
      <c r="H7031" s="11"/>
      <c r="I7031" s="15"/>
    </row>
    <row r="7032" spans="6:9">
      <c r="F7032" s="11"/>
      <c r="G7032" s="15"/>
      <c r="H7032" s="11"/>
      <c r="I7032" s="15"/>
    </row>
    <row r="7033" spans="6:9">
      <c r="F7033" s="11"/>
      <c r="G7033" s="15"/>
      <c r="H7033" s="11"/>
      <c r="I7033" s="15"/>
    </row>
    <row r="7034" spans="6:9">
      <c r="F7034" s="11"/>
      <c r="G7034" s="15"/>
      <c r="H7034" s="11"/>
      <c r="I7034" s="15"/>
    </row>
    <row r="7035" spans="6:9">
      <c r="F7035" s="11"/>
      <c r="G7035" s="15"/>
      <c r="H7035" s="11"/>
      <c r="I7035" s="15"/>
    </row>
    <row r="7036" spans="6:9">
      <c r="F7036" s="11"/>
      <c r="G7036" s="15"/>
      <c r="H7036" s="11"/>
      <c r="I7036" s="15"/>
    </row>
    <row r="7037" spans="6:9">
      <c r="F7037" s="11"/>
      <c r="G7037" s="15"/>
      <c r="H7037" s="11"/>
      <c r="I7037" s="15"/>
    </row>
    <row r="7038" spans="6:9">
      <c r="F7038" s="11"/>
      <c r="G7038" s="15"/>
      <c r="H7038" s="11"/>
      <c r="I7038" s="15"/>
    </row>
    <row r="7039" spans="6:9">
      <c r="F7039" s="11"/>
      <c r="G7039" s="15"/>
      <c r="H7039" s="11"/>
      <c r="I7039" s="15"/>
    </row>
    <row r="7040" spans="6:9">
      <c r="F7040" s="11"/>
      <c r="G7040" s="15"/>
      <c r="H7040" s="11"/>
      <c r="I7040" s="15"/>
    </row>
    <row r="7041" spans="6:9">
      <c r="F7041" s="11"/>
      <c r="G7041" s="15"/>
      <c r="H7041" s="11"/>
      <c r="I7041" s="15"/>
    </row>
    <row r="7042" spans="6:9">
      <c r="F7042" s="11"/>
      <c r="G7042" s="15"/>
      <c r="H7042" s="11"/>
      <c r="I7042" s="15"/>
    </row>
    <row r="7043" spans="6:9">
      <c r="F7043" s="11"/>
      <c r="G7043" s="15"/>
      <c r="H7043" s="11"/>
      <c r="I7043" s="15"/>
    </row>
    <row r="7044" spans="6:9">
      <c r="F7044" s="11"/>
      <c r="G7044" s="15"/>
      <c r="H7044" s="11"/>
      <c r="I7044" s="15"/>
    </row>
    <row r="7045" spans="6:9">
      <c r="F7045" s="11"/>
      <c r="G7045" s="15"/>
      <c r="H7045" s="11"/>
      <c r="I7045" s="15"/>
    </row>
    <row r="7046" spans="6:9">
      <c r="F7046" s="11"/>
      <c r="G7046" s="15"/>
      <c r="H7046" s="11"/>
      <c r="I7046" s="15"/>
    </row>
    <row r="7047" spans="6:9">
      <c r="F7047" s="11"/>
      <c r="G7047" s="15"/>
      <c r="H7047" s="11"/>
      <c r="I7047" s="15"/>
    </row>
    <row r="7048" spans="6:9">
      <c r="F7048" s="11"/>
      <c r="G7048" s="15"/>
      <c r="H7048" s="11"/>
      <c r="I7048" s="15"/>
    </row>
    <row r="7049" spans="6:9">
      <c r="F7049" s="11"/>
      <c r="G7049" s="15"/>
      <c r="H7049" s="11"/>
      <c r="I7049" s="15"/>
    </row>
    <row r="7050" spans="6:9">
      <c r="F7050" s="11"/>
      <c r="G7050" s="15"/>
      <c r="H7050" s="11"/>
      <c r="I7050" s="15"/>
    </row>
    <row r="7051" spans="6:9">
      <c r="F7051" s="11"/>
      <c r="G7051" s="15"/>
      <c r="H7051" s="11"/>
      <c r="I7051" s="15"/>
    </row>
    <row r="7052" spans="6:9">
      <c r="F7052" s="11"/>
      <c r="G7052" s="15"/>
      <c r="H7052" s="11"/>
      <c r="I7052" s="15"/>
    </row>
    <row r="7053" spans="6:9">
      <c r="F7053" s="11"/>
      <c r="G7053" s="15"/>
      <c r="H7053" s="11"/>
      <c r="I7053" s="15"/>
    </row>
    <row r="7054" spans="6:9">
      <c r="F7054" s="11"/>
      <c r="G7054" s="15"/>
      <c r="H7054" s="11"/>
      <c r="I7054" s="15"/>
    </row>
    <row r="7055" spans="6:9">
      <c r="F7055" s="11"/>
      <c r="G7055" s="15"/>
      <c r="H7055" s="11"/>
      <c r="I7055" s="15"/>
    </row>
    <row r="7056" spans="6:9">
      <c r="F7056" s="11"/>
      <c r="G7056" s="15"/>
      <c r="H7056" s="11"/>
      <c r="I7056" s="15"/>
    </row>
    <row r="7057" spans="6:9">
      <c r="F7057" s="11"/>
      <c r="G7057" s="15"/>
      <c r="H7057" s="11"/>
      <c r="I7057" s="15"/>
    </row>
    <row r="7058" spans="6:9">
      <c r="F7058" s="11"/>
      <c r="G7058" s="15"/>
      <c r="H7058" s="11"/>
      <c r="I7058" s="15"/>
    </row>
    <row r="7059" spans="6:9">
      <c r="F7059" s="11"/>
      <c r="G7059" s="15"/>
      <c r="H7059" s="11"/>
      <c r="I7059" s="15"/>
    </row>
    <row r="7060" spans="6:9">
      <c r="F7060" s="11"/>
      <c r="G7060" s="15"/>
      <c r="H7060" s="11"/>
      <c r="I7060" s="15"/>
    </row>
    <row r="7061" spans="6:9">
      <c r="F7061" s="11"/>
      <c r="G7061" s="15"/>
      <c r="H7061" s="11"/>
      <c r="I7061" s="15"/>
    </row>
    <row r="7062" spans="6:9">
      <c r="F7062" s="11"/>
      <c r="G7062" s="15"/>
      <c r="H7062" s="11"/>
      <c r="I7062" s="15"/>
    </row>
    <row r="7063" spans="6:9">
      <c r="F7063" s="11"/>
      <c r="G7063" s="15"/>
      <c r="H7063" s="11"/>
      <c r="I7063" s="15"/>
    </row>
    <row r="7064" spans="6:9">
      <c r="F7064" s="11"/>
      <c r="G7064" s="15"/>
      <c r="H7064" s="11"/>
      <c r="I7064" s="15"/>
    </row>
    <row r="7065" spans="6:9">
      <c r="F7065" s="11"/>
      <c r="G7065" s="15"/>
      <c r="H7065" s="11"/>
      <c r="I7065" s="15"/>
    </row>
    <row r="7066" spans="6:9">
      <c r="F7066" s="11"/>
      <c r="G7066" s="15"/>
      <c r="H7066" s="11"/>
      <c r="I7066" s="15"/>
    </row>
    <row r="7067" spans="6:9">
      <c r="F7067" s="11"/>
      <c r="G7067" s="15"/>
      <c r="H7067" s="11"/>
      <c r="I7067" s="15"/>
    </row>
    <row r="7068" spans="6:9">
      <c r="F7068" s="11"/>
      <c r="G7068" s="15"/>
      <c r="H7068" s="11"/>
      <c r="I7068" s="15"/>
    </row>
    <row r="7069" spans="6:9">
      <c r="F7069" s="11"/>
      <c r="G7069" s="15"/>
      <c r="H7069" s="11"/>
      <c r="I7069" s="15"/>
    </row>
    <row r="7070" spans="6:9">
      <c r="F7070" s="11"/>
      <c r="G7070" s="15"/>
      <c r="H7070" s="11"/>
      <c r="I7070" s="15"/>
    </row>
    <row r="7071" spans="6:9">
      <c r="F7071" s="11"/>
      <c r="G7071" s="15"/>
      <c r="H7071" s="11"/>
      <c r="I7071" s="15"/>
    </row>
    <row r="7072" spans="6:9">
      <c r="F7072" s="11"/>
      <c r="G7072" s="15"/>
      <c r="H7072" s="11"/>
      <c r="I7072" s="15"/>
    </row>
    <row r="7073" spans="6:9">
      <c r="F7073" s="11"/>
      <c r="G7073" s="15"/>
      <c r="H7073" s="11"/>
      <c r="I7073" s="15"/>
    </row>
    <row r="7074" spans="6:9">
      <c r="F7074" s="11"/>
      <c r="G7074" s="15"/>
      <c r="H7074" s="11"/>
      <c r="I7074" s="15"/>
    </row>
    <row r="7075" spans="6:9">
      <c r="F7075" s="11"/>
      <c r="G7075" s="15"/>
      <c r="H7075" s="11"/>
      <c r="I7075" s="15"/>
    </row>
    <row r="7076" spans="6:9">
      <c r="F7076" s="11"/>
      <c r="G7076" s="15"/>
      <c r="H7076" s="11"/>
      <c r="I7076" s="15"/>
    </row>
    <row r="7077" spans="6:9">
      <c r="F7077" s="11"/>
      <c r="G7077" s="15"/>
      <c r="H7077" s="11"/>
      <c r="I7077" s="15"/>
    </row>
    <row r="7078" spans="6:9">
      <c r="F7078" s="11"/>
      <c r="G7078" s="15"/>
      <c r="H7078" s="11"/>
      <c r="I7078" s="15"/>
    </row>
    <row r="7079" spans="6:9">
      <c r="F7079" s="11"/>
      <c r="G7079" s="15"/>
      <c r="H7079" s="11"/>
      <c r="I7079" s="15"/>
    </row>
    <row r="7080" spans="6:9">
      <c r="F7080" s="11"/>
      <c r="G7080" s="15"/>
      <c r="H7080" s="11"/>
      <c r="I7080" s="15"/>
    </row>
    <row r="7081" spans="6:9">
      <c r="F7081" s="11"/>
      <c r="G7081" s="15"/>
      <c r="H7081" s="11"/>
      <c r="I7081" s="15"/>
    </row>
    <row r="7082" spans="6:9">
      <c r="F7082" s="11"/>
      <c r="G7082" s="15"/>
      <c r="H7082" s="11"/>
      <c r="I7082" s="15"/>
    </row>
    <row r="7083" spans="6:9">
      <c r="F7083" s="11"/>
      <c r="G7083" s="15"/>
      <c r="H7083" s="11"/>
      <c r="I7083" s="15"/>
    </row>
    <row r="7084" spans="6:9">
      <c r="F7084" s="11"/>
      <c r="G7084" s="15"/>
      <c r="H7084" s="11"/>
      <c r="I7084" s="15"/>
    </row>
    <row r="7085" spans="6:9">
      <c r="F7085" s="11"/>
      <c r="G7085" s="15"/>
      <c r="H7085" s="11"/>
      <c r="I7085" s="15"/>
    </row>
    <row r="7086" spans="6:9">
      <c r="F7086" s="11"/>
      <c r="G7086" s="15"/>
      <c r="H7086" s="11"/>
      <c r="I7086" s="15"/>
    </row>
    <row r="7087" spans="6:9">
      <c r="F7087" s="11"/>
      <c r="G7087" s="15"/>
      <c r="H7087" s="11"/>
      <c r="I7087" s="15"/>
    </row>
    <row r="7088" spans="6:9">
      <c r="F7088" s="11"/>
      <c r="G7088" s="15"/>
      <c r="H7088" s="11"/>
      <c r="I7088" s="15"/>
    </row>
    <row r="7089" spans="6:9">
      <c r="F7089" s="11"/>
      <c r="G7089" s="15"/>
      <c r="H7089" s="11"/>
      <c r="I7089" s="15"/>
    </row>
    <row r="7090" spans="6:9">
      <c r="F7090" s="11"/>
      <c r="G7090" s="15"/>
      <c r="H7090" s="11"/>
      <c r="I7090" s="15"/>
    </row>
    <row r="7091" spans="6:9">
      <c r="F7091" s="11"/>
      <c r="G7091" s="15"/>
      <c r="H7091" s="11"/>
      <c r="I7091" s="15"/>
    </row>
    <row r="7092" spans="6:9">
      <c r="F7092" s="11"/>
      <c r="G7092" s="15"/>
      <c r="H7092" s="11"/>
      <c r="I7092" s="15"/>
    </row>
    <row r="7093" spans="6:9">
      <c r="F7093" s="11"/>
      <c r="G7093" s="15"/>
      <c r="H7093" s="11"/>
      <c r="I7093" s="15"/>
    </row>
    <row r="7094" spans="6:9">
      <c r="F7094" s="11"/>
      <c r="G7094" s="15"/>
      <c r="H7094" s="11"/>
      <c r="I7094" s="15"/>
    </row>
    <row r="7095" spans="6:9">
      <c r="F7095" s="11"/>
      <c r="G7095" s="15"/>
      <c r="H7095" s="11"/>
      <c r="I7095" s="15"/>
    </row>
    <row r="7096" spans="6:9">
      <c r="F7096" s="11"/>
      <c r="G7096" s="15"/>
      <c r="H7096" s="11"/>
      <c r="I7096" s="15"/>
    </row>
    <row r="7097" spans="6:9">
      <c r="F7097" s="11"/>
      <c r="G7097" s="15"/>
      <c r="H7097" s="11"/>
      <c r="I7097" s="15"/>
    </row>
    <row r="7098" spans="6:9">
      <c r="F7098" s="11"/>
      <c r="G7098" s="15"/>
      <c r="H7098" s="11"/>
      <c r="I7098" s="15"/>
    </row>
    <row r="7099" spans="6:9">
      <c r="F7099" s="11"/>
      <c r="G7099" s="15"/>
      <c r="H7099" s="11"/>
      <c r="I7099" s="15"/>
    </row>
    <row r="7100" spans="6:9">
      <c r="F7100" s="11"/>
      <c r="G7100" s="15"/>
      <c r="H7100" s="11"/>
      <c r="I7100" s="15"/>
    </row>
    <row r="7101" spans="6:9">
      <c r="F7101" s="11"/>
      <c r="G7101" s="15"/>
      <c r="H7101" s="11"/>
      <c r="I7101" s="15"/>
    </row>
    <row r="7102" spans="6:9">
      <c r="F7102" s="11"/>
      <c r="G7102" s="15"/>
      <c r="H7102" s="11"/>
      <c r="I7102" s="15"/>
    </row>
    <row r="7103" spans="6:9">
      <c r="F7103" s="11"/>
      <c r="G7103" s="15"/>
      <c r="H7103" s="11"/>
      <c r="I7103" s="15"/>
    </row>
    <row r="7104" spans="6:9">
      <c r="F7104" s="11"/>
      <c r="G7104" s="15"/>
      <c r="H7104" s="11"/>
      <c r="I7104" s="15"/>
    </row>
    <row r="7105" spans="6:9">
      <c r="F7105" s="11"/>
      <c r="G7105" s="15"/>
      <c r="H7105" s="11"/>
      <c r="I7105" s="15"/>
    </row>
    <row r="7106" spans="6:9">
      <c r="F7106" s="11"/>
      <c r="G7106" s="15"/>
      <c r="H7106" s="11"/>
      <c r="I7106" s="15"/>
    </row>
    <row r="7107" spans="6:9">
      <c r="F7107" s="11"/>
      <c r="G7107" s="15"/>
      <c r="H7107" s="11"/>
      <c r="I7107" s="15"/>
    </row>
    <row r="7108" spans="6:9">
      <c r="F7108" s="11"/>
      <c r="G7108" s="15"/>
      <c r="H7108" s="11"/>
      <c r="I7108" s="15"/>
    </row>
    <row r="7109" spans="6:9">
      <c r="F7109" s="11"/>
      <c r="G7109" s="15"/>
      <c r="H7109" s="11"/>
      <c r="I7109" s="15"/>
    </row>
    <row r="7110" spans="6:9">
      <c r="F7110" s="11"/>
      <c r="G7110" s="15"/>
      <c r="H7110" s="11"/>
      <c r="I7110" s="15"/>
    </row>
    <row r="7111" spans="6:9">
      <c r="F7111" s="11"/>
      <c r="G7111" s="15"/>
      <c r="H7111" s="11"/>
      <c r="I7111" s="15"/>
    </row>
    <row r="7112" spans="6:9">
      <c r="F7112" s="11"/>
      <c r="G7112" s="15"/>
      <c r="H7112" s="11"/>
      <c r="I7112" s="15"/>
    </row>
    <row r="7113" spans="6:9">
      <c r="F7113" s="11"/>
      <c r="G7113" s="15"/>
      <c r="H7113" s="11"/>
      <c r="I7113" s="15"/>
    </row>
    <row r="7114" spans="6:9">
      <c r="F7114" s="11"/>
      <c r="G7114" s="15"/>
      <c r="H7114" s="11"/>
      <c r="I7114" s="15"/>
    </row>
    <row r="7115" spans="6:9">
      <c r="F7115" s="11"/>
      <c r="G7115" s="15"/>
      <c r="H7115" s="11"/>
      <c r="I7115" s="15"/>
    </row>
    <row r="7116" spans="6:9">
      <c r="F7116" s="11"/>
      <c r="G7116" s="15"/>
      <c r="H7116" s="11"/>
      <c r="I7116" s="15"/>
    </row>
    <row r="7117" spans="6:9">
      <c r="F7117" s="11"/>
      <c r="G7117" s="15"/>
      <c r="H7117" s="11"/>
      <c r="I7117" s="15"/>
    </row>
    <row r="7118" spans="6:9">
      <c r="F7118" s="11"/>
      <c r="G7118" s="15"/>
      <c r="H7118" s="11"/>
      <c r="I7118" s="15"/>
    </row>
    <row r="7119" spans="6:9">
      <c r="F7119" s="11"/>
      <c r="G7119" s="15"/>
      <c r="H7119" s="11"/>
      <c r="I7119" s="15"/>
    </row>
    <row r="7120" spans="6:9">
      <c r="F7120" s="11"/>
      <c r="G7120" s="15"/>
      <c r="H7120" s="11"/>
      <c r="I7120" s="15"/>
    </row>
    <row r="7121" spans="6:9">
      <c r="F7121" s="11"/>
      <c r="G7121" s="15"/>
      <c r="H7121" s="11"/>
      <c r="I7121" s="15"/>
    </row>
    <row r="7122" spans="6:9">
      <c r="F7122" s="11"/>
      <c r="G7122" s="15"/>
      <c r="H7122" s="11"/>
      <c r="I7122" s="15"/>
    </row>
    <row r="7123" spans="6:9">
      <c r="F7123" s="11"/>
      <c r="G7123" s="15"/>
      <c r="H7123" s="11"/>
      <c r="I7123" s="15"/>
    </row>
    <row r="7124" spans="6:9">
      <c r="F7124" s="11"/>
      <c r="G7124" s="15"/>
      <c r="H7124" s="11"/>
      <c r="I7124" s="15"/>
    </row>
    <row r="7125" spans="6:9">
      <c r="F7125" s="11"/>
      <c r="G7125" s="15"/>
      <c r="H7125" s="11"/>
      <c r="I7125" s="15"/>
    </row>
    <row r="7126" spans="6:9">
      <c r="F7126" s="11"/>
      <c r="G7126" s="15"/>
      <c r="H7126" s="11"/>
      <c r="I7126" s="15"/>
    </row>
    <row r="7127" spans="6:9">
      <c r="F7127" s="11"/>
      <c r="G7127" s="15"/>
      <c r="H7127" s="11"/>
      <c r="I7127" s="15"/>
    </row>
    <row r="7128" spans="6:9">
      <c r="F7128" s="11"/>
      <c r="G7128" s="15"/>
      <c r="H7128" s="11"/>
      <c r="I7128" s="15"/>
    </row>
    <row r="7129" spans="6:9">
      <c r="F7129" s="11"/>
      <c r="G7129" s="15"/>
      <c r="H7129" s="11"/>
      <c r="I7129" s="15"/>
    </row>
    <row r="7130" spans="6:9">
      <c r="F7130" s="11"/>
      <c r="G7130" s="15"/>
      <c r="H7130" s="11"/>
      <c r="I7130" s="15"/>
    </row>
    <row r="7131" spans="6:9">
      <c r="F7131" s="11"/>
      <c r="G7131" s="15"/>
      <c r="H7131" s="11"/>
      <c r="I7131" s="15"/>
    </row>
    <row r="7132" spans="6:9">
      <c r="F7132" s="11"/>
      <c r="G7132" s="15"/>
      <c r="H7132" s="11"/>
      <c r="I7132" s="15"/>
    </row>
    <row r="7133" spans="6:9">
      <c r="F7133" s="11"/>
      <c r="G7133" s="15"/>
      <c r="H7133" s="11"/>
      <c r="I7133" s="15"/>
    </row>
    <row r="7134" spans="6:9">
      <c r="F7134" s="11"/>
      <c r="G7134" s="15"/>
      <c r="H7134" s="11"/>
      <c r="I7134" s="15"/>
    </row>
    <row r="7135" spans="6:9">
      <c r="F7135" s="11"/>
      <c r="G7135" s="15"/>
      <c r="H7135" s="11"/>
      <c r="I7135" s="15"/>
    </row>
    <row r="7136" spans="6:9">
      <c r="F7136" s="11"/>
      <c r="G7136" s="15"/>
      <c r="H7136" s="11"/>
      <c r="I7136" s="15"/>
    </row>
    <row r="7137" spans="6:9">
      <c r="F7137" s="11"/>
      <c r="G7137" s="15"/>
      <c r="H7137" s="11"/>
      <c r="I7137" s="15"/>
    </row>
    <row r="7138" spans="6:9">
      <c r="F7138" s="11"/>
      <c r="G7138" s="15"/>
      <c r="H7138" s="11"/>
      <c r="I7138" s="15"/>
    </row>
    <row r="7139" spans="6:9">
      <c r="F7139" s="11"/>
      <c r="G7139" s="15"/>
      <c r="H7139" s="11"/>
      <c r="I7139" s="15"/>
    </row>
    <row r="7140" spans="6:9">
      <c r="F7140" s="11"/>
      <c r="G7140" s="15"/>
      <c r="H7140" s="11"/>
      <c r="I7140" s="15"/>
    </row>
    <row r="7141" spans="6:9">
      <c r="F7141" s="11"/>
      <c r="G7141" s="15"/>
      <c r="H7141" s="11"/>
      <c r="I7141" s="15"/>
    </row>
    <row r="7142" spans="6:9">
      <c r="F7142" s="11"/>
      <c r="G7142" s="15"/>
      <c r="H7142" s="11"/>
      <c r="I7142" s="15"/>
    </row>
    <row r="7143" spans="6:9">
      <c r="F7143" s="11"/>
      <c r="G7143" s="15"/>
      <c r="H7143" s="11"/>
      <c r="I7143" s="15"/>
    </row>
    <row r="7144" spans="6:9">
      <c r="F7144" s="11"/>
      <c r="G7144" s="15"/>
      <c r="H7144" s="11"/>
      <c r="I7144" s="15"/>
    </row>
    <row r="7145" spans="6:9">
      <c r="F7145" s="11"/>
      <c r="G7145" s="15"/>
      <c r="H7145" s="11"/>
      <c r="I7145" s="15"/>
    </row>
    <row r="7146" spans="6:9">
      <c r="F7146" s="11"/>
      <c r="G7146" s="15"/>
      <c r="H7146" s="11"/>
      <c r="I7146" s="15"/>
    </row>
    <row r="7147" spans="6:9">
      <c r="F7147" s="11"/>
      <c r="G7147" s="15"/>
      <c r="H7147" s="11"/>
      <c r="I7147" s="15"/>
    </row>
    <row r="7148" spans="6:9">
      <c r="F7148" s="11"/>
      <c r="G7148" s="15"/>
      <c r="H7148" s="11"/>
      <c r="I7148" s="15"/>
    </row>
    <row r="7149" spans="6:9">
      <c r="F7149" s="11"/>
      <c r="G7149" s="15"/>
      <c r="H7149" s="11"/>
      <c r="I7149" s="15"/>
    </row>
    <row r="7150" spans="6:9">
      <c r="F7150" s="11"/>
      <c r="G7150" s="15"/>
      <c r="H7150" s="11"/>
      <c r="I7150" s="15"/>
    </row>
    <row r="7151" spans="6:9">
      <c r="F7151" s="11"/>
      <c r="G7151" s="15"/>
      <c r="H7151" s="11"/>
      <c r="I7151" s="15"/>
    </row>
    <row r="7152" spans="6:9">
      <c r="F7152" s="11"/>
      <c r="G7152" s="15"/>
      <c r="H7152" s="11"/>
      <c r="I7152" s="15"/>
    </row>
    <row r="7153" spans="6:9">
      <c r="F7153" s="11"/>
      <c r="G7153" s="15"/>
      <c r="H7153" s="11"/>
      <c r="I7153" s="15"/>
    </row>
    <row r="7154" spans="6:9">
      <c r="F7154" s="11"/>
      <c r="G7154" s="15"/>
      <c r="H7154" s="11"/>
      <c r="I7154" s="15"/>
    </row>
    <row r="7155" spans="6:9">
      <c r="F7155" s="11"/>
      <c r="G7155" s="15"/>
      <c r="H7155" s="11"/>
      <c r="I7155" s="15"/>
    </row>
    <row r="7156" spans="6:9">
      <c r="F7156" s="11"/>
      <c r="G7156" s="15"/>
      <c r="H7156" s="11"/>
      <c r="I7156" s="15"/>
    </row>
    <row r="7157" spans="6:9">
      <c r="F7157" s="11"/>
      <c r="G7157" s="15"/>
      <c r="H7157" s="11"/>
      <c r="I7157" s="15"/>
    </row>
    <row r="7158" spans="6:9">
      <c r="F7158" s="11"/>
      <c r="G7158" s="15"/>
      <c r="H7158" s="11"/>
      <c r="I7158" s="15"/>
    </row>
    <row r="7159" spans="6:9">
      <c r="F7159" s="11"/>
      <c r="G7159" s="15"/>
      <c r="H7159" s="11"/>
      <c r="I7159" s="15"/>
    </row>
    <row r="7160" spans="6:9">
      <c r="F7160" s="11"/>
      <c r="G7160" s="15"/>
      <c r="H7160" s="11"/>
      <c r="I7160" s="15"/>
    </row>
    <row r="7161" spans="6:9">
      <c r="F7161" s="11"/>
      <c r="G7161" s="15"/>
      <c r="H7161" s="11"/>
      <c r="I7161" s="15"/>
    </row>
    <row r="7162" spans="6:9">
      <c r="F7162" s="11"/>
      <c r="G7162" s="15"/>
      <c r="H7162" s="11"/>
      <c r="I7162" s="15"/>
    </row>
    <row r="7163" spans="6:9">
      <c r="F7163" s="11"/>
      <c r="G7163" s="15"/>
      <c r="H7163" s="11"/>
      <c r="I7163" s="15"/>
    </row>
    <row r="7164" spans="6:9">
      <c r="F7164" s="11"/>
      <c r="G7164" s="15"/>
      <c r="H7164" s="11"/>
      <c r="I7164" s="15"/>
    </row>
    <row r="7165" spans="6:9">
      <c r="F7165" s="11"/>
      <c r="G7165" s="15"/>
      <c r="H7165" s="11"/>
      <c r="I7165" s="15"/>
    </row>
    <row r="7166" spans="6:9">
      <c r="F7166" s="11"/>
      <c r="G7166" s="15"/>
      <c r="H7166" s="11"/>
      <c r="I7166" s="15"/>
    </row>
    <row r="7167" spans="6:9">
      <c r="F7167" s="11"/>
      <c r="G7167" s="15"/>
      <c r="H7167" s="11"/>
      <c r="I7167" s="15"/>
    </row>
    <row r="7168" spans="6:9">
      <c r="F7168" s="11"/>
      <c r="G7168" s="15"/>
      <c r="H7168" s="11"/>
      <c r="I7168" s="15"/>
    </row>
    <row r="7169" spans="6:9">
      <c r="F7169" s="11"/>
      <c r="G7169" s="15"/>
      <c r="H7169" s="11"/>
      <c r="I7169" s="15"/>
    </row>
    <row r="7170" spans="6:9">
      <c r="F7170" s="11"/>
      <c r="G7170" s="15"/>
      <c r="H7170" s="11"/>
      <c r="I7170" s="15"/>
    </row>
    <row r="7171" spans="6:9">
      <c r="F7171" s="11"/>
      <c r="G7171" s="15"/>
      <c r="H7171" s="11"/>
      <c r="I7171" s="15"/>
    </row>
    <row r="7172" spans="6:9">
      <c r="F7172" s="11"/>
      <c r="G7172" s="15"/>
      <c r="H7172" s="11"/>
      <c r="I7172" s="15"/>
    </row>
    <row r="7173" spans="6:9">
      <c r="F7173" s="11"/>
      <c r="G7173" s="15"/>
      <c r="H7173" s="11"/>
      <c r="I7173" s="15"/>
    </row>
    <row r="7174" spans="6:9">
      <c r="F7174" s="11"/>
      <c r="G7174" s="15"/>
      <c r="H7174" s="11"/>
      <c r="I7174" s="15"/>
    </row>
    <row r="7175" spans="6:9">
      <c r="F7175" s="11"/>
      <c r="G7175" s="15"/>
      <c r="H7175" s="11"/>
      <c r="I7175" s="15"/>
    </row>
    <row r="7176" spans="6:9">
      <c r="F7176" s="11"/>
      <c r="G7176" s="15"/>
      <c r="H7176" s="11"/>
      <c r="I7176" s="15"/>
    </row>
    <row r="7177" spans="6:9">
      <c r="F7177" s="11"/>
      <c r="G7177" s="15"/>
      <c r="H7177" s="11"/>
      <c r="I7177" s="15"/>
    </row>
    <row r="7178" spans="6:9">
      <c r="F7178" s="11"/>
      <c r="G7178" s="15"/>
      <c r="H7178" s="11"/>
      <c r="I7178" s="15"/>
    </row>
    <row r="7179" spans="6:9">
      <c r="F7179" s="11"/>
      <c r="G7179" s="15"/>
      <c r="H7179" s="11"/>
      <c r="I7179" s="15"/>
    </row>
    <row r="7180" spans="6:9">
      <c r="F7180" s="11"/>
      <c r="G7180" s="15"/>
      <c r="H7180" s="11"/>
      <c r="I7180" s="15"/>
    </row>
    <row r="7181" spans="6:9">
      <c r="F7181" s="11"/>
      <c r="G7181" s="15"/>
      <c r="H7181" s="11"/>
      <c r="I7181" s="15"/>
    </row>
    <row r="7182" spans="6:9">
      <c r="F7182" s="11"/>
      <c r="G7182" s="15"/>
      <c r="H7182" s="11"/>
      <c r="I7182" s="15"/>
    </row>
    <row r="7183" spans="6:9">
      <c r="F7183" s="11"/>
      <c r="G7183" s="15"/>
      <c r="H7183" s="11"/>
      <c r="I7183" s="15"/>
    </row>
    <row r="7184" spans="6:9">
      <c r="F7184" s="11"/>
      <c r="G7184" s="15"/>
      <c r="H7184" s="11"/>
      <c r="I7184" s="15"/>
    </row>
    <row r="7185" spans="6:9">
      <c r="F7185" s="11"/>
      <c r="G7185" s="15"/>
      <c r="H7185" s="11"/>
      <c r="I7185" s="15"/>
    </row>
    <row r="7186" spans="6:9">
      <c r="F7186" s="11"/>
      <c r="G7186" s="15"/>
      <c r="H7186" s="11"/>
      <c r="I7186" s="15"/>
    </row>
    <row r="7187" spans="6:9">
      <c r="F7187" s="11"/>
      <c r="G7187" s="15"/>
      <c r="H7187" s="11"/>
      <c r="I7187" s="15"/>
    </row>
    <row r="7188" spans="6:9">
      <c r="F7188" s="11"/>
      <c r="G7188" s="15"/>
      <c r="H7188" s="11"/>
      <c r="I7188" s="15"/>
    </row>
    <row r="7189" spans="6:9">
      <c r="F7189" s="11"/>
      <c r="G7189" s="15"/>
      <c r="H7189" s="11"/>
      <c r="I7189" s="15"/>
    </row>
    <row r="7190" spans="6:9">
      <c r="F7190" s="11"/>
      <c r="G7190" s="15"/>
      <c r="H7190" s="11"/>
      <c r="I7190" s="15"/>
    </row>
    <row r="7191" spans="6:9">
      <c r="F7191" s="11"/>
      <c r="G7191" s="15"/>
      <c r="H7191" s="11"/>
      <c r="I7191" s="15"/>
    </row>
    <row r="7192" spans="6:9">
      <c r="F7192" s="11"/>
      <c r="G7192" s="15"/>
      <c r="H7192" s="11"/>
      <c r="I7192" s="15"/>
    </row>
    <row r="7193" spans="6:9">
      <c r="F7193" s="11"/>
      <c r="G7193" s="15"/>
      <c r="H7193" s="11"/>
      <c r="I7193" s="15"/>
    </row>
    <row r="7194" spans="6:9">
      <c r="F7194" s="11"/>
      <c r="G7194" s="15"/>
      <c r="H7194" s="11"/>
      <c r="I7194" s="15"/>
    </row>
    <row r="7195" spans="6:9">
      <c r="F7195" s="11"/>
      <c r="G7195" s="15"/>
      <c r="H7195" s="11"/>
      <c r="I7195" s="15"/>
    </row>
    <row r="7196" spans="6:9">
      <c r="F7196" s="11"/>
      <c r="G7196" s="15"/>
      <c r="H7196" s="11"/>
      <c r="I7196" s="15"/>
    </row>
    <row r="7197" spans="6:9">
      <c r="F7197" s="11"/>
      <c r="G7197" s="15"/>
      <c r="H7197" s="11"/>
      <c r="I7197" s="15"/>
    </row>
    <row r="7198" spans="6:9">
      <c r="F7198" s="11"/>
      <c r="G7198" s="15"/>
      <c r="H7198" s="11"/>
      <c r="I7198" s="15"/>
    </row>
    <row r="7199" spans="6:9">
      <c r="F7199" s="11"/>
      <c r="G7199" s="15"/>
      <c r="H7199" s="11"/>
      <c r="I7199" s="15"/>
    </row>
    <row r="7200" spans="6:9">
      <c r="F7200" s="11"/>
      <c r="G7200" s="15"/>
      <c r="H7200" s="11"/>
      <c r="I7200" s="15"/>
    </row>
    <row r="7201" spans="6:9">
      <c r="F7201" s="11"/>
      <c r="G7201" s="15"/>
      <c r="H7201" s="11"/>
      <c r="I7201" s="15"/>
    </row>
    <row r="7202" spans="6:9">
      <c r="F7202" s="11"/>
      <c r="G7202" s="15"/>
      <c r="H7202" s="11"/>
      <c r="I7202" s="15"/>
    </row>
    <row r="7203" spans="6:9">
      <c r="F7203" s="11"/>
      <c r="G7203" s="15"/>
      <c r="H7203" s="11"/>
      <c r="I7203" s="15"/>
    </row>
    <row r="7204" spans="6:9">
      <c r="F7204" s="11"/>
      <c r="G7204" s="15"/>
      <c r="H7204" s="11"/>
      <c r="I7204" s="15"/>
    </row>
    <row r="7205" spans="6:9">
      <c r="F7205" s="11"/>
      <c r="G7205" s="15"/>
      <c r="H7205" s="11"/>
      <c r="I7205" s="15"/>
    </row>
    <row r="7206" spans="6:9">
      <c r="F7206" s="11"/>
      <c r="G7206" s="15"/>
      <c r="H7206" s="11"/>
      <c r="I7206" s="15"/>
    </row>
    <row r="7207" spans="6:9">
      <c r="F7207" s="11"/>
      <c r="G7207" s="15"/>
      <c r="H7207" s="11"/>
      <c r="I7207" s="15"/>
    </row>
    <row r="7208" spans="6:9">
      <c r="F7208" s="11"/>
      <c r="G7208" s="15"/>
      <c r="H7208" s="11"/>
      <c r="I7208" s="15"/>
    </row>
    <row r="7209" spans="6:9">
      <c r="F7209" s="11"/>
      <c r="G7209" s="15"/>
      <c r="H7209" s="11"/>
      <c r="I7209" s="15"/>
    </row>
    <row r="7210" spans="6:9">
      <c r="F7210" s="11"/>
      <c r="G7210" s="15"/>
      <c r="H7210" s="11"/>
      <c r="I7210" s="15"/>
    </row>
    <row r="7211" spans="6:9">
      <c r="F7211" s="11"/>
      <c r="G7211" s="15"/>
      <c r="H7211" s="11"/>
      <c r="I7211" s="15"/>
    </row>
    <row r="7212" spans="6:9">
      <c r="F7212" s="11"/>
      <c r="G7212" s="15"/>
      <c r="H7212" s="11"/>
      <c r="I7212" s="15"/>
    </row>
    <row r="7213" spans="6:9">
      <c r="F7213" s="11"/>
      <c r="G7213" s="15"/>
      <c r="H7213" s="11"/>
      <c r="I7213" s="15"/>
    </row>
    <row r="7214" spans="6:9">
      <c r="F7214" s="11"/>
      <c r="G7214" s="15"/>
      <c r="H7214" s="11"/>
      <c r="I7214" s="15"/>
    </row>
    <row r="7215" spans="6:9">
      <c r="F7215" s="11"/>
      <c r="G7215" s="15"/>
      <c r="H7215" s="11"/>
      <c r="I7215" s="15"/>
    </row>
    <row r="7216" spans="6:9">
      <c r="F7216" s="11"/>
      <c r="G7216" s="15"/>
      <c r="H7216" s="11"/>
      <c r="I7216" s="15"/>
    </row>
    <row r="7217" spans="6:9">
      <c r="F7217" s="11"/>
      <c r="G7217" s="15"/>
      <c r="H7217" s="11"/>
      <c r="I7217" s="15"/>
    </row>
    <row r="7218" spans="6:9">
      <c r="F7218" s="11"/>
      <c r="G7218" s="15"/>
      <c r="H7218" s="11"/>
      <c r="I7218" s="15"/>
    </row>
    <row r="7219" spans="6:9">
      <c r="F7219" s="11"/>
      <c r="G7219" s="15"/>
      <c r="H7219" s="11"/>
      <c r="I7219" s="15"/>
    </row>
    <row r="7220" spans="6:9">
      <c r="F7220" s="11"/>
      <c r="G7220" s="15"/>
      <c r="H7220" s="11"/>
      <c r="I7220" s="15"/>
    </row>
    <row r="7221" spans="6:9">
      <c r="F7221" s="11"/>
      <c r="G7221" s="15"/>
      <c r="H7221" s="11"/>
      <c r="I7221" s="15"/>
    </row>
    <row r="7222" spans="6:9">
      <c r="F7222" s="11"/>
      <c r="G7222" s="15"/>
      <c r="H7222" s="11"/>
      <c r="I7222" s="15"/>
    </row>
    <row r="7223" spans="6:9">
      <c r="F7223" s="11"/>
      <c r="G7223" s="15"/>
      <c r="H7223" s="11"/>
      <c r="I7223" s="15"/>
    </row>
    <row r="7224" spans="6:9">
      <c r="F7224" s="11"/>
      <c r="G7224" s="15"/>
      <c r="H7224" s="11"/>
      <c r="I7224" s="15"/>
    </row>
    <row r="7225" spans="6:9">
      <c r="F7225" s="11"/>
      <c r="G7225" s="15"/>
      <c r="H7225" s="11"/>
      <c r="I7225" s="15"/>
    </row>
    <row r="7226" spans="6:9">
      <c r="F7226" s="11"/>
      <c r="G7226" s="15"/>
      <c r="H7226" s="11"/>
      <c r="I7226" s="15"/>
    </row>
    <row r="7227" spans="6:9">
      <c r="F7227" s="11"/>
      <c r="G7227" s="15"/>
      <c r="H7227" s="11"/>
      <c r="I7227" s="15"/>
    </row>
    <row r="7228" spans="6:9">
      <c r="F7228" s="11"/>
      <c r="G7228" s="15"/>
      <c r="H7228" s="11"/>
      <c r="I7228" s="15"/>
    </row>
    <row r="7229" spans="6:9">
      <c r="F7229" s="11"/>
      <c r="G7229" s="15"/>
      <c r="H7229" s="11"/>
      <c r="I7229" s="15"/>
    </row>
    <row r="7230" spans="6:9">
      <c r="F7230" s="11"/>
      <c r="G7230" s="15"/>
      <c r="H7230" s="11"/>
      <c r="I7230" s="15"/>
    </row>
    <row r="7231" spans="6:9">
      <c r="F7231" s="11"/>
      <c r="G7231" s="15"/>
      <c r="H7231" s="11"/>
      <c r="I7231" s="15"/>
    </row>
    <row r="7232" spans="6:9">
      <c r="F7232" s="11"/>
      <c r="G7232" s="15"/>
      <c r="H7232" s="11"/>
      <c r="I7232" s="15"/>
    </row>
    <row r="7233" spans="6:9">
      <c r="F7233" s="11"/>
      <c r="G7233" s="15"/>
      <c r="H7233" s="11"/>
      <c r="I7233" s="15"/>
    </row>
    <row r="7234" spans="6:9">
      <c r="F7234" s="11"/>
      <c r="G7234" s="15"/>
      <c r="H7234" s="11"/>
      <c r="I7234" s="15"/>
    </row>
    <row r="7235" spans="6:9">
      <c r="F7235" s="11"/>
      <c r="G7235" s="15"/>
      <c r="H7235" s="11"/>
      <c r="I7235" s="15"/>
    </row>
    <row r="7236" spans="6:9">
      <c r="F7236" s="11"/>
      <c r="G7236" s="15"/>
      <c r="H7236" s="11"/>
      <c r="I7236" s="15"/>
    </row>
    <row r="7237" spans="6:9">
      <c r="F7237" s="11"/>
      <c r="G7237" s="15"/>
      <c r="H7237" s="11"/>
      <c r="I7237" s="15"/>
    </row>
    <row r="7238" spans="6:9">
      <c r="F7238" s="11"/>
      <c r="G7238" s="15"/>
      <c r="H7238" s="11"/>
      <c r="I7238" s="15"/>
    </row>
    <row r="7239" spans="6:9">
      <c r="F7239" s="11"/>
      <c r="G7239" s="15"/>
      <c r="H7239" s="11"/>
      <c r="I7239" s="15"/>
    </row>
    <row r="7240" spans="6:9">
      <c r="F7240" s="11"/>
      <c r="G7240" s="15"/>
      <c r="H7240" s="11"/>
      <c r="I7240" s="15"/>
    </row>
    <row r="7241" spans="6:9">
      <c r="F7241" s="11"/>
      <c r="G7241" s="15"/>
      <c r="H7241" s="11"/>
      <c r="I7241" s="15"/>
    </row>
    <row r="7242" spans="6:9">
      <c r="F7242" s="11"/>
      <c r="G7242" s="15"/>
      <c r="H7242" s="11"/>
      <c r="I7242" s="15"/>
    </row>
    <row r="7243" spans="6:9">
      <c r="F7243" s="11"/>
      <c r="G7243" s="15"/>
      <c r="H7243" s="11"/>
      <c r="I7243" s="15"/>
    </row>
    <row r="7244" spans="6:9">
      <c r="F7244" s="11"/>
      <c r="G7244" s="15"/>
      <c r="H7244" s="11"/>
      <c r="I7244" s="15"/>
    </row>
    <row r="7245" spans="6:9">
      <c r="F7245" s="11"/>
      <c r="G7245" s="15"/>
      <c r="H7245" s="11"/>
      <c r="I7245" s="15"/>
    </row>
    <row r="7246" spans="6:9">
      <c r="F7246" s="11"/>
      <c r="G7246" s="15"/>
      <c r="H7246" s="11"/>
      <c r="I7246" s="15"/>
    </row>
    <row r="7247" spans="6:9">
      <c r="F7247" s="11"/>
      <c r="G7247" s="15"/>
      <c r="H7247" s="11"/>
      <c r="I7247" s="15"/>
    </row>
    <row r="7248" spans="6:9">
      <c r="F7248" s="11"/>
      <c r="G7248" s="15"/>
      <c r="H7248" s="11"/>
      <c r="I7248" s="15"/>
    </row>
    <row r="7249" spans="6:9">
      <c r="F7249" s="11"/>
      <c r="G7249" s="15"/>
      <c r="H7249" s="11"/>
      <c r="I7249" s="15"/>
    </row>
    <row r="7250" spans="6:9">
      <c r="F7250" s="11"/>
      <c r="G7250" s="15"/>
      <c r="H7250" s="11"/>
      <c r="I7250" s="15"/>
    </row>
    <row r="7251" spans="6:9">
      <c r="F7251" s="11"/>
      <c r="G7251" s="15"/>
      <c r="H7251" s="11"/>
      <c r="I7251" s="15"/>
    </row>
    <row r="7252" spans="6:9">
      <c r="F7252" s="11"/>
      <c r="G7252" s="15"/>
      <c r="H7252" s="11"/>
      <c r="I7252" s="15"/>
    </row>
    <row r="7253" spans="6:9">
      <c r="F7253" s="11"/>
      <c r="G7253" s="15"/>
      <c r="H7253" s="11"/>
      <c r="I7253" s="15"/>
    </row>
    <row r="7254" spans="6:9">
      <c r="F7254" s="11"/>
      <c r="G7254" s="15"/>
      <c r="H7254" s="11"/>
      <c r="I7254" s="15"/>
    </row>
    <row r="7255" spans="6:9">
      <c r="F7255" s="11"/>
      <c r="G7255" s="15"/>
      <c r="H7255" s="11"/>
      <c r="I7255" s="15"/>
    </row>
    <row r="7256" spans="6:9">
      <c r="F7256" s="11"/>
      <c r="G7256" s="15"/>
      <c r="H7256" s="11"/>
      <c r="I7256" s="15"/>
    </row>
    <row r="7257" spans="6:9">
      <c r="F7257" s="11"/>
      <c r="G7257" s="15"/>
      <c r="H7257" s="11"/>
      <c r="I7257" s="15"/>
    </row>
    <row r="7258" spans="6:9">
      <c r="F7258" s="11"/>
      <c r="G7258" s="15"/>
      <c r="H7258" s="11"/>
      <c r="I7258" s="15"/>
    </row>
    <row r="7259" spans="6:9">
      <c r="F7259" s="11"/>
      <c r="G7259" s="15"/>
      <c r="H7259" s="11"/>
      <c r="I7259" s="15"/>
    </row>
    <row r="7260" spans="6:9">
      <c r="F7260" s="11"/>
      <c r="G7260" s="15"/>
      <c r="H7260" s="11"/>
      <c r="I7260" s="15"/>
    </row>
    <row r="7261" spans="6:9">
      <c r="F7261" s="11"/>
      <c r="G7261" s="15"/>
      <c r="H7261" s="11"/>
      <c r="I7261" s="15"/>
    </row>
    <row r="7262" spans="6:9">
      <c r="F7262" s="11"/>
      <c r="G7262" s="15"/>
      <c r="H7262" s="11"/>
      <c r="I7262" s="15"/>
    </row>
    <row r="7263" spans="6:9">
      <c r="F7263" s="11"/>
      <c r="G7263" s="15"/>
      <c r="H7263" s="11"/>
      <c r="I7263" s="15"/>
    </row>
    <row r="7264" spans="6:9">
      <c r="F7264" s="11"/>
      <c r="G7264" s="15"/>
      <c r="H7264" s="11"/>
      <c r="I7264" s="15"/>
    </row>
    <row r="7265" spans="6:9">
      <c r="F7265" s="11"/>
      <c r="G7265" s="15"/>
      <c r="H7265" s="11"/>
      <c r="I7265" s="15"/>
    </row>
    <row r="7266" spans="6:9">
      <c r="F7266" s="11"/>
      <c r="G7266" s="15"/>
      <c r="H7266" s="11"/>
      <c r="I7266" s="15"/>
    </row>
    <row r="7267" spans="6:9">
      <c r="F7267" s="11"/>
      <c r="G7267" s="15"/>
      <c r="H7267" s="11"/>
      <c r="I7267" s="15"/>
    </row>
    <row r="7268" spans="6:9">
      <c r="F7268" s="11"/>
      <c r="G7268" s="15"/>
      <c r="H7268" s="11"/>
      <c r="I7268" s="15"/>
    </row>
    <row r="7269" spans="6:9">
      <c r="F7269" s="11"/>
      <c r="G7269" s="15"/>
      <c r="H7269" s="11"/>
      <c r="I7269" s="15"/>
    </row>
    <row r="7270" spans="6:9">
      <c r="F7270" s="11"/>
      <c r="G7270" s="15"/>
      <c r="H7270" s="11"/>
      <c r="I7270" s="15"/>
    </row>
    <row r="7271" spans="6:9">
      <c r="F7271" s="11"/>
      <c r="G7271" s="15"/>
      <c r="H7271" s="11"/>
      <c r="I7271" s="15"/>
    </row>
    <row r="7272" spans="6:9">
      <c r="F7272" s="11"/>
      <c r="G7272" s="15"/>
      <c r="H7272" s="11"/>
      <c r="I7272" s="15"/>
    </row>
    <row r="7273" spans="6:9">
      <c r="F7273" s="11"/>
      <c r="G7273" s="15"/>
      <c r="H7273" s="11"/>
      <c r="I7273" s="15"/>
    </row>
    <row r="7274" spans="6:9">
      <c r="F7274" s="11"/>
      <c r="G7274" s="15"/>
      <c r="H7274" s="11"/>
      <c r="I7274" s="15"/>
    </row>
    <row r="7275" spans="6:9">
      <c r="F7275" s="11"/>
      <c r="G7275" s="15"/>
      <c r="H7275" s="11"/>
      <c r="I7275" s="15"/>
    </row>
    <row r="7276" spans="6:9">
      <c r="F7276" s="11"/>
      <c r="G7276" s="15"/>
      <c r="H7276" s="11"/>
      <c r="I7276" s="15"/>
    </row>
    <row r="7277" spans="6:9">
      <c r="F7277" s="11"/>
      <c r="G7277" s="15"/>
      <c r="H7277" s="11"/>
      <c r="I7277" s="15"/>
    </row>
    <row r="7278" spans="6:9">
      <c r="F7278" s="11"/>
      <c r="G7278" s="15"/>
      <c r="H7278" s="11"/>
      <c r="I7278" s="15"/>
    </row>
    <row r="7279" spans="6:9">
      <c r="F7279" s="11"/>
      <c r="G7279" s="15"/>
      <c r="H7279" s="11"/>
      <c r="I7279" s="15"/>
    </row>
    <row r="7280" spans="6:9">
      <c r="F7280" s="11"/>
      <c r="G7280" s="15"/>
      <c r="H7280" s="11"/>
      <c r="I7280" s="15"/>
    </row>
    <row r="7281" spans="6:9">
      <c r="F7281" s="11"/>
      <c r="G7281" s="15"/>
      <c r="H7281" s="11"/>
      <c r="I7281" s="15"/>
    </row>
    <row r="7282" spans="6:9">
      <c r="F7282" s="11"/>
      <c r="G7282" s="15"/>
      <c r="H7282" s="11"/>
      <c r="I7282" s="15"/>
    </row>
    <row r="7283" spans="6:9">
      <c r="F7283" s="11"/>
      <c r="G7283" s="15"/>
      <c r="H7283" s="11"/>
      <c r="I7283" s="15"/>
    </row>
    <row r="7284" spans="6:9">
      <c r="F7284" s="11"/>
      <c r="G7284" s="15"/>
      <c r="H7284" s="11"/>
      <c r="I7284" s="15"/>
    </row>
    <row r="7285" spans="6:9">
      <c r="F7285" s="11"/>
      <c r="G7285" s="15"/>
      <c r="H7285" s="11"/>
      <c r="I7285" s="15"/>
    </row>
    <row r="7286" spans="6:9">
      <c r="F7286" s="11"/>
      <c r="G7286" s="15"/>
      <c r="H7286" s="11"/>
      <c r="I7286" s="15"/>
    </row>
    <row r="7287" spans="6:9">
      <c r="F7287" s="11"/>
      <c r="G7287" s="15"/>
      <c r="H7287" s="11"/>
      <c r="I7287" s="15"/>
    </row>
    <row r="7288" spans="6:9">
      <c r="F7288" s="11"/>
      <c r="G7288" s="15"/>
      <c r="H7288" s="11"/>
      <c r="I7288" s="15"/>
    </row>
    <row r="7289" spans="6:9">
      <c r="F7289" s="11"/>
      <c r="G7289" s="15"/>
      <c r="H7289" s="11"/>
      <c r="I7289" s="15"/>
    </row>
    <row r="7290" spans="6:9">
      <c r="F7290" s="11"/>
      <c r="G7290" s="15"/>
      <c r="H7290" s="11"/>
      <c r="I7290" s="15"/>
    </row>
    <row r="7291" spans="6:9">
      <c r="F7291" s="11"/>
      <c r="G7291" s="15"/>
      <c r="H7291" s="11"/>
      <c r="I7291" s="15"/>
    </row>
    <row r="7292" spans="6:9">
      <c r="F7292" s="11"/>
      <c r="G7292" s="15"/>
      <c r="H7292" s="11"/>
      <c r="I7292" s="15"/>
    </row>
    <row r="7293" spans="6:9">
      <c r="F7293" s="11"/>
      <c r="G7293" s="15"/>
      <c r="H7293" s="11"/>
      <c r="I7293" s="15"/>
    </row>
    <row r="7294" spans="6:9">
      <c r="F7294" s="11"/>
      <c r="G7294" s="15"/>
      <c r="H7294" s="11"/>
      <c r="I7294" s="15"/>
    </row>
    <row r="7295" spans="6:9">
      <c r="F7295" s="11"/>
      <c r="G7295" s="15"/>
      <c r="H7295" s="11"/>
      <c r="I7295" s="15"/>
    </row>
    <row r="7296" spans="6:9">
      <c r="F7296" s="11"/>
      <c r="G7296" s="15"/>
      <c r="H7296" s="11"/>
      <c r="I7296" s="15"/>
    </row>
    <row r="7297" spans="6:9">
      <c r="F7297" s="11"/>
      <c r="G7297" s="15"/>
      <c r="H7297" s="11"/>
      <c r="I7297" s="15"/>
    </row>
    <row r="7298" spans="6:9">
      <c r="F7298" s="11"/>
      <c r="G7298" s="15"/>
      <c r="H7298" s="11"/>
      <c r="I7298" s="15"/>
    </row>
    <row r="7299" spans="6:9">
      <c r="F7299" s="11"/>
      <c r="G7299" s="15"/>
      <c r="H7299" s="11"/>
      <c r="I7299" s="15"/>
    </row>
    <row r="7300" spans="6:9">
      <c r="F7300" s="11"/>
      <c r="G7300" s="15"/>
      <c r="H7300" s="11"/>
      <c r="I7300" s="15"/>
    </row>
    <row r="7301" spans="6:9">
      <c r="F7301" s="11"/>
      <c r="G7301" s="15"/>
      <c r="H7301" s="11"/>
      <c r="I7301" s="15"/>
    </row>
    <row r="7302" spans="6:9">
      <c r="F7302" s="11"/>
      <c r="G7302" s="15"/>
      <c r="H7302" s="11"/>
      <c r="I7302" s="15"/>
    </row>
    <row r="7303" spans="6:9">
      <c r="F7303" s="11"/>
      <c r="G7303" s="15"/>
      <c r="H7303" s="11"/>
      <c r="I7303" s="15"/>
    </row>
    <row r="7304" spans="6:9">
      <c r="F7304" s="11"/>
      <c r="G7304" s="15"/>
      <c r="H7304" s="11"/>
      <c r="I7304" s="15"/>
    </row>
    <row r="7305" spans="6:9">
      <c r="F7305" s="11"/>
      <c r="G7305" s="15"/>
      <c r="H7305" s="11"/>
      <c r="I7305" s="15"/>
    </row>
    <row r="7306" spans="6:9">
      <c r="F7306" s="11"/>
      <c r="G7306" s="15"/>
      <c r="H7306" s="11"/>
      <c r="I7306" s="15"/>
    </row>
    <row r="7307" spans="6:9">
      <c r="F7307" s="11"/>
      <c r="G7307" s="15"/>
      <c r="H7307" s="11"/>
      <c r="I7307" s="15"/>
    </row>
    <row r="7308" spans="6:9">
      <c r="F7308" s="11"/>
      <c r="G7308" s="15"/>
      <c r="H7308" s="11"/>
      <c r="I7308" s="15"/>
    </row>
    <row r="7309" spans="6:9">
      <c r="F7309" s="11"/>
      <c r="G7309" s="15"/>
      <c r="H7309" s="11"/>
      <c r="I7309" s="15"/>
    </row>
    <row r="7310" spans="6:9">
      <c r="F7310" s="11"/>
      <c r="G7310" s="15"/>
      <c r="H7310" s="11"/>
      <c r="I7310" s="15"/>
    </row>
    <row r="7311" spans="6:9">
      <c r="F7311" s="11"/>
      <c r="G7311" s="15"/>
      <c r="H7311" s="11"/>
      <c r="I7311" s="15"/>
    </row>
    <row r="7312" spans="6:9">
      <c r="F7312" s="11"/>
      <c r="G7312" s="15"/>
      <c r="H7312" s="11"/>
      <c r="I7312" s="15"/>
    </row>
    <row r="7313" spans="6:9">
      <c r="F7313" s="11"/>
      <c r="G7313" s="15"/>
      <c r="H7313" s="11"/>
      <c r="I7313" s="15"/>
    </row>
    <row r="7314" spans="6:9">
      <c r="F7314" s="11"/>
      <c r="G7314" s="15"/>
      <c r="H7314" s="11"/>
      <c r="I7314" s="15"/>
    </row>
    <row r="7315" spans="6:9">
      <c r="F7315" s="11"/>
      <c r="G7315" s="15"/>
      <c r="H7315" s="11"/>
      <c r="I7315" s="15"/>
    </row>
    <row r="7316" spans="6:9">
      <c r="F7316" s="11"/>
      <c r="G7316" s="15"/>
      <c r="H7316" s="11"/>
      <c r="I7316" s="15"/>
    </row>
    <row r="7317" spans="6:9">
      <c r="F7317" s="11"/>
      <c r="G7317" s="15"/>
      <c r="H7317" s="11"/>
      <c r="I7317" s="15"/>
    </row>
    <row r="7318" spans="6:9">
      <c r="F7318" s="11"/>
      <c r="G7318" s="15"/>
      <c r="H7318" s="11"/>
      <c r="I7318" s="15"/>
    </row>
    <row r="7319" spans="6:9">
      <c r="F7319" s="11"/>
      <c r="G7319" s="15"/>
      <c r="H7319" s="11"/>
      <c r="I7319" s="15"/>
    </row>
    <row r="7320" spans="6:9">
      <c r="F7320" s="11"/>
      <c r="G7320" s="15"/>
      <c r="H7320" s="11"/>
      <c r="I7320" s="15"/>
    </row>
    <row r="7321" spans="6:9">
      <c r="F7321" s="11"/>
      <c r="G7321" s="15"/>
      <c r="H7321" s="11"/>
      <c r="I7321" s="15"/>
    </row>
    <row r="7322" spans="6:9">
      <c r="F7322" s="11"/>
      <c r="G7322" s="15"/>
      <c r="H7322" s="11"/>
      <c r="I7322" s="15"/>
    </row>
    <row r="7323" spans="6:9">
      <c r="F7323" s="11"/>
      <c r="G7323" s="15"/>
      <c r="H7323" s="11"/>
      <c r="I7323" s="15"/>
    </row>
    <row r="7324" spans="6:9">
      <c r="F7324" s="11"/>
      <c r="G7324" s="15"/>
      <c r="H7324" s="11"/>
      <c r="I7324" s="15"/>
    </row>
    <row r="7325" spans="6:9">
      <c r="F7325" s="11"/>
      <c r="G7325" s="15"/>
      <c r="H7325" s="11"/>
      <c r="I7325" s="15"/>
    </row>
    <row r="7326" spans="6:9">
      <c r="F7326" s="11"/>
      <c r="G7326" s="15"/>
      <c r="H7326" s="11"/>
      <c r="I7326" s="15"/>
    </row>
    <row r="7327" spans="6:9">
      <c r="F7327" s="11"/>
      <c r="G7327" s="15"/>
      <c r="H7327" s="11"/>
      <c r="I7327" s="15"/>
    </row>
    <row r="7328" spans="6:9">
      <c r="F7328" s="11"/>
      <c r="G7328" s="15"/>
      <c r="H7328" s="11"/>
      <c r="I7328" s="15"/>
    </row>
    <row r="7329" spans="6:9">
      <c r="F7329" s="11"/>
      <c r="G7329" s="15"/>
      <c r="H7329" s="11"/>
      <c r="I7329" s="15"/>
    </row>
    <row r="7330" spans="6:9">
      <c r="F7330" s="11"/>
      <c r="G7330" s="15"/>
      <c r="H7330" s="11"/>
      <c r="I7330" s="15"/>
    </row>
    <row r="7331" spans="6:9">
      <c r="F7331" s="11"/>
      <c r="G7331" s="15"/>
      <c r="H7331" s="11"/>
      <c r="I7331" s="15"/>
    </row>
    <row r="7332" spans="6:9">
      <c r="F7332" s="11"/>
      <c r="G7332" s="15"/>
      <c r="H7332" s="11"/>
      <c r="I7332" s="15"/>
    </row>
    <row r="7333" spans="6:9">
      <c r="F7333" s="11"/>
      <c r="G7333" s="15"/>
      <c r="H7333" s="11"/>
      <c r="I7333" s="15"/>
    </row>
    <row r="7334" spans="6:9">
      <c r="F7334" s="11"/>
      <c r="G7334" s="15"/>
      <c r="H7334" s="11"/>
      <c r="I7334" s="15"/>
    </row>
    <row r="7335" spans="6:9">
      <c r="F7335" s="11"/>
      <c r="G7335" s="15"/>
      <c r="H7335" s="11"/>
      <c r="I7335" s="15"/>
    </row>
    <row r="7336" spans="6:9">
      <c r="F7336" s="11"/>
      <c r="G7336" s="15"/>
      <c r="H7336" s="11"/>
      <c r="I7336" s="15"/>
    </row>
    <row r="7337" spans="6:9">
      <c r="F7337" s="11"/>
      <c r="G7337" s="15"/>
      <c r="H7337" s="11"/>
      <c r="I7337" s="15"/>
    </row>
    <row r="7338" spans="6:9">
      <c r="F7338" s="11"/>
      <c r="G7338" s="15"/>
      <c r="H7338" s="11"/>
      <c r="I7338" s="15"/>
    </row>
    <row r="7339" spans="6:9">
      <c r="F7339" s="11"/>
      <c r="G7339" s="15"/>
      <c r="H7339" s="11"/>
      <c r="I7339" s="15"/>
    </row>
    <row r="7340" spans="6:9">
      <c r="F7340" s="11"/>
      <c r="G7340" s="15"/>
      <c r="H7340" s="11"/>
      <c r="I7340" s="15"/>
    </row>
    <row r="7341" spans="6:9">
      <c r="F7341" s="11"/>
      <c r="G7341" s="15"/>
      <c r="H7341" s="11"/>
      <c r="I7341" s="15"/>
    </row>
    <row r="7342" spans="6:9">
      <c r="F7342" s="11"/>
      <c r="G7342" s="15"/>
      <c r="H7342" s="11"/>
      <c r="I7342" s="15"/>
    </row>
    <row r="7343" spans="6:9">
      <c r="F7343" s="11"/>
      <c r="G7343" s="15"/>
      <c r="H7343" s="11"/>
      <c r="I7343" s="15"/>
    </row>
    <row r="7344" spans="6:9">
      <c r="F7344" s="11"/>
      <c r="G7344" s="15"/>
      <c r="H7344" s="11"/>
      <c r="I7344" s="15"/>
    </row>
    <row r="7345" spans="6:9">
      <c r="F7345" s="11"/>
      <c r="G7345" s="15"/>
      <c r="H7345" s="11"/>
      <c r="I7345" s="15"/>
    </row>
    <row r="7346" spans="6:9">
      <c r="F7346" s="11"/>
      <c r="G7346" s="15"/>
      <c r="H7346" s="11"/>
      <c r="I7346" s="15"/>
    </row>
    <row r="7347" spans="6:9">
      <c r="F7347" s="11"/>
      <c r="G7347" s="15"/>
      <c r="H7347" s="11"/>
      <c r="I7347" s="15"/>
    </row>
    <row r="7348" spans="6:9">
      <c r="F7348" s="11"/>
      <c r="G7348" s="15"/>
      <c r="H7348" s="11"/>
      <c r="I7348" s="15"/>
    </row>
    <row r="7349" spans="6:9">
      <c r="F7349" s="11"/>
      <c r="G7349" s="15"/>
      <c r="H7349" s="11"/>
      <c r="I7349" s="15"/>
    </row>
    <row r="7350" spans="6:9">
      <c r="F7350" s="11"/>
      <c r="G7350" s="15"/>
      <c r="H7350" s="11"/>
      <c r="I7350" s="15"/>
    </row>
    <row r="7351" spans="6:9">
      <c r="F7351" s="11"/>
      <c r="G7351" s="15"/>
      <c r="H7351" s="11"/>
      <c r="I7351" s="15"/>
    </row>
    <row r="7352" spans="6:9">
      <c r="F7352" s="11"/>
      <c r="G7352" s="15"/>
      <c r="H7352" s="11"/>
      <c r="I7352" s="15"/>
    </row>
    <row r="7353" spans="6:9">
      <c r="F7353" s="11"/>
      <c r="G7353" s="15"/>
      <c r="H7353" s="11"/>
      <c r="I7353" s="15"/>
    </row>
    <row r="7354" spans="6:9">
      <c r="F7354" s="11"/>
      <c r="G7354" s="15"/>
      <c r="H7354" s="11"/>
      <c r="I7354" s="15"/>
    </row>
    <row r="7355" spans="6:9">
      <c r="F7355" s="11"/>
      <c r="G7355" s="15"/>
      <c r="H7355" s="11"/>
      <c r="I7355" s="15"/>
    </row>
    <row r="7356" spans="6:9">
      <c r="F7356" s="11"/>
      <c r="G7356" s="15"/>
      <c r="H7356" s="11"/>
      <c r="I7356" s="15"/>
    </row>
    <row r="7357" spans="6:9">
      <c r="F7357" s="11"/>
      <c r="G7357" s="15"/>
      <c r="H7357" s="11"/>
      <c r="I7357" s="15"/>
    </row>
    <row r="7358" spans="6:9">
      <c r="F7358" s="11"/>
      <c r="G7358" s="15"/>
      <c r="H7358" s="11"/>
      <c r="I7358" s="15"/>
    </row>
    <row r="7359" spans="6:9">
      <c r="F7359" s="11"/>
      <c r="G7359" s="15"/>
      <c r="H7359" s="11"/>
      <c r="I7359" s="15"/>
    </row>
    <row r="7360" spans="6:9">
      <c r="F7360" s="11"/>
      <c r="G7360" s="15"/>
      <c r="H7360" s="11"/>
      <c r="I7360" s="15"/>
    </row>
    <row r="7361" spans="6:9">
      <c r="F7361" s="11"/>
      <c r="G7361" s="15"/>
      <c r="H7361" s="11"/>
      <c r="I7361" s="15"/>
    </row>
    <row r="7362" spans="6:9">
      <c r="F7362" s="11"/>
      <c r="G7362" s="15"/>
      <c r="H7362" s="11"/>
      <c r="I7362" s="15"/>
    </row>
    <row r="7363" spans="6:9">
      <c r="F7363" s="11"/>
      <c r="G7363" s="15"/>
      <c r="H7363" s="11"/>
      <c r="I7363" s="15"/>
    </row>
    <row r="7364" spans="6:9">
      <c r="F7364" s="11"/>
      <c r="G7364" s="15"/>
      <c r="H7364" s="11"/>
      <c r="I7364" s="15"/>
    </row>
    <row r="7365" spans="6:9">
      <c r="F7365" s="11"/>
      <c r="G7365" s="15"/>
      <c r="H7365" s="11"/>
      <c r="I7365" s="15"/>
    </row>
    <row r="7366" spans="6:9">
      <c r="F7366" s="11"/>
      <c r="G7366" s="15"/>
      <c r="H7366" s="11"/>
      <c r="I7366" s="15"/>
    </row>
    <row r="7367" spans="6:9">
      <c r="F7367" s="11"/>
      <c r="G7367" s="15"/>
      <c r="H7367" s="11"/>
      <c r="I7367" s="15"/>
    </row>
    <row r="7368" spans="6:9">
      <c r="F7368" s="11"/>
      <c r="G7368" s="15"/>
      <c r="H7368" s="11"/>
      <c r="I7368" s="15"/>
    </row>
    <row r="7369" spans="6:9">
      <c r="F7369" s="11"/>
      <c r="G7369" s="15"/>
      <c r="H7369" s="11"/>
      <c r="I7369" s="15"/>
    </row>
    <row r="7370" spans="6:9">
      <c r="F7370" s="11"/>
      <c r="G7370" s="15"/>
      <c r="H7370" s="11"/>
      <c r="I7370" s="15"/>
    </row>
    <row r="7371" spans="6:9">
      <c r="F7371" s="11"/>
      <c r="G7371" s="15"/>
      <c r="H7371" s="11"/>
      <c r="I7371" s="15"/>
    </row>
    <row r="7372" spans="6:9">
      <c r="F7372" s="11"/>
      <c r="G7372" s="15"/>
      <c r="H7372" s="11"/>
      <c r="I7372" s="15"/>
    </row>
    <row r="7373" spans="6:9">
      <c r="F7373" s="11"/>
      <c r="G7373" s="15"/>
      <c r="H7373" s="11"/>
      <c r="I7373" s="15"/>
    </row>
    <row r="7374" spans="6:9">
      <c r="F7374" s="11"/>
      <c r="G7374" s="15"/>
      <c r="H7374" s="11"/>
      <c r="I7374" s="15"/>
    </row>
    <row r="7375" spans="6:9">
      <c r="F7375" s="11"/>
      <c r="G7375" s="15"/>
      <c r="H7375" s="11"/>
      <c r="I7375" s="15"/>
    </row>
    <row r="7376" spans="6:9">
      <c r="F7376" s="11"/>
      <c r="G7376" s="15"/>
      <c r="H7376" s="11"/>
      <c r="I7376" s="15"/>
    </row>
    <row r="7377" spans="6:9">
      <c r="F7377" s="11"/>
      <c r="G7377" s="15"/>
      <c r="H7377" s="11"/>
      <c r="I7377" s="15"/>
    </row>
    <row r="7378" spans="6:9">
      <c r="F7378" s="11"/>
      <c r="G7378" s="15"/>
      <c r="H7378" s="11"/>
      <c r="I7378" s="15"/>
    </row>
    <row r="7379" spans="6:9">
      <c r="F7379" s="11"/>
      <c r="G7379" s="15"/>
      <c r="H7379" s="11"/>
      <c r="I7379" s="15"/>
    </row>
    <row r="7380" spans="6:9">
      <c r="F7380" s="11"/>
      <c r="G7380" s="15"/>
      <c r="H7380" s="11"/>
      <c r="I7380" s="15"/>
    </row>
    <row r="7381" spans="6:9">
      <c r="F7381" s="11"/>
      <c r="G7381" s="15"/>
      <c r="H7381" s="11"/>
      <c r="I7381" s="15"/>
    </row>
    <row r="7382" spans="6:9">
      <c r="F7382" s="11"/>
      <c r="G7382" s="15"/>
      <c r="H7382" s="11"/>
      <c r="I7382" s="15"/>
    </row>
    <row r="7383" spans="6:9">
      <c r="F7383" s="11"/>
      <c r="G7383" s="15"/>
      <c r="H7383" s="11"/>
      <c r="I7383" s="15"/>
    </row>
    <row r="7384" spans="6:9">
      <c r="F7384" s="11"/>
      <c r="G7384" s="15"/>
      <c r="H7384" s="11"/>
      <c r="I7384" s="15"/>
    </row>
    <row r="7385" spans="6:9">
      <c r="F7385" s="11"/>
      <c r="G7385" s="15"/>
      <c r="H7385" s="11"/>
      <c r="I7385" s="15"/>
    </row>
    <row r="7386" spans="6:9">
      <c r="F7386" s="11"/>
      <c r="G7386" s="15"/>
      <c r="H7386" s="11"/>
      <c r="I7386" s="15"/>
    </row>
    <row r="7387" spans="6:9">
      <c r="F7387" s="11"/>
      <c r="G7387" s="15"/>
      <c r="H7387" s="11"/>
      <c r="I7387" s="15"/>
    </row>
    <row r="7388" spans="6:9">
      <c r="F7388" s="11"/>
      <c r="G7388" s="15"/>
      <c r="H7388" s="11"/>
      <c r="I7388" s="15"/>
    </row>
    <row r="7389" spans="6:9">
      <c r="F7389" s="11"/>
      <c r="G7389" s="15"/>
      <c r="H7389" s="11"/>
      <c r="I7389" s="15"/>
    </row>
    <row r="7390" spans="6:9">
      <c r="F7390" s="11"/>
      <c r="G7390" s="15"/>
      <c r="H7390" s="11"/>
      <c r="I7390" s="15"/>
    </row>
    <row r="7391" spans="6:9">
      <c r="F7391" s="11"/>
      <c r="G7391" s="15"/>
      <c r="H7391" s="11"/>
      <c r="I7391" s="15"/>
    </row>
    <row r="7392" spans="6:9">
      <c r="F7392" s="11"/>
      <c r="G7392" s="15"/>
      <c r="H7392" s="11"/>
      <c r="I7392" s="15"/>
    </row>
    <row r="7393" spans="6:9">
      <c r="F7393" s="11"/>
      <c r="G7393" s="15"/>
      <c r="H7393" s="11"/>
      <c r="I7393" s="15"/>
    </row>
    <row r="7394" spans="6:9">
      <c r="F7394" s="11"/>
      <c r="G7394" s="15"/>
      <c r="H7394" s="11"/>
      <c r="I7394" s="15"/>
    </row>
    <row r="7395" spans="6:9">
      <c r="F7395" s="11"/>
      <c r="G7395" s="15"/>
      <c r="H7395" s="11"/>
      <c r="I7395" s="15"/>
    </row>
    <row r="7396" spans="6:9">
      <c r="F7396" s="11"/>
      <c r="G7396" s="15"/>
      <c r="H7396" s="11"/>
      <c r="I7396" s="15"/>
    </row>
    <row r="7397" spans="6:9">
      <c r="F7397" s="11"/>
      <c r="G7397" s="15"/>
      <c r="H7397" s="11"/>
      <c r="I7397" s="15"/>
    </row>
    <row r="7398" spans="6:9">
      <c r="F7398" s="11"/>
      <c r="G7398" s="15"/>
      <c r="H7398" s="11"/>
      <c r="I7398" s="15"/>
    </row>
    <row r="7399" spans="6:9">
      <c r="F7399" s="11"/>
      <c r="G7399" s="15"/>
      <c r="H7399" s="11"/>
      <c r="I7399" s="15"/>
    </row>
    <row r="7400" spans="6:9">
      <c r="F7400" s="11"/>
      <c r="G7400" s="15"/>
      <c r="H7400" s="11"/>
      <c r="I7400" s="15"/>
    </row>
    <row r="7401" spans="6:9">
      <c r="F7401" s="11"/>
      <c r="G7401" s="15"/>
      <c r="H7401" s="11"/>
      <c r="I7401" s="15"/>
    </row>
    <row r="7402" spans="6:9">
      <c r="F7402" s="11"/>
      <c r="G7402" s="15"/>
      <c r="H7402" s="11"/>
      <c r="I7402" s="15"/>
    </row>
    <row r="7403" spans="6:9">
      <c r="F7403" s="11"/>
      <c r="G7403" s="15"/>
      <c r="H7403" s="11"/>
      <c r="I7403" s="15"/>
    </row>
    <row r="7404" spans="6:9">
      <c r="F7404" s="11"/>
      <c r="G7404" s="15"/>
      <c r="H7404" s="11"/>
      <c r="I7404" s="15"/>
    </row>
    <row r="7405" spans="6:9">
      <c r="F7405" s="11"/>
      <c r="G7405" s="15"/>
      <c r="H7405" s="11"/>
      <c r="I7405" s="15"/>
    </row>
    <row r="7406" spans="6:9">
      <c r="F7406" s="11"/>
      <c r="G7406" s="15"/>
      <c r="H7406" s="11"/>
      <c r="I7406" s="15"/>
    </row>
    <row r="7407" spans="6:9">
      <c r="F7407" s="11"/>
      <c r="G7407" s="15"/>
      <c r="H7407" s="11"/>
      <c r="I7407" s="15"/>
    </row>
    <row r="7408" spans="6:9">
      <c r="F7408" s="11"/>
      <c r="G7408" s="15"/>
      <c r="H7408" s="11"/>
      <c r="I7408" s="15"/>
    </row>
    <row r="7409" spans="6:9">
      <c r="F7409" s="11"/>
      <c r="G7409" s="15"/>
      <c r="H7409" s="11"/>
      <c r="I7409" s="15"/>
    </row>
    <row r="7410" spans="6:9">
      <c r="F7410" s="11"/>
      <c r="G7410" s="15"/>
      <c r="H7410" s="11"/>
      <c r="I7410" s="15"/>
    </row>
    <row r="7411" spans="6:9">
      <c r="F7411" s="11"/>
      <c r="G7411" s="15"/>
      <c r="H7411" s="11"/>
      <c r="I7411" s="15"/>
    </row>
    <row r="7412" spans="6:9">
      <c r="F7412" s="11"/>
      <c r="G7412" s="15"/>
      <c r="H7412" s="11"/>
      <c r="I7412" s="15"/>
    </row>
    <row r="7413" spans="6:9">
      <c r="F7413" s="11"/>
      <c r="G7413" s="15"/>
      <c r="H7413" s="11"/>
      <c r="I7413" s="15"/>
    </row>
    <row r="7414" spans="6:9">
      <c r="F7414" s="11"/>
      <c r="G7414" s="15"/>
      <c r="H7414" s="11"/>
      <c r="I7414" s="15"/>
    </row>
    <row r="7415" spans="6:9">
      <c r="F7415" s="11"/>
      <c r="G7415" s="15"/>
      <c r="H7415" s="11"/>
      <c r="I7415" s="15"/>
    </row>
    <row r="7416" spans="6:9">
      <c r="F7416" s="11"/>
      <c r="G7416" s="15"/>
      <c r="H7416" s="11"/>
      <c r="I7416" s="15"/>
    </row>
    <row r="7417" spans="6:9">
      <c r="F7417" s="11"/>
      <c r="G7417" s="15"/>
      <c r="H7417" s="11"/>
      <c r="I7417" s="15"/>
    </row>
    <row r="7418" spans="6:9">
      <c r="F7418" s="11"/>
      <c r="G7418" s="15"/>
      <c r="H7418" s="11"/>
      <c r="I7418" s="15"/>
    </row>
    <row r="7419" spans="6:9">
      <c r="F7419" s="11"/>
      <c r="G7419" s="15"/>
      <c r="H7419" s="11"/>
      <c r="I7419" s="15"/>
    </row>
    <row r="7420" spans="6:9">
      <c r="F7420" s="11"/>
      <c r="G7420" s="15"/>
      <c r="H7420" s="11"/>
      <c r="I7420" s="15"/>
    </row>
    <row r="7421" spans="6:9">
      <c r="F7421" s="11"/>
      <c r="G7421" s="15"/>
      <c r="H7421" s="11"/>
      <c r="I7421" s="15"/>
    </row>
    <row r="7422" spans="6:9">
      <c r="F7422" s="11"/>
      <c r="G7422" s="15"/>
      <c r="H7422" s="11"/>
      <c r="I7422" s="15"/>
    </row>
    <row r="7423" spans="6:9">
      <c r="F7423" s="11"/>
      <c r="G7423" s="15"/>
      <c r="H7423" s="11"/>
      <c r="I7423" s="15"/>
    </row>
    <row r="7424" spans="6:9">
      <c r="F7424" s="11"/>
      <c r="G7424" s="15"/>
      <c r="H7424" s="11"/>
      <c r="I7424" s="15"/>
    </row>
    <row r="7425" spans="6:9">
      <c r="F7425" s="11"/>
      <c r="G7425" s="15"/>
      <c r="H7425" s="11"/>
      <c r="I7425" s="15"/>
    </row>
    <row r="7426" spans="6:9">
      <c r="F7426" s="11"/>
      <c r="G7426" s="15"/>
      <c r="H7426" s="11"/>
      <c r="I7426" s="15"/>
    </row>
    <row r="7427" spans="6:9">
      <c r="F7427" s="11"/>
      <c r="G7427" s="15"/>
      <c r="H7427" s="11"/>
      <c r="I7427" s="15"/>
    </row>
    <row r="7428" spans="6:9">
      <c r="F7428" s="11"/>
      <c r="G7428" s="15"/>
      <c r="H7428" s="11"/>
      <c r="I7428" s="15"/>
    </row>
    <row r="7429" spans="6:9">
      <c r="F7429" s="11"/>
      <c r="G7429" s="15"/>
      <c r="H7429" s="11"/>
      <c r="I7429" s="15"/>
    </row>
    <row r="7430" spans="6:9">
      <c r="F7430" s="11"/>
      <c r="G7430" s="15"/>
      <c r="H7430" s="11"/>
      <c r="I7430" s="15"/>
    </row>
    <row r="7431" spans="6:9">
      <c r="F7431" s="11"/>
      <c r="G7431" s="15"/>
      <c r="H7431" s="11"/>
      <c r="I7431" s="15"/>
    </row>
    <row r="7432" spans="6:9">
      <c r="F7432" s="11"/>
      <c r="G7432" s="15"/>
      <c r="H7432" s="11"/>
      <c r="I7432" s="15"/>
    </row>
    <row r="7433" spans="6:9">
      <c r="F7433" s="11"/>
      <c r="G7433" s="15"/>
      <c r="H7433" s="11"/>
      <c r="I7433" s="15"/>
    </row>
    <row r="7434" spans="6:9">
      <c r="F7434" s="11"/>
      <c r="G7434" s="15"/>
      <c r="H7434" s="11"/>
      <c r="I7434" s="15"/>
    </row>
    <row r="7435" spans="6:9">
      <c r="F7435" s="11"/>
      <c r="G7435" s="15"/>
      <c r="H7435" s="11"/>
      <c r="I7435" s="15"/>
    </row>
    <row r="7436" spans="6:9">
      <c r="F7436" s="11"/>
      <c r="G7436" s="15"/>
      <c r="H7436" s="11"/>
      <c r="I7436" s="15"/>
    </row>
    <row r="7437" spans="6:9">
      <c r="F7437" s="11"/>
      <c r="G7437" s="15"/>
      <c r="H7437" s="11"/>
      <c r="I7437" s="15"/>
    </row>
    <row r="7438" spans="6:9">
      <c r="F7438" s="11"/>
      <c r="G7438" s="15"/>
      <c r="H7438" s="11"/>
      <c r="I7438" s="15"/>
    </row>
    <row r="7439" spans="6:9">
      <c r="F7439" s="11"/>
      <c r="G7439" s="15"/>
      <c r="H7439" s="11"/>
      <c r="I7439" s="15"/>
    </row>
    <row r="7440" spans="6:9">
      <c r="F7440" s="11"/>
      <c r="G7440" s="15"/>
      <c r="H7440" s="11"/>
      <c r="I7440" s="15"/>
    </row>
    <row r="7441" spans="6:9">
      <c r="F7441" s="11"/>
      <c r="G7441" s="15"/>
      <c r="H7441" s="11"/>
      <c r="I7441" s="15"/>
    </row>
    <row r="7442" spans="6:9">
      <c r="F7442" s="11"/>
      <c r="G7442" s="15"/>
      <c r="H7442" s="11"/>
      <c r="I7442" s="15"/>
    </row>
    <row r="7443" spans="6:9">
      <c r="F7443" s="11"/>
      <c r="G7443" s="15"/>
      <c r="H7443" s="11"/>
      <c r="I7443" s="15"/>
    </row>
    <row r="7444" spans="6:9">
      <c r="F7444" s="11"/>
      <c r="G7444" s="15"/>
      <c r="H7444" s="11"/>
      <c r="I7444" s="15"/>
    </row>
    <row r="7445" spans="6:9">
      <c r="F7445" s="11"/>
      <c r="G7445" s="15"/>
      <c r="H7445" s="11"/>
      <c r="I7445" s="15"/>
    </row>
    <row r="7446" spans="6:9">
      <c r="F7446" s="11"/>
      <c r="G7446" s="15"/>
      <c r="H7446" s="11"/>
      <c r="I7446" s="15"/>
    </row>
    <row r="7447" spans="6:9">
      <c r="F7447" s="11"/>
      <c r="G7447" s="15"/>
      <c r="H7447" s="11"/>
      <c r="I7447" s="15"/>
    </row>
    <row r="7448" spans="6:9">
      <c r="F7448" s="11"/>
      <c r="G7448" s="15"/>
      <c r="H7448" s="11"/>
      <c r="I7448" s="15"/>
    </row>
    <row r="7449" spans="6:9">
      <c r="F7449" s="11"/>
      <c r="G7449" s="15"/>
      <c r="H7449" s="11"/>
      <c r="I7449" s="15"/>
    </row>
    <row r="7450" spans="6:9">
      <c r="F7450" s="11"/>
      <c r="G7450" s="15"/>
      <c r="H7450" s="11"/>
      <c r="I7450" s="15"/>
    </row>
    <row r="7451" spans="6:9">
      <c r="F7451" s="11"/>
      <c r="G7451" s="15"/>
      <c r="H7451" s="11"/>
      <c r="I7451" s="15"/>
    </row>
    <row r="7452" spans="6:9">
      <c r="F7452" s="11"/>
      <c r="G7452" s="15"/>
      <c r="H7452" s="11"/>
      <c r="I7452" s="15"/>
    </row>
    <row r="7453" spans="6:9">
      <c r="F7453" s="11"/>
      <c r="G7453" s="15"/>
      <c r="H7453" s="11"/>
      <c r="I7453" s="15"/>
    </row>
    <row r="7454" spans="6:9">
      <c r="F7454" s="11"/>
      <c r="G7454" s="15"/>
      <c r="H7454" s="11"/>
      <c r="I7454" s="15"/>
    </row>
    <row r="7455" spans="6:9">
      <c r="F7455" s="11"/>
      <c r="G7455" s="15"/>
      <c r="H7455" s="11"/>
      <c r="I7455" s="15"/>
    </row>
    <row r="7456" spans="6:9">
      <c r="F7456" s="11"/>
      <c r="G7456" s="15"/>
      <c r="H7456" s="11"/>
      <c r="I7456" s="15"/>
    </row>
    <row r="7457" spans="6:9">
      <c r="F7457" s="11"/>
      <c r="G7457" s="15"/>
      <c r="H7457" s="11"/>
      <c r="I7457" s="15"/>
    </row>
    <row r="7458" spans="6:9">
      <c r="F7458" s="11"/>
      <c r="G7458" s="15"/>
      <c r="H7458" s="11"/>
      <c r="I7458" s="15"/>
    </row>
    <row r="7459" spans="6:9">
      <c r="F7459" s="11"/>
      <c r="G7459" s="15"/>
      <c r="H7459" s="11"/>
      <c r="I7459" s="15"/>
    </row>
    <row r="7460" spans="6:9">
      <c r="F7460" s="11"/>
      <c r="G7460" s="15"/>
      <c r="H7460" s="11"/>
      <c r="I7460" s="15"/>
    </row>
    <row r="7461" spans="6:9">
      <c r="F7461" s="11"/>
      <c r="G7461" s="15"/>
      <c r="H7461" s="11"/>
      <c r="I7461" s="15"/>
    </row>
    <row r="7462" spans="6:9">
      <c r="F7462" s="11"/>
      <c r="G7462" s="15"/>
      <c r="H7462" s="11"/>
      <c r="I7462" s="15"/>
    </row>
    <row r="7463" spans="6:9">
      <c r="F7463" s="11"/>
      <c r="G7463" s="15"/>
      <c r="H7463" s="11"/>
      <c r="I7463" s="15"/>
    </row>
    <row r="7464" spans="6:9">
      <c r="F7464" s="11"/>
      <c r="G7464" s="15"/>
      <c r="H7464" s="11"/>
      <c r="I7464" s="15"/>
    </row>
    <row r="7465" spans="6:9">
      <c r="F7465" s="11"/>
      <c r="G7465" s="15"/>
      <c r="H7465" s="11"/>
      <c r="I7465" s="15"/>
    </row>
    <row r="7466" spans="6:9">
      <c r="F7466" s="11"/>
      <c r="G7466" s="15"/>
      <c r="H7466" s="11"/>
      <c r="I7466" s="15"/>
    </row>
    <row r="7467" spans="6:9">
      <c r="F7467" s="11"/>
      <c r="G7467" s="15"/>
      <c r="H7467" s="11"/>
      <c r="I7467" s="15"/>
    </row>
    <row r="7468" spans="6:9">
      <c r="F7468" s="11"/>
      <c r="G7468" s="15"/>
      <c r="H7468" s="11"/>
      <c r="I7468" s="15"/>
    </row>
    <row r="7469" spans="6:9">
      <c r="F7469" s="11"/>
      <c r="G7469" s="15"/>
      <c r="H7469" s="11"/>
      <c r="I7469" s="15"/>
    </row>
    <row r="7470" spans="6:9">
      <c r="F7470" s="11"/>
      <c r="G7470" s="15"/>
      <c r="H7470" s="11"/>
      <c r="I7470" s="15"/>
    </row>
    <row r="7471" spans="6:9">
      <c r="F7471" s="11"/>
      <c r="G7471" s="15"/>
      <c r="H7471" s="11"/>
      <c r="I7471" s="15"/>
    </row>
    <row r="7472" spans="6:9">
      <c r="F7472" s="11"/>
      <c r="G7472" s="15"/>
      <c r="H7472" s="11"/>
      <c r="I7472" s="15"/>
    </row>
    <row r="7473" spans="6:9">
      <c r="F7473" s="11"/>
      <c r="G7473" s="15"/>
      <c r="H7473" s="11"/>
      <c r="I7473" s="15"/>
    </row>
    <row r="7474" spans="6:9">
      <c r="F7474" s="11"/>
      <c r="G7474" s="15"/>
      <c r="H7474" s="11"/>
      <c r="I7474" s="15"/>
    </row>
    <row r="7475" spans="6:9">
      <c r="F7475" s="11"/>
      <c r="G7475" s="15"/>
      <c r="H7475" s="11"/>
      <c r="I7475" s="15"/>
    </row>
    <row r="7476" spans="6:9">
      <c r="F7476" s="11"/>
      <c r="G7476" s="15"/>
      <c r="H7476" s="11"/>
      <c r="I7476" s="15"/>
    </row>
    <row r="7477" spans="6:9">
      <c r="F7477" s="11"/>
      <c r="G7477" s="15"/>
      <c r="H7477" s="11"/>
      <c r="I7477" s="15"/>
    </row>
    <row r="7478" spans="6:9">
      <c r="F7478" s="11"/>
      <c r="G7478" s="15"/>
      <c r="H7478" s="11"/>
      <c r="I7478" s="15"/>
    </row>
    <row r="7479" spans="6:9">
      <c r="F7479" s="11"/>
      <c r="G7479" s="15"/>
      <c r="H7479" s="11"/>
      <c r="I7479" s="15"/>
    </row>
    <row r="7480" spans="6:9">
      <c r="F7480" s="11"/>
      <c r="G7480" s="15"/>
      <c r="H7480" s="11"/>
      <c r="I7480" s="15"/>
    </row>
    <row r="7481" spans="6:9">
      <c r="F7481" s="11"/>
      <c r="G7481" s="15"/>
      <c r="H7481" s="11"/>
      <c r="I7481" s="15"/>
    </row>
    <row r="7482" spans="6:9">
      <c r="F7482" s="11"/>
      <c r="G7482" s="15"/>
      <c r="H7482" s="11"/>
      <c r="I7482" s="15"/>
    </row>
    <row r="7483" spans="6:9">
      <c r="F7483" s="11"/>
      <c r="G7483" s="15"/>
      <c r="H7483" s="11"/>
      <c r="I7483" s="15"/>
    </row>
    <row r="7484" spans="6:9">
      <c r="F7484" s="11"/>
      <c r="G7484" s="15"/>
      <c r="H7484" s="11"/>
      <c r="I7484" s="15"/>
    </row>
    <row r="7485" spans="6:9">
      <c r="F7485" s="11"/>
      <c r="G7485" s="15"/>
      <c r="H7485" s="11"/>
      <c r="I7485" s="15"/>
    </row>
    <row r="7486" spans="6:9">
      <c r="F7486" s="11"/>
      <c r="G7486" s="15"/>
      <c r="H7486" s="11"/>
      <c r="I7486" s="15"/>
    </row>
    <row r="7487" spans="6:9">
      <c r="F7487" s="11"/>
      <c r="G7487" s="15"/>
      <c r="H7487" s="11"/>
      <c r="I7487" s="15"/>
    </row>
    <row r="7488" spans="6:9">
      <c r="F7488" s="11"/>
      <c r="G7488" s="15"/>
      <c r="H7488" s="11"/>
      <c r="I7488" s="15"/>
    </row>
    <row r="7489" spans="6:9">
      <c r="F7489" s="11"/>
      <c r="G7489" s="15"/>
      <c r="H7489" s="11"/>
      <c r="I7489" s="15"/>
    </row>
    <row r="7490" spans="6:9">
      <c r="F7490" s="11"/>
      <c r="G7490" s="15"/>
      <c r="H7490" s="11"/>
      <c r="I7490" s="15"/>
    </row>
    <row r="7491" spans="6:9">
      <c r="F7491" s="11"/>
      <c r="G7491" s="15"/>
      <c r="H7491" s="11"/>
      <c r="I7491" s="15"/>
    </row>
    <row r="7492" spans="6:9">
      <c r="F7492" s="11"/>
      <c r="G7492" s="15"/>
      <c r="H7492" s="11"/>
      <c r="I7492" s="15"/>
    </row>
    <row r="7493" spans="6:9">
      <c r="F7493" s="11"/>
      <c r="G7493" s="15"/>
      <c r="H7493" s="11"/>
      <c r="I7493" s="15"/>
    </row>
    <row r="7494" spans="6:9">
      <c r="F7494" s="11"/>
      <c r="G7494" s="15"/>
      <c r="H7494" s="11"/>
      <c r="I7494" s="15"/>
    </row>
    <row r="7495" spans="6:9">
      <c r="F7495" s="11"/>
      <c r="G7495" s="15"/>
      <c r="H7495" s="11"/>
      <c r="I7495" s="15"/>
    </row>
    <row r="7496" spans="6:9">
      <c r="F7496" s="11"/>
      <c r="G7496" s="15"/>
      <c r="H7496" s="11"/>
      <c r="I7496" s="15"/>
    </row>
    <row r="7497" spans="6:9">
      <c r="F7497" s="11"/>
      <c r="G7497" s="15"/>
      <c r="H7497" s="11"/>
      <c r="I7497" s="15"/>
    </row>
    <row r="7498" spans="6:9">
      <c r="F7498" s="11"/>
      <c r="G7498" s="15"/>
      <c r="H7498" s="11"/>
      <c r="I7498" s="15"/>
    </row>
    <row r="7499" spans="6:9">
      <c r="F7499" s="11"/>
      <c r="G7499" s="15"/>
      <c r="H7499" s="11"/>
      <c r="I7499" s="15"/>
    </row>
    <row r="7500" spans="6:9">
      <c r="F7500" s="11"/>
      <c r="G7500" s="15"/>
      <c r="H7500" s="11"/>
      <c r="I7500" s="15"/>
    </row>
    <row r="7501" spans="6:9">
      <c r="F7501" s="11"/>
      <c r="G7501" s="15"/>
      <c r="H7501" s="11"/>
      <c r="I7501" s="15"/>
    </row>
    <row r="7502" spans="6:9">
      <c r="F7502" s="11"/>
      <c r="G7502" s="15"/>
      <c r="H7502" s="11"/>
      <c r="I7502" s="15"/>
    </row>
    <row r="7503" spans="6:9">
      <c r="F7503" s="11"/>
      <c r="G7503" s="15"/>
      <c r="H7503" s="11"/>
      <c r="I7503" s="15"/>
    </row>
    <row r="7504" spans="6:9">
      <c r="F7504" s="11"/>
      <c r="G7504" s="15"/>
      <c r="H7504" s="11"/>
      <c r="I7504" s="15"/>
    </row>
    <row r="7505" spans="6:9">
      <c r="F7505" s="11"/>
      <c r="G7505" s="15"/>
      <c r="H7505" s="11"/>
      <c r="I7505" s="15"/>
    </row>
    <row r="7506" spans="6:9">
      <c r="F7506" s="11"/>
      <c r="G7506" s="15"/>
      <c r="H7506" s="11"/>
      <c r="I7506" s="15"/>
    </row>
    <row r="7507" spans="6:9">
      <c r="F7507" s="11"/>
      <c r="G7507" s="15"/>
      <c r="H7507" s="11"/>
      <c r="I7507" s="15"/>
    </row>
    <row r="7508" spans="6:9">
      <c r="F7508" s="11"/>
      <c r="G7508" s="15"/>
      <c r="H7508" s="11"/>
      <c r="I7508" s="15"/>
    </row>
    <row r="7509" spans="6:9">
      <c r="F7509" s="11"/>
      <c r="G7509" s="15"/>
      <c r="H7509" s="11"/>
      <c r="I7509" s="15"/>
    </row>
    <row r="7510" spans="6:9">
      <c r="F7510" s="11"/>
      <c r="G7510" s="15"/>
      <c r="H7510" s="11"/>
      <c r="I7510" s="15"/>
    </row>
    <row r="7511" spans="6:9">
      <c r="F7511" s="11"/>
      <c r="G7511" s="15"/>
      <c r="H7511" s="11"/>
      <c r="I7511" s="15"/>
    </row>
    <row r="7512" spans="6:9">
      <c r="F7512" s="11"/>
      <c r="G7512" s="15"/>
      <c r="H7512" s="11"/>
      <c r="I7512" s="15"/>
    </row>
    <row r="7513" spans="6:9">
      <c r="F7513" s="11"/>
      <c r="G7513" s="15"/>
      <c r="H7513" s="11"/>
      <c r="I7513" s="15"/>
    </row>
    <row r="7514" spans="6:9">
      <c r="F7514" s="11"/>
      <c r="G7514" s="15"/>
      <c r="H7514" s="11"/>
      <c r="I7514" s="15"/>
    </row>
    <row r="7515" spans="6:9">
      <c r="F7515" s="11"/>
      <c r="G7515" s="15"/>
      <c r="H7515" s="11"/>
      <c r="I7515" s="15"/>
    </row>
    <row r="7516" spans="6:9">
      <c r="F7516" s="11"/>
      <c r="G7516" s="15"/>
      <c r="H7516" s="11"/>
      <c r="I7516" s="15"/>
    </row>
    <row r="7517" spans="6:9">
      <c r="F7517" s="11"/>
      <c r="G7517" s="15"/>
      <c r="H7517" s="11"/>
      <c r="I7517" s="15"/>
    </row>
    <row r="7518" spans="6:9">
      <c r="F7518" s="11"/>
      <c r="G7518" s="15"/>
      <c r="H7518" s="11"/>
      <c r="I7518" s="15"/>
    </row>
    <row r="7519" spans="6:9">
      <c r="F7519" s="11"/>
      <c r="G7519" s="15"/>
      <c r="H7519" s="11"/>
      <c r="I7519" s="15"/>
    </row>
    <row r="7520" spans="6:9">
      <c r="F7520" s="11"/>
      <c r="G7520" s="15"/>
      <c r="H7520" s="11"/>
      <c r="I7520" s="15"/>
    </row>
    <row r="7521" spans="6:9">
      <c r="F7521" s="11"/>
      <c r="G7521" s="15"/>
      <c r="H7521" s="11"/>
      <c r="I7521" s="15"/>
    </row>
    <row r="7522" spans="6:9">
      <c r="F7522" s="11"/>
      <c r="G7522" s="15"/>
      <c r="H7522" s="11"/>
      <c r="I7522" s="15"/>
    </row>
    <row r="7523" spans="6:9">
      <c r="F7523" s="11"/>
      <c r="G7523" s="15"/>
      <c r="H7523" s="11"/>
      <c r="I7523" s="15"/>
    </row>
    <row r="7524" spans="6:9">
      <c r="F7524" s="11"/>
      <c r="G7524" s="15"/>
      <c r="H7524" s="11"/>
      <c r="I7524" s="15"/>
    </row>
    <row r="7525" spans="6:9">
      <c r="F7525" s="11"/>
      <c r="G7525" s="15"/>
      <c r="H7525" s="11"/>
      <c r="I7525" s="15"/>
    </row>
    <row r="7526" spans="6:9">
      <c r="F7526" s="11"/>
      <c r="G7526" s="15"/>
      <c r="H7526" s="11"/>
      <c r="I7526" s="15"/>
    </row>
    <row r="7527" spans="6:9">
      <c r="F7527" s="11"/>
      <c r="G7527" s="15"/>
      <c r="H7527" s="11"/>
      <c r="I7527" s="15"/>
    </row>
    <row r="7528" spans="6:9">
      <c r="F7528" s="11"/>
      <c r="G7528" s="15"/>
      <c r="H7528" s="11"/>
      <c r="I7528" s="15"/>
    </row>
    <row r="7529" spans="6:9">
      <c r="F7529" s="11"/>
      <c r="G7529" s="15"/>
      <c r="H7529" s="11"/>
      <c r="I7529" s="15"/>
    </row>
    <row r="7530" spans="6:9">
      <c r="F7530" s="11"/>
      <c r="G7530" s="15"/>
      <c r="H7530" s="11"/>
      <c r="I7530" s="15"/>
    </row>
    <row r="7531" spans="6:9">
      <c r="F7531" s="11"/>
      <c r="G7531" s="15"/>
      <c r="H7531" s="11"/>
      <c r="I7531" s="15"/>
    </row>
    <row r="7532" spans="6:9">
      <c r="F7532" s="11"/>
      <c r="G7532" s="15"/>
      <c r="H7532" s="11"/>
      <c r="I7532" s="15"/>
    </row>
    <row r="7533" spans="6:9">
      <c r="F7533" s="11"/>
      <c r="G7533" s="15"/>
      <c r="H7533" s="11"/>
      <c r="I7533" s="15"/>
    </row>
    <row r="7534" spans="6:9">
      <c r="F7534" s="11"/>
      <c r="G7534" s="15"/>
      <c r="H7534" s="11"/>
      <c r="I7534" s="15"/>
    </row>
    <row r="7535" spans="6:9">
      <c r="F7535" s="11"/>
      <c r="G7535" s="15"/>
      <c r="H7535" s="11"/>
      <c r="I7535" s="15"/>
    </row>
    <row r="7536" spans="6:9">
      <c r="F7536" s="11"/>
      <c r="G7536" s="15"/>
      <c r="H7536" s="11"/>
      <c r="I7536" s="15"/>
    </row>
    <row r="7537" spans="6:9">
      <c r="F7537" s="11"/>
      <c r="G7537" s="15"/>
      <c r="H7537" s="11"/>
      <c r="I7537" s="15"/>
    </row>
    <row r="7538" spans="6:9">
      <c r="F7538" s="11"/>
      <c r="G7538" s="15"/>
      <c r="H7538" s="11"/>
      <c r="I7538" s="15"/>
    </row>
    <row r="7539" spans="6:9">
      <c r="F7539" s="11"/>
      <c r="G7539" s="15"/>
      <c r="H7539" s="11"/>
      <c r="I7539" s="15"/>
    </row>
    <row r="7540" spans="6:9">
      <c r="F7540" s="11"/>
      <c r="G7540" s="15"/>
      <c r="H7540" s="11"/>
      <c r="I7540" s="15"/>
    </row>
    <row r="7541" spans="6:9">
      <c r="F7541" s="11"/>
      <c r="G7541" s="15"/>
      <c r="H7541" s="11"/>
      <c r="I7541" s="15"/>
    </row>
    <row r="7542" spans="6:9">
      <c r="F7542" s="11"/>
      <c r="G7542" s="15"/>
      <c r="H7542" s="11"/>
      <c r="I7542" s="15"/>
    </row>
    <row r="7543" spans="6:9">
      <c r="F7543" s="11"/>
      <c r="G7543" s="15"/>
      <c r="H7543" s="11"/>
      <c r="I7543" s="15"/>
    </row>
    <row r="7544" spans="6:9">
      <c r="F7544" s="11"/>
      <c r="G7544" s="15"/>
      <c r="H7544" s="11"/>
      <c r="I7544" s="15"/>
    </row>
    <row r="7545" spans="6:9">
      <c r="F7545" s="11"/>
      <c r="G7545" s="15"/>
      <c r="H7545" s="11"/>
      <c r="I7545" s="15"/>
    </row>
    <row r="7546" spans="6:9">
      <c r="F7546" s="11"/>
      <c r="G7546" s="15"/>
      <c r="H7546" s="11"/>
      <c r="I7546" s="15"/>
    </row>
    <row r="7547" spans="6:9">
      <c r="F7547" s="11"/>
      <c r="G7547" s="15"/>
      <c r="H7547" s="11"/>
      <c r="I7547" s="15"/>
    </row>
    <row r="7548" spans="6:9">
      <c r="F7548" s="11"/>
      <c r="G7548" s="15"/>
      <c r="H7548" s="11"/>
      <c r="I7548" s="15"/>
    </row>
    <row r="7549" spans="6:9">
      <c r="F7549" s="11"/>
      <c r="G7549" s="15"/>
      <c r="H7549" s="11"/>
      <c r="I7549" s="15"/>
    </row>
    <row r="7550" spans="6:9">
      <c r="F7550" s="11"/>
      <c r="G7550" s="15"/>
      <c r="H7550" s="11"/>
      <c r="I7550" s="15"/>
    </row>
    <row r="7551" spans="6:9">
      <c r="F7551" s="11"/>
      <c r="G7551" s="15"/>
      <c r="H7551" s="11"/>
      <c r="I7551" s="15"/>
    </row>
    <row r="7552" spans="6:9">
      <c r="F7552" s="11"/>
      <c r="G7552" s="15"/>
      <c r="H7552" s="11"/>
      <c r="I7552" s="15"/>
    </row>
    <row r="7553" spans="6:9">
      <c r="F7553" s="11"/>
      <c r="G7553" s="15"/>
      <c r="H7553" s="11"/>
      <c r="I7553" s="15"/>
    </row>
    <row r="7554" spans="6:9">
      <c r="F7554" s="11"/>
      <c r="G7554" s="15"/>
      <c r="H7554" s="11"/>
      <c r="I7554" s="15"/>
    </row>
    <row r="7555" spans="6:9">
      <c r="F7555" s="11"/>
      <c r="G7555" s="15"/>
      <c r="H7555" s="11"/>
      <c r="I7555" s="15"/>
    </row>
    <row r="7556" spans="6:9">
      <c r="F7556" s="11"/>
      <c r="G7556" s="15"/>
      <c r="H7556" s="11"/>
      <c r="I7556" s="15"/>
    </row>
    <row r="7557" spans="6:9">
      <c r="F7557" s="11"/>
      <c r="G7557" s="15"/>
      <c r="H7557" s="11"/>
      <c r="I7557" s="15"/>
    </row>
    <row r="7558" spans="6:9">
      <c r="F7558" s="11"/>
      <c r="G7558" s="15"/>
      <c r="H7558" s="11"/>
      <c r="I7558" s="15"/>
    </row>
    <row r="7559" spans="6:9">
      <c r="F7559" s="11"/>
      <c r="G7559" s="15"/>
      <c r="H7559" s="11"/>
      <c r="I7559" s="15"/>
    </row>
    <row r="7560" spans="6:9">
      <c r="F7560" s="11"/>
      <c r="G7560" s="15"/>
      <c r="H7560" s="11"/>
      <c r="I7560" s="15"/>
    </row>
    <row r="7561" spans="6:9">
      <c r="F7561" s="11"/>
      <c r="G7561" s="15"/>
      <c r="H7561" s="11"/>
      <c r="I7561" s="15"/>
    </row>
    <row r="7562" spans="6:9">
      <c r="F7562" s="11"/>
      <c r="G7562" s="15"/>
      <c r="H7562" s="11"/>
      <c r="I7562" s="15"/>
    </row>
    <row r="7563" spans="6:9">
      <c r="F7563" s="11"/>
      <c r="G7563" s="15"/>
      <c r="H7563" s="11"/>
      <c r="I7563" s="15"/>
    </row>
    <row r="7564" spans="6:9">
      <c r="F7564" s="11"/>
      <c r="G7564" s="15"/>
      <c r="H7564" s="11"/>
      <c r="I7564" s="15"/>
    </row>
    <row r="7565" spans="6:9">
      <c r="F7565" s="11"/>
      <c r="G7565" s="15"/>
      <c r="H7565" s="11"/>
      <c r="I7565" s="15"/>
    </row>
    <row r="7566" spans="6:9">
      <c r="F7566" s="11"/>
      <c r="G7566" s="15"/>
      <c r="H7566" s="11"/>
      <c r="I7566" s="15"/>
    </row>
    <row r="7567" spans="6:9">
      <c r="F7567" s="11"/>
      <c r="G7567" s="15"/>
      <c r="H7567" s="11"/>
      <c r="I7567" s="15"/>
    </row>
    <row r="7568" spans="6:9">
      <c r="F7568" s="11"/>
      <c r="G7568" s="15"/>
      <c r="H7568" s="11"/>
      <c r="I7568" s="15"/>
    </row>
    <row r="7569" spans="6:9">
      <c r="F7569" s="11"/>
      <c r="G7569" s="15"/>
      <c r="H7569" s="11"/>
      <c r="I7569" s="15"/>
    </row>
    <row r="7570" spans="6:9">
      <c r="F7570" s="11"/>
      <c r="G7570" s="15"/>
      <c r="H7570" s="11"/>
      <c r="I7570" s="15"/>
    </row>
    <row r="7571" spans="6:9">
      <c r="F7571" s="11"/>
      <c r="G7571" s="15"/>
      <c r="H7571" s="11"/>
      <c r="I7571" s="15"/>
    </row>
    <row r="7572" spans="6:9">
      <c r="F7572" s="11"/>
      <c r="G7572" s="15"/>
      <c r="H7572" s="11"/>
      <c r="I7572" s="15"/>
    </row>
    <row r="7573" spans="6:9">
      <c r="F7573" s="11"/>
      <c r="G7573" s="15"/>
      <c r="H7573" s="11"/>
      <c r="I7573" s="15"/>
    </row>
    <row r="7574" spans="6:9">
      <c r="F7574" s="11"/>
      <c r="G7574" s="15"/>
      <c r="H7574" s="11"/>
      <c r="I7574" s="15"/>
    </row>
    <row r="7575" spans="6:9">
      <c r="F7575" s="11"/>
      <c r="G7575" s="15"/>
      <c r="H7575" s="11"/>
      <c r="I7575" s="15"/>
    </row>
    <row r="7576" spans="6:9">
      <c r="F7576" s="11"/>
      <c r="G7576" s="15"/>
      <c r="H7576" s="11"/>
      <c r="I7576" s="15"/>
    </row>
    <row r="7577" spans="6:9">
      <c r="F7577" s="11"/>
      <c r="G7577" s="15"/>
      <c r="H7577" s="11"/>
      <c r="I7577" s="15"/>
    </row>
    <row r="7578" spans="6:9">
      <c r="F7578" s="11"/>
      <c r="G7578" s="15"/>
      <c r="H7578" s="11"/>
      <c r="I7578" s="15"/>
    </row>
    <row r="7579" spans="6:9">
      <c r="F7579" s="11"/>
      <c r="G7579" s="15"/>
      <c r="H7579" s="11"/>
      <c r="I7579" s="15"/>
    </row>
    <row r="7580" spans="6:9">
      <c r="F7580" s="11"/>
      <c r="G7580" s="15"/>
      <c r="H7580" s="11"/>
      <c r="I7580" s="15"/>
    </row>
    <row r="7581" spans="6:9">
      <c r="F7581" s="11"/>
      <c r="G7581" s="15"/>
      <c r="H7581" s="11"/>
      <c r="I7581" s="15"/>
    </row>
    <row r="7582" spans="6:9">
      <c r="F7582" s="11"/>
      <c r="G7582" s="15"/>
      <c r="H7582" s="11"/>
      <c r="I7582" s="15"/>
    </row>
    <row r="7583" spans="6:9">
      <c r="F7583" s="11"/>
      <c r="G7583" s="15"/>
      <c r="H7583" s="11"/>
      <c r="I7583" s="15"/>
    </row>
    <row r="7584" spans="6:9">
      <c r="F7584" s="11"/>
      <c r="G7584" s="15"/>
      <c r="H7584" s="11"/>
      <c r="I7584" s="15"/>
    </row>
    <row r="7585" spans="6:9">
      <c r="F7585" s="11"/>
      <c r="G7585" s="15"/>
      <c r="H7585" s="11"/>
      <c r="I7585" s="15"/>
    </row>
    <row r="7586" spans="6:9">
      <c r="F7586" s="11"/>
      <c r="G7586" s="15"/>
      <c r="H7586" s="11"/>
      <c r="I7586" s="15"/>
    </row>
    <row r="7587" spans="6:9">
      <c r="F7587" s="11"/>
      <c r="G7587" s="15"/>
      <c r="H7587" s="11"/>
      <c r="I7587" s="15"/>
    </row>
    <row r="7588" spans="6:9">
      <c r="F7588" s="11"/>
      <c r="G7588" s="15"/>
      <c r="H7588" s="11"/>
      <c r="I7588" s="15"/>
    </row>
    <row r="7589" spans="6:9">
      <c r="F7589" s="11"/>
      <c r="G7589" s="15"/>
      <c r="H7589" s="11"/>
      <c r="I7589" s="15"/>
    </row>
    <row r="7590" spans="6:9">
      <c r="F7590" s="11"/>
      <c r="G7590" s="15"/>
      <c r="H7590" s="11"/>
      <c r="I7590" s="15"/>
    </row>
    <row r="7591" spans="6:9">
      <c r="F7591" s="11"/>
      <c r="G7591" s="15"/>
      <c r="H7591" s="11"/>
      <c r="I7591" s="15"/>
    </row>
    <row r="7592" spans="6:9">
      <c r="F7592" s="11"/>
      <c r="G7592" s="15"/>
      <c r="H7592" s="11"/>
      <c r="I7592" s="15"/>
    </row>
    <row r="7593" spans="6:9">
      <c r="F7593" s="11"/>
      <c r="G7593" s="15"/>
      <c r="H7593" s="11"/>
      <c r="I7593" s="15"/>
    </row>
    <row r="7594" spans="6:9">
      <c r="F7594" s="11"/>
      <c r="G7594" s="15"/>
      <c r="H7594" s="11"/>
      <c r="I7594" s="15"/>
    </row>
    <row r="7595" spans="6:9">
      <c r="F7595" s="11"/>
      <c r="G7595" s="15"/>
      <c r="H7595" s="11"/>
      <c r="I7595" s="15"/>
    </row>
    <row r="7596" spans="6:9">
      <c r="F7596" s="11"/>
      <c r="G7596" s="15"/>
      <c r="H7596" s="11"/>
      <c r="I7596" s="15"/>
    </row>
    <row r="7597" spans="6:9">
      <c r="F7597" s="11"/>
      <c r="G7597" s="15"/>
      <c r="H7597" s="11"/>
      <c r="I7597" s="15"/>
    </row>
    <row r="7598" spans="6:9">
      <c r="F7598" s="11"/>
      <c r="G7598" s="15"/>
      <c r="H7598" s="11"/>
      <c r="I7598" s="15"/>
    </row>
    <row r="7599" spans="6:9">
      <c r="F7599" s="11"/>
      <c r="G7599" s="15"/>
      <c r="H7599" s="11"/>
      <c r="I7599" s="15"/>
    </row>
    <row r="7600" spans="6:9">
      <c r="F7600" s="11"/>
      <c r="G7600" s="15"/>
      <c r="H7600" s="11"/>
      <c r="I7600" s="15"/>
    </row>
    <row r="7601" spans="6:9">
      <c r="F7601" s="11"/>
      <c r="G7601" s="15"/>
      <c r="H7601" s="11"/>
      <c r="I7601" s="15"/>
    </row>
    <row r="7602" spans="6:9">
      <c r="F7602" s="11"/>
      <c r="G7602" s="15"/>
      <c r="H7602" s="11"/>
      <c r="I7602" s="15"/>
    </row>
    <row r="7603" spans="6:9">
      <c r="F7603" s="11"/>
      <c r="G7603" s="15"/>
      <c r="H7603" s="11"/>
      <c r="I7603" s="15"/>
    </row>
    <row r="7604" spans="6:9">
      <c r="F7604" s="11"/>
      <c r="G7604" s="15"/>
      <c r="H7604" s="11"/>
      <c r="I7604" s="15"/>
    </row>
    <row r="7605" spans="6:9">
      <c r="F7605" s="11"/>
      <c r="G7605" s="15"/>
      <c r="H7605" s="11"/>
      <c r="I7605" s="15"/>
    </row>
    <row r="7606" spans="6:9">
      <c r="F7606" s="11"/>
      <c r="G7606" s="15"/>
      <c r="H7606" s="11"/>
      <c r="I7606" s="15"/>
    </row>
    <row r="7607" spans="6:9">
      <c r="F7607" s="11"/>
      <c r="G7607" s="15"/>
      <c r="H7607" s="11"/>
      <c r="I7607" s="15"/>
    </row>
    <row r="7608" spans="6:9">
      <c r="F7608" s="11"/>
      <c r="G7608" s="15"/>
      <c r="H7608" s="11"/>
      <c r="I7608" s="15"/>
    </row>
    <row r="7609" spans="6:9">
      <c r="F7609" s="11"/>
      <c r="G7609" s="15"/>
      <c r="H7609" s="11"/>
      <c r="I7609" s="15"/>
    </row>
    <row r="7610" spans="6:9">
      <c r="F7610" s="11"/>
      <c r="G7610" s="15"/>
      <c r="H7610" s="11"/>
      <c r="I7610" s="15"/>
    </row>
    <row r="7611" spans="6:9">
      <c r="F7611" s="11"/>
      <c r="G7611" s="15"/>
      <c r="H7611" s="11"/>
      <c r="I7611" s="15"/>
    </row>
    <row r="7612" spans="6:9">
      <c r="F7612" s="11"/>
      <c r="G7612" s="15"/>
      <c r="H7612" s="11"/>
      <c r="I7612" s="15"/>
    </row>
    <row r="7613" spans="6:9">
      <c r="F7613" s="11"/>
      <c r="G7613" s="15"/>
      <c r="H7613" s="11"/>
      <c r="I7613" s="15"/>
    </row>
    <row r="7614" spans="6:9">
      <c r="F7614" s="11"/>
      <c r="G7614" s="15"/>
      <c r="H7614" s="11"/>
      <c r="I7614" s="15"/>
    </row>
    <row r="7615" spans="6:9">
      <c r="F7615" s="11"/>
      <c r="G7615" s="15"/>
      <c r="H7615" s="11"/>
      <c r="I7615" s="15"/>
    </row>
    <row r="7616" spans="6:9">
      <c r="F7616" s="11"/>
      <c r="G7616" s="15"/>
      <c r="H7616" s="11"/>
      <c r="I7616" s="15"/>
    </row>
    <row r="7617" spans="6:9">
      <c r="F7617" s="11"/>
      <c r="G7617" s="15"/>
      <c r="H7617" s="11"/>
      <c r="I7617" s="15"/>
    </row>
    <row r="7618" spans="6:9">
      <c r="F7618" s="11"/>
      <c r="G7618" s="15"/>
      <c r="H7618" s="11"/>
      <c r="I7618" s="15"/>
    </row>
    <row r="7619" spans="6:9">
      <c r="F7619" s="11"/>
      <c r="G7619" s="15"/>
      <c r="H7619" s="11"/>
      <c r="I7619" s="15"/>
    </row>
    <row r="7620" spans="6:9">
      <c r="F7620" s="11"/>
      <c r="G7620" s="15"/>
      <c r="H7620" s="11"/>
      <c r="I7620" s="15"/>
    </row>
    <row r="7621" spans="6:9">
      <c r="F7621" s="11"/>
      <c r="G7621" s="15"/>
      <c r="H7621" s="11"/>
      <c r="I7621" s="15"/>
    </row>
    <row r="7622" spans="6:9">
      <c r="F7622" s="11"/>
      <c r="G7622" s="15"/>
      <c r="H7622" s="11"/>
      <c r="I7622" s="15"/>
    </row>
    <row r="7623" spans="6:9">
      <c r="F7623" s="11"/>
      <c r="G7623" s="15"/>
      <c r="H7623" s="11"/>
      <c r="I7623" s="15"/>
    </row>
    <row r="7624" spans="6:9">
      <c r="F7624" s="11"/>
      <c r="G7624" s="15"/>
      <c r="H7624" s="11"/>
      <c r="I7624" s="15"/>
    </row>
    <row r="7625" spans="6:9">
      <c r="F7625" s="11"/>
      <c r="G7625" s="15"/>
      <c r="H7625" s="11"/>
      <c r="I7625" s="15"/>
    </row>
    <row r="7626" spans="6:9">
      <c r="F7626" s="11"/>
      <c r="G7626" s="15"/>
      <c r="H7626" s="11"/>
      <c r="I7626" s="15"/>
    </row>
    <row r="7627" spans="6:9">
      <c r="F7627" s="11"/>
      <c r="G7627" s="15"/>
      <c r="H7627" s="11"/>
      <c r="I7627" s="15"/>
    </row>
    <row r="7628" spans="6:9">
      <c r="F7628" s="11"/>
      <c r="G7628" s="15"/>
      <c r="H7628" s="11"/>
      <c r="I7628" s="15"/>
    </row>
    <row r="7629" spans="6:9">
      <c r="F7629" s="11"/>
      <c r="G7629" s="15"/>
      <c r="H7629" s="11"/>
      <c r="I7629" s="15"/>
    </row>
    <row r="7630" spans="6:9">
      <c r="F7630" s="11"/>
      <c r="G7630" s="15"/>
      <c r="H7630" s="11"/>
      <c r="I7630" s="15"/>
    </row>
    <row r="7631" spans="6:9">
      <c r="F7631" s="11"/>
      <c r="G7631" s="15"/>
      <c r="H7631" s="11"/>
      <c r="I7631" s="15"/>
    </row>
    <row r="7632" spans="6:9">
      <c r="F7632" s="11"/>
      <c r="G7632" s="15"/>
      <c r="H7632" s="11"/>
      <c r="I7632" s="15"/>
    </row>
    <row r="7633" spans="6:9">
      <c r="F7633" s="11"/>
      <c r="G7633" s="15"/>
      <c r="H7633" s="11"/>
      <c r="I7633" s="15"/>
    </row>
    <row r="7634" spans="6:9">
      <c r="F7634" s="11"/>
      <c r="G7634" s="15"/>
      <c r="H7634" s="11"/>
      <c r="I7634" s="15"/>
    </row>
    <row r="7635" spans="6:9">
      <c r="F7635" s="11"/>
      <c r="G7635" s="15"/>
      <c r="H7635" s="11"/>
      <c r="I7635" s="15"/>
    </row>
    <row r="7636" spans="6:9">
      <c r="F7636" s="11"/>
      <c r="G7636" s="15"/>
      <c r="H7636" s="11"/>
      <c r="I7636" s="15"/>
    </row>
    <row r="7637" spans="6:9">
      <c r="F7637" s="11"/>
      <c r="G7637" s="15"/>
      <c r="H7637" s="11"/>
      <c r="I7637" s="15"/>
    </row>
    <row r="7638" spans="6:9">
      <c r="F7638" s="11"/>
      <c r="G7638" s="15"/>
      <c r="H7638" s="11"/>
      <c r="I7638" s="15"/>
    </row>
    <row r="7639" spans="6:9">
      <c r="F7639" s="11"/>
      <c r="G7639" s="15"/>
      <c r="H7639" s="11"/>
      <c r="I7639" s="15"/>
    </row>
    <row r="7640" spans="6:9">
      <c r="F7640" s="11"/>
      <c r="G7640" s="15"/>
      <c r="H7640" s="11"/>
      <c r="I7640" s="15"/>
    </row>
    <row r="7641" spans="6:9">
      <c r="F7641" s="11"/>
      <c r="G7641" s="15"/>
      <c r="H7641" s="11"/>
      <c r="I7641" s="15"/>
    </row>
    <row r="7642" spans="6:9">
      <c r="F7642" s="11"/>
      <c r="G7642" s="15"/>
      <c r="H7642" s="11"/>
      <c r="I7642" s="15"/>
    </row>
    <row r="7643" spans="6:9">
      <c r="F7643" s="11"/>
      <c r="G7643" s="15"/>
      <c r="H7643" s="11"/>
      <c r="I7643" s="15"/>
    </row>
    <row r="7644" spans="6:9">
      <c r="F7644" s="11"/>
      <c r="G7644" s="15"/>
      <c r="H7644" s="11"/>
      <c r="I7644" s="15"/>
    </row>
    <row r="7645" spans="6:9">
      <c r="F7645" s="11"/>
      <c r="G7645" s="15"/>
      <c r="H7645" s="11"/>
      <c r="I7645" s="15"/>
    </row>
    <row r="7646" spans="6:9">
      <c r="F7646" s="11"/>
      <c r="G7646" s="15"/>
      <c r="H7646" s="11"/>
      <c r="I7646" s="15"/>
    </row>
    <row r="7647" spans="6:9">
      <c r="F7647" s="11"/>
      <c r="G7647" s="15"/>
      <c r="H7647" s="11"/>
      <c r="I7647" s="15"/>
    </row>
    <row r="7648" spans="6:9">
      <c r="F7648" s="11"/>
      <c r="G7648" s="15"/>
      <c r="H7648" s="11"/>
      <c r="I7648" s="15"/>
    </row>
    <row r="7649" spans="6:9">
      <c r="F7649" s="11"/>
      <c r="G7649" s="15"/>
      <c r="H7649" s="11"/>
      <c r="I7649" s="15"/>
    </row>
    <row r="7650" spans="6:9">
      <c r="F7650" s="11"/>
      <c r="G7650" s="15"/>
      <c r="H7650" s="11"/>
      <c r="I7650" s="15"/>
    </row>
    <row r="7651" spans="6:9">
      <c r="F7651" s="11"/>
      <c r="G7651" s="15"/>
      <c r="H7651" s="11"/>
      <c r="I7651" s="15"/>
    </row>
    <row r="7652" spans="6:9">
      <c r="F7652" s="11"/>
      <c r="G7652" s="15"/>
      <c r="H7652" s="11"/>
      <c r="I7652" s="15"/>
    </row>
    <row r="7653" spans="6:9">
      <c r="F7653" s="11"/>
      <c r="G7653" s="15"/>
      <c r="H7653" s="11"/>
      <c r="I7653" s="15"/>
    </row>
    <row r="7654" spans="6:9">
      <c r="F7654" s="11"/>
      <c r="G7654" s="15"/>
      <c r="H7654" s="11"/>
      <c r="I7654" s="15"/>
    </row>
    <row r="7655" spans="6:9">
      <c r="F7655" s="11"/>
      <c r="G7655" s="15"/>
      <c r="H7655" s="11"/>
      <c r="I7655" s="15"/>
    </row>
    <row r="7656" spans="6:9">
      <c r="F7656" s="11"/>
      <c r="G7656" s="15"/>
      <c r="H7656" s="11"/>
      <c r="I7656" s="15"/>
    </row>
    <row r="7657" spans="6:9">
      <c r="F7657" s="11"/>
      <c r="G7657" s="15"/>
      <c r="H7657" s="11"/>
      <c r="I7657" s="15"/>
    </row>
    <row r="7658" spans="6:9">
      <c r="F7658" s="11"/>
      <c r="G7658" s="15"/>
      <c r="H7658" s="11"/>
      <c r="I7658" s="15"/>
    </row>
    <row r="7659" spans="6:9">
      <c r="F7659" s="11"/>
      <c r="G7659" s="15"/>
      <c r="H7659" s="11"/>
      <c r="I7659" s="15"/>
    </row>
    <row r="7660" spans="6:9">
      <c r="F7660" s="11"/>
      <c r="G7660" s="15"/>
      <c r="H7660" s="11"/>
      <c r="I7660" s="15"/>
    </row>
    <row r="7661" spans="6:9">
      <c r="F7661" s="11"/>
      <c r="G7661" s="15"/>
      <c r="H7661" s="11"/>
      <c r="I7661" s="15"/>
    </row>
    <row r="7662" spans="6:9">
      <c r="F7662" s="11"/>
      <c r="G7662" s="15"/>
      <c r="H7662" s="11"/>
      <c r="I7662" s="15"/>
    </row>
    <row r="7663" spans="6:9">
      <c r="F7663" s="11"/>
      <c r="G7663" s="15"/>
      <c r="H7663" s="11"/>
      <c r="I7663" s="15"/>
    </row>
    <row r="7664" spans="6:9">
      <c r="F7664" s="11"/>
      <c r="G7664" s="15"/>
      <c r="H7664" s="11"/>
      <c r="I7664" s="15"/>
    </row>
    <row r="7665" spans="6:9">
      <c r="F7665" s="11"/>
      <c r="G7665" s="15"/>
      <c r="H7665" s="11"/>
      <c r="I7665" s="15"/>
    </row>
    <row r="7666" spans="6:9">
      <c r="F7666" s="11"/>
      <c r="G7666" s="15"/>
      <c r="H7666" s="11"/>
      <c r="I7666" s="15"/>
    </row>
    <row r="7667" spans="6:9">
      <c r="F7667" s="11"/>
      <c r="G7667" s="15"/>
      <c r="H7667" s="11"/>
      <c r="I7667" s="15"/>
    </row>
    <row r="7668" spans="6:9">
      <c r="F7668" s="11"/>
      <c r="G7668" s="15"/>
      <c r="H7668" s="11"/>
      <c r="I7668" s="15"/>
    </row>
    <row r="7669" spans="6:9">
      <c r="F7669" s="11"/>
      <c r="G7669" s="15"/>
      <c r="H7669" s="11"/>
      <c r="I7669" s="15"/>
    </row>
    <row r="7670" spans="6:9">
      <c r="F7670" s="11"/>
      <c r="G7670" s="15"/>
      <c r="H7670" s="11"/>
      <c r="I7670" s="15"/>
    </row>
    <row r="7671" spans="6:9">
      <c r="F7671" s="11"/>
      <c r="G7671" s="15"/>
      <c r="H7671" s="11"/>
      <c r="I7671" s="15"/>
    </row>
    <row r="7672" spans="6:9">
      <c r="F7672" s="11"/>
      <c r="G7672" s="15"/>
      <c r="H7672" s="11"/>
      <c r="I7672" s="15"/>
    </row>
    <row r="7673" spans="6:9">
      <c r="F7673" s="11"/>
      <c r="G7673" s="15"/>
      <c r="H7673" s="11"/>
      <c r="I7673" s="15"/>
    </row>
    <row r="7674" spans="6:9">
      <c r="F7674" s="11"/>
      <c r="G7674" s="15"/>
      <c r="H7674" s="11"/>
      <c r="I7674" s="15"/>
    </row>
    <row r="7675" spans="6:9">
      <c r="F7675" s="11"/>
      <c r="G7675" s="15"/>
      <c r="H7675" s="11"/>
      <c r="I7675" s="15"/>
    </row>
    <row r="7676" spans="6:9">
      <c r="F7676" s="11"/>
      <c r="G7676" s="15"/>
      <c r="H7676" s="11"/>
      <c r="I7676" s="15"/>
    </row>
    <row r="7677" spans="6:9">
      <c r="F7677" s="11"/>
      <c r="G7677" s="15"/>
      <c r="H7677" s="11"/>
      <c r="I7677" s="15"/>
    </row>
    <row r="7678" spans="6:9">
      <c r="F7678" s="11"/>
      <c r="G7678" s="15"/>
      <c r="H7678" s="11"/>
      <c r="I7678" s="15"/>
    </row>
    <row r="7679" spans="6:9">
      <c r="F7679" s="11"/>
      <c r="G7679" s="15"/>
      <c r="H7679" s="11"/>
      <c r="I7679" s="15"/>
    </row>
    <row r="7680" spans="6:9">
      <c r="F7680" s="11"/>
      <c r="G7680" s="15"/>
      <c r="H7680" s="11"/>
      <c r="I7680" s="15"/>
    </row>
    <row r="7681" spans="6:9">
      <c r="F7681" s="11"/>
      <c r="G7681" s="15"/>
      <c r="H7681" s="11"/>
      <c r="I7681" s="15"/>
    </row>
    <row r="7682" spans="6:9">
      <c r="F7682" s="11"/>
      <c r="G7682" s="15"/>
      <c r="H7682" s="11"/>
      <c r="I7682" s="15"/>
    </row>
    <row r="7683" spans="6:9">
      <c r="F7683" s="11"/>
      <c r="G7683" s="15"/>
      <c r="H7683" s="11"/>
      <c r="I7683" s="15"/>
    </row>
    <row r="7684" spans="6:9">
      <c r="F7684" s="11"/>
      <c r="G7684" s="15"/>
      <c r="H7684" s="11"/>
      <c r="I7684" s="15"/>
    </row>
    <row r="7685" spans="6:9">
      <c r="F7685" s="11"/>
      <c r="G7685" s="15"/>
      <c r="H7685" s="11"/>
      <c r="I7685" s="15"/>
    </row>
    <row r="7686" spans="6:9">
      <c r="F7686" s="11"/>
      <c r="G7686" s="15"/>
      <c r="H7686" s="11"/>
      <c r="I7686" s="15"/>
    </row>
    <row r="7687" spans="6:9">
      <c r="F7687" s="11"/>
      <c r="G7687" s="15"/>
      <c r="H7687" s="11"/>
      <c r="I7687" s="15"/>
    </row>
    <row r="7688" spans="6:9">
      <c r="F7688" s="11"/>
      <c r="G7688" s="15"/>
      <c r="H7688" s="11"/>
      <c r="I7688" s="15"/>
    </row>
    <row r="7689" spans="6:9">
      <c r="F7689" s="11"/>
      <c r="G7689" s="15"/>
      <c r="H7689" s="11"/>
      <c r="I7689" s="15"/>
    </row>
    <row r="7690" spans="6:9">
      <c r="F7690" s="11"/>
      <c r="G7690" s="15"/>
      <c r="H7690" s="11"/>
      <c r="I7690" s="15"/>
    </row>
    <row r="7691" spans="6:9">
      <c r="F7691" s="11"/>
      <c r="G7691" s="15"/>
      <c r="H7691" s="11"/>
      <c r="I7691" s="15"/>
    </row>
    <row r="7692" spans="6:9">
      <c r="F7692" s="11"/>
      <c r="G7692" s="15"/>
      <c r="H7692" s="11"/>
      <c r="I7692" s="15"/>
    </row>
    <row r="7693" spans="6:9">
      <c r="F7693" s="11"/>
      <c r="G7693" s="15"/>
      <c r="H7693" s="11"/>
      <c r="I7693" s="15"/>
    </row>
    <row r="7694" spans="6:9">
      <c r="F7694" s="11"/>
      <c r="G7694" s="15"/>
      <c r="H7694" s="11"/>
      <c r="I7694" s="15"/>
    </row>
    <row r="7695" spans="6:9">
      <c r="F7695" s="11"/>
      <c r="G7695" s="15"/>
      <c r="H7695" s="11"/>
      <c r="I7695" s="15"/>
    </row>
    <row r="7696" spans="6:9">
      <c r="F7696" s="11"/>
      <c r="G7696" s="15"/>
      <c r="H7696" s="11"/>
      <c r="I7696" s="15"/>
    </row>
    <row r="7697" spans="6:9">
      <c r="F7697" s="11"/>
      <c r="G7697" s="15"/>
      <c r="H7697" s="11"/>
      <c r="I7697" s="15"/>
    </row>
    <row r="7698" spans="6:9">
      <c r="F7698" s="11"/>
      <c r="G7698" s="15"/>
      <c r="H7698" s="11"/>
      <c r="I7698" s="15"/>
    </row>
    <row r="7699" spans="6:9">
      <c r="F7699" s="11"/>
      <c r="G7699" s="15"/>
      <c r="H7699" s="11"/>
      <c r="I7699" s="15"/>
    </row>
    <row r="7700" spans="6:9">
      <c r="F7700" s="11"/>
      <c r="G7700" s="15"/>
      <c r="H7700" s="11"/>
      <c r="I7700" s="15"/>
    </row>
    <row r="7701" spans="6:9">
      <c r="F7701" s="11"/>
      <c r="G7701" s="15"/>
      <c r="H7701" s="11"/>
      <c r="I7701" s="15"/>
    </row>
    <row r="7702" spans="6:9">
      <c r="F7702" s="11"/>
      <c r="G7702" s="15"/>
      <c r="H7702" s="11"/>
      <c r="I7702" s="15"/>
    </row>
    <row r="7703" spans="6:9">
      <c r="F7703" s="11"/>
      <c r="G7703" s="15"/>
      <c r="H7703" s="11"/>
      <c r="I7703" s="15"/>
    </row>
    <row r="7704" spans="6:9">
      <c r="F7704" s="11"/>
      <c r="G7704" s="15"/>
      <c r="H7704" s="11"/>
      <c r="I7704" s="15"/>
    </row>
    <row r="7705" spans="6:9">
      <c r="F7705" s="11"/>
      <c r="G7705" s="15"/>
      <c r="H7705" s="11"/>
      <c r="I7705" s="15"/>
    </row>
    <row r="7706" spans="6:9">
      <c r="F7706" s="11"/>
      <c r="G7706" s="15"/>
      <c r="H7706" s="11"/>
      <c r="I7706" s="15"/>
    </row>
    <row r="7707" spans="6:9">
      <c r="F7707" s="11"/>
      <c r="G7707" s="15"/>
      <c r="H7707" s="11"/>
      <c r="I7707" s="15"/>
    </row>
    <row r="7708" spans="6:9">
      <c r="F7708" s="11"/>
      <c r="G7708" s="15"/>
      <c r="H7708" s="11"/>
      <c r="I7708" s="15"/>
    </row>
    <row r="7709" spans="6:9">
      <c r="F7709" s="11"/>
      <c r="G7709" s="15"/>
      <c r="H7709" s="11"/>
      <c r="I7709" s="15"/>
    </row>
    <row r="7710" spans="6:9">
      <c r="F7710" s="11"/>
      <c r="G7710" s="15"/>
      <c r="H7710" s="11"/>
      <c r="I7710" s="15"/>
    </row>
    <row r="7711" spans="6:9">
      <c r="F7711" s="11"/>
      <c r="G7711" s="15"/>
      <c r="H7711" s="11"/>
      <c r="I7711" s="15"/>
    </row>
    <row r="7712" spans="6:9">
      <c r="F7712" s="11"/>
      <c r="G7712" s="15"/>
      <c r="H7712" s="11"/>
      <c r="I7712" s="15"/>
    </row>
    <row r="7713" spans="6:9">
      <c r="F7713" s="11"/>
      <c r="G7713" s="15"/>
      <c r="H7713" s="11"/>
      <c r="I7713" s="15"/>
    </row>
    <row r="7714" spans="6:9">
      <c r="F7714" s="11"/>
      <c r="G7714" s="15"/>
      <c r="H7714" s="11"/>
      <c r="I7714" s="15"/>
    </row>
    <row r="7715" spans="6:9">
      <c r="F7715" s="11"/>
      <c r="G7715" s="15"/>
      <c r="H7715" s="11"/>
      <c r="I7715" s="15"/>
    </row>
    <row r="7716" spans="6:9">
      <c r="F7716" s="11"/>
      <c r="G7716" s="15"/>
      <c r="H7716" s="11"/>
      <c r="I7716" s="15"/>
    </row>
    <row r="7717" spans="6:9">
      <c r="F7717" s="11"/>
      <c r="G7717" s="15"/>
      <c r="H7717" s="11"/>
      <c r="I7717" s="15"/>
    </row>
    <row r="7718" spans="6:9">
      <c r="F7718" s="11"/>
      <c r="G7718" s="15"/>
      <c r="H7718" s="11"/>
      <c r="I7718" s="15"/>
    </row>
    <row r="7719" spans="6:9">
      <c r="F7719" s="11"/>
      <c r="G7719" s="15"/>
      <c r="H7719" s="11"/>
      <c r="I7719" s="15"/>
    </row>
    <row r="7720" spans="6:9">
      <c r="F7720" s="11"/>
      <c r="G7720" s="15"/>
      <c r="H7720" s="11"/>
      <c r="I7720" s="15"/>
    </row>
    <row r="7721" spans="6:9">
      <c r="F7721" s="11"/>
      <c r="G7721" s="15"/>
      <c r="H7721" s="11"/>
      <c r="I7721" s="15"/>
    </row>
    <row r="7722" spans="6:9">
      <c r="F7722" s="11"/>
      <c r="G7722" s="15"/>
      <c r="H7722" s="11"/>
      <c r="I7722" s="15"/>
    </row>
    <row r="7723" spans="6:9">
      <c r="F7723" s="11"/>
      <c r="G7723" s="15"/>
      <c r="H7723" s="11"/>
      <c r="I7723" s="15"/>
    </row>
    <row r="7724" spans="6:9">
      <c r="F7724" s="11"/>
      <c r="G7724" s="15"/>
      <c r="H7724" s="11"/>
      <c r="I7724" s="15"/>
    </row>
    <row r="7725" spans="6:9">
      <c r="F7725" s="11"/>
      <c r="G7725" s="15"/>
      <c r="H7725" s="11"/>
      <c r="I7725" s="15"/>
    </row>
    <row r="7726" spans="6:9">
      <c r="F7726" s="11"/>
      <c r="G7726" s="15"/>
      <c r="H7726" s="11"/>
      <c r="I7726" s="15"/>
    </row>
    <row r="7727" spans="6:9">
      <c r="F7727" s="11"/>
      <c r="G7727" s="15"/>
      <c r="H7727" s="11"/>
      <c r="I7727" s="15"/>
    </row>
    <row r="7728" spans="6:9">
      <c r="F7728" s="11"/>
      <c r="G7728" s="15"/>
      <c r="H7728" s="11"/>
      <c r="I7728" s="15"/>
    </row>
    <row r="7729" spans="6:9">
      <c r="F7729" s="11"/>
      <c r="G7729" s="15"/>
      <c r="H7729" s="11"/>
      <c r="I7729" s="15"/>
    </row>
    <row r="7730" spans="6:9">
      <c r="F7730" s="11"/>
      <c r="G7730" s="15"/>
      <c r="H7730" s="11"/>
      <c r="I7730" s="15"/>
    </row>
    <row r="7731" spans="6:9">
      <c r="F7731" s="11"/>
      <c r="G7731" s="15"/>
      <c r="H7731" s="11"/>
      <c r="I7731" s="15"/>
    </row>
    <row r="7732" spans="6:9">
      <c r="F7732" s="11"/>
      <c r="G7732" s="15"/>
      <c r="H7732" s="11"/>
      <c r="I7732" s="15"/>
    </row>
    <row r="7733" spans="6:9">
      <c r="F7733" s="11"/>
      <c r="G7733" s="15"/>
      <c r="H7733" s="11"/>
      <c r="I7733" s="15"/>
    </row>
    <row r="7734" spans="6:9">
      <c r="F7734" s="11"/>
      <c r="G7734" s="15"/>
      <c r="H7734" s="11"/>
      <c r="I7734" s="15"/>
    </row>
    <row r="7735" spans="6:9">
      <c r="F7735" s="11"/>
      <c r="G7735" s="15"/>
      <c r="H7735" s="11"/>
      <c r="I7735" s="15"/>
    </row>
    <row r="7736" spans="6:9">
      <c r="F7736" s="11"/>
      <c r="G7736" s="15"/>
      <c r="H7736" s="11"/>
      <c r="I7736" s="15"/>
    </row>
    <row r="7737" spans="6:9">
      <c r="F7737" s="11"/>
      <c r="G7737" s="15"/>
      <c r="H7737" s="11"/>
      <c r="I7737" s="15"/>
    </row>
    <row r="7738" spans="6:9">
      <c r="F7738" s="11"/>
      <c r="G7738" s="15"/>
      <c r="H7738" s="11"/>
      <c r="I7738" s="15"/>
    </row>
    <row r="7739" spans="6:9">
      <c r="F7739" s="11"/>
      <c r="G7739" s="15"/>
      <c r="H7739" s="11"/>
      <c r="I7739" s="15"/>
    </row>
    <row r="7740" spans="6:9">
      <c r="F7740" s="11"/>
      <c r="G7740" s="15"/>
      <c r="H7740" s="11"/>
      <c r="I7740" s="15"/>
    </row>
    <row r="7741" spans="6:9">
      <c r="F7741" s="11"/>
      <c r="G7741" s="15"/>
      <c r="H7741" s="11"/>
      <c r="I7741" s="15"/>
    </row>
    <row r="7742" spans="6:9">
      <c r="F7742" s="11"/>
      <c r="G7742" s="15"/>
      <c r="H7742" s="11"/>
      <c r="I7742" s="15"/>
    </row>
    <row r="7743" spans="6:9">
      <c r="F7743" s="11"/>
      <c r="G7743" s="15"/>
      <c r="H7743" s="11"/>
      <c r="I7743" s="15"/>
    </row>
    <row r="7744" spans="6:9">
      <c r="F7744" s="11"/>
      <c r="G7744" s="15"/>
      <c r="H7744" s="11"/>
      <c r="I7744" s="15"/>
    </row>
    <row r="7745" spans="6:9">
      <c r="F7745" s="11"/>
      <c r="G7745" s="15"/>
      <c r="H7745" s="11"/>
      <c r="I7745" s="15"/>
    </row>
    <row r="7746" spans="6:9">
      <c r="F7746" s="11"/>
      <c r="G7746" s="15"/>
      <c r="H7746" s="11"/>
      <c r="I7746" s="15"/>
    </row>
    <row r="7747" spans="6:9">
      <c r="F7747" s="11"/>
      <c r="G7747" s="15"/>
      <c r="H7747" s="11"/>
      <c r="I7747" s="15"/>
    </row>
    <row r="7748" spans="6:9">
      <c r="F7748" s="11"/>
      <c r="G7748" s="15"/>
      <c r="H7748" s="11"/>
      <c r="I7748" s="15"/>
    </row>
    <row r="7749" spans="6:9">
      <c r="F7749" s="11"/>
      <c r="G7749" s="15"/>
      <c r="H7749" s="11"/>
      <c r="I7749" s="15"/>
    </row>
    <row r="7750" spans="6:9">
      <c r="F7750" s="11"/>
      <c r="G7750" s="15"/>
      <c r="H7750" s="11"/>
      <c r="I7750" s="15"/>
    </row>
    <row r="7751" spans="6:9">
      <c r="F7751" s="11"/>
      <c r="G7751" s="15"/>
      <c r="H7751" s="11"/>
      <c r="I7751" s="15"/>
    </row>
    <row r="7752" spans="6:9">
      <c r="F7752" s="11"/>
      <c r="G7752" s="15"/>
      <c r="H7752" s="11"/>
      <c r="I7752" s="15"/>
    </row>
    <row r="7753" spans="6:9">
      <c r="F7753" s="11"/>
      <c r="G7753" s="15"/>
      <c r="H7753" s="11"/>
      <c r="I7753" s="15"/>
    </row>
    <row r="7754" spans="6:9">
      <c r="F7754" s="11"/>
      <c r="G7754" s="15"/>
      <c r="H7754" s="11"/>
      <c r="I7754" s="15"/>
    </row>
    <row r="7755" spans="6:9">
      <c r="F7755" s="11"/>
      <c r="G7755" s="15"/>
      <c r="H7755" s="11"/>
      <c r="I7755" s="15"/>
    </row>
    <row r="7756" spans="6:9">
      <c r="F7756" s="11"/>
      <c r="G7756" s="15"/>
      <c r="H7756" s="11"/>
      <c r="I7756" s="15"/>
    </row>
    <row r="7757" spans="6:9">
      <c r="F7757" s="11"/>
      <c r="G7757" s="15"/>
      <c r="H7757" s="11"/>
      <c r="I7757" s="15"/>
    </row>
    <row r="7758" spans="6:9">
      <c r="F7758" s="11"/>
      <c r="G7758" s="15"/>
      <c r="H7758" s="11"/>
      <c r="I7758" s="15"/>
    </row>
    <row r="7759" spans="6:9">
      <c r="F7759" s="11"/>
      <c r="G7759" s="15"/>
      <c r="H7759" s="11"/>
      <c r="I7759" s="15"/>
    </row>
    <row r="7760" spans="6:9">
      <c r="F7760" s="11"/>
      <c r="G7760" s="15"/>
      <c r="H7760" s="11"/>
      <c r="I7760" s="15"/>
    </row>
    <row r="7761" spans="6:9">
      <c r="F7761" s="11"/>
      <c r="G7761" s="15"/>
      <c r="H7761" s="11"/>
      <c r="I7761" s="15"/>
    </row>
    <row r="7762" spans="6:9">
      <c r="F7762" s="11"/>
      <c r="G7762" s="15"/>
      <c r="H7762" s="11"/>
      <c r="I7762" s="15"/>
    </row>
    <row r="7763" spans="6:9">
      <c r="F7763" s="11"/>
      <c r="G7763" s="15"/>
      <c r="H7763" s="11"/>
      <c r="I7763" s="15"/>
    </row>
    <row r="7764" spans="6:9">
      <c r="F7764" s="11"/>
      <c r="G7764" s="15"/>
      <c r="H7764" s="11"/>
      <c r="I7764" s="15"/>
    </row>
    <row r="7765" spans="6:9">
      <c r="F7765" s="11"/>
      <c r="G7765" s="15"/>
      <c r="H7765" s="11"/>
      <c r="I7765" s="15"/>
    </row>
    <row r="7766" spans="6:9">
      <c r="F7766" s="11"/>
      <c r="G7766" s="15"/>
      <c r="H7766" s="11"/>
      <c r="I7766" s="15"/>
    </row>
    <row r="7767" spans="6:9">
      <c r="F7767" s="11"/>
      <c r="G7767" s="15"/>
      <c r="H7767" s="11"/>
      <c r="I7767" s="15"/>
    </row>
    <row r="7768" spans="6:9">
      <c r="F7768" s="11"/>
      <c r="G7768" s="15"/>
      <c r="H7768" s="11"/>
      <c r="I7768" s="15"/>
    </row>
    <row r="7769" spans="6:9">
      <c r="F7769" s="11"/>
      <c r="G7769" s="15"/>
      <c r="H7769" s="11"/>
      <c r="I7769" s="15"/>
    </row>
    <row r="7770" spans="6:9">
      <c r="F7770" s="11"/>
      <c r="G7770" s="15"/>
      <c r="H7770" s="11"/>
      <c r="I7770" s="15"/>
    </row>
    <row r="7771" spans="6:9">
      <c r="F7771" s="11"/>
      <c r="G7771" s="15"/>
      <c r="H7771" s="11"/>
      <c r="I7771" s="15"/>
    </row>
    <row r="7772" spans="6:9">
      <c r="F7772" s="11"/>
      <c r="G7772" s="15"/>
      <c r="H7772" s="11"/>
      <c r="I7772" s="15"/>
    </row>
    <row r="7773" spans="6:9">
      <c r="F7773" s="11"/>
      <c r="G7773" s="15"/>
      <c r="H7773" s="11"/>
      <c r="I7773" s="15"/>
    </row>
    <row r="7774" spans="6:9">
      <c r="F7774" s="11"/>
      <c r="G7774" s="15"/>
      <c r="H7774" s="11"/>
      <c r="I7774" s="15"/>
    </row>
    <row r="7775" spans="6:9">
      <c r="F7775" s="11"/>
      <c r="G7775" s="15"/>
      <c r="H7775" s="11"/>
      <c r="I7775" s="15"/>
    </row>
    <row r="7776" spans="6:9">
      <c r="F7776" s="11"/>
      <c r="G7776" s="15"/>
      <c r="H7776" s="11"/>
      <c r="I7776" s="15"/>
    </row>
    <row r="7777" spans="6:9">
      <c r="F7777" s="11"/>
      <c r="G7777" s="15"/>
      <c r="H7777" s="11"/>
      <c r="I7777" s="15"/>
    </row>
    <row r="7778" spans="6:9">
      <c r="F7778" s="11"/>
      <c r="G7778" s="15"/>
      <c r="H7778" s="11"/>
      <c r="I7778" s="15"/>
    </row>
    <row r="7779" spans="6:9">
      <c r="F7779" s="11"/>
      <c r="G7779" s="15"/>
      <c r="H7779" s="11"/>
      <c r="I7779" s="15"/>
    </row>
    <row r="7780" spans="6:9">
      <c r="F7780" s="11"/>
      <c r="G7780" s="15"/>
      <c r="H7780" s="11"/>
      <c r="I7780" s="15"/>
    </row>
    <row r="7781" spans="6:9">
      <c r="F7781" s="11"/>
      <c r="G7781" s="15"/>
      <c r="H7781" s="11"/>
      <c r="I7781" s="15"/>
    </row>
    <row r="7782" spans="6:9">
      <c r="F7782" s="11"/>
      <c r="G7782" s="15"/>
      <c r="H7782" s="11"/>
      <c r="I7782" s="15"/>
    </row>
    <row r="7783" spans="6:9">
      <c r="F7783" s="11"/>
      <c r="G7783" s="15"/>
      <c r="H7783" s="11"/>
      <c r="I7783" s="15"/>
    </row>
    <row r="7784" spans="6:9">
      <c r="F7784" s="11"/>
      <c r="G7784" s="15"/>
      <c r="H7784" s="11"/>
      <c r="I7784" s="15"/>
    </row>
    <row r="7785" spans="6:9">
      <c r="F7785" s="11"/>
      <c r="G7785" s="15"/>
      <c r="H7785" s="11"/>
      <c r="I7785" s="15"/>
    </row>
    <row r="7786" spans="6:9">
      <c r="F7786" s="11"/>
      <c r="G7786" s="15"/>
      <c r="H7786" s="11"/>
      <c r="I7786" s="15"/>
    </row>
    <row r="7787" spans="6:9">
      <c r="F7787" s="11"/>
      <c r="G7787" s="15"/>
      <c r="H7787" s="11"/>
      <c r="I7787" s="15"/>
    </row>
    <row r="7788" spans="6:9">
      <c r="F7788" s="11"/>
      <c r="G7788" s="15"/>
      <c r="H7788" s="11"/>
      <c r="I7788" s="15"/>
    </row>
    <row r="7789" spans="6:9">
      <c r="F7789" s="11"/>
      <c r="G7789" s="15"/>
      <c r="H7789" s="11"/>
      <c r="I7789" s="15"/>
    </row>
    <row r="7790" spans="6:9">
      <c r="F7790" s="11"/>
      <c r="G7790" s="15"/>
      <c r="H7790" s="11"/>
      <c r="I7790" s="15"/>
    </row>
    <row r="7791" spans="6:9">
      <c r="F7791" s="11"/>
      <c r="G7791" s="15"/>
      <c r="H7791" s="11"/>
      <c r="I7791" s="15"/>
    </row>
    <row r="7792" spans="6:9">
      <c r="F7792" s="11"/>
      <c r="G7792" s="15"/>
      <c r="H7792" s="11"/>
      <c r="I7792" s="15"/>
    </row>
    <row r="7793" spans="6:9">
      <c r="F7793" s="11"/>
      <c r="G7793" s="15"/>
      <c r="H7793" s="11"/>
      <c r="I7793" s="15"/>
    </row>
    <row r="7794" spans="6:9">
      <c r="F7794" s="11"/>
      <c r="G7794" s="15"/>
      <c r="H7794" s="11"/>
      <c r="I7794" s="15"/>
    </row>
    <row r="7795" spans="6:9">
      <c r="F7795" s="11"/>
      <c r="G7795" s="15"/>
      <c r="H7795" s="11"/>
      <c r="I7795" s="15"/>
    </row>
    <row r="7796" spans="6:9">
      <c r="F7796" s="11"/>
      <c r="G7796" s="15"/>
      <c r="H7796" s="11"/>
      <c r="I7796" s="15"/>
    </row>
    <row r="7797" spans="6:9">
      <c r="F7797" s="11"/>
      <c r="G7797" s="15"/>
      <c r="H7797" s="11"/>
      <c r="I7797" s="15"/>
    </row>
    <row r="7798" spans="6:9">
      <c r="F7798" s="11"/>
      <c r="G7798" s="15"/>
      <c r="H7798" s="11"/>
      <c r="I7798" s="15"/>
    </row>
    <row r="7799" spans="6:9">
      <c r="F7799" s="11"/>
      <c r="G7799" s="15"/>
      <c r="H7799" s="11"/>
      <c r="I7799" s="15"/>
    </row>
    <row r="7800" spans="6:9">
      <c r="F7800" s="11"/>
      <c r="G7800" s="15"/>
      <c r="H7800" s="11"/>
      <c r="I7800" s="15"/>
    </row>
    <row r="7801" spans="6:9">
      <c r="F7801" s="11"/>
      <c r="G7801" s="15"/>
      <c r="H7801" s="11"/>
      <c r="I7801" s="15"/>
    </row>
    <row r="7802" spans="6:9">
      <c r="F7802" s="11"/>
      <c r="G7802" s="15"/>
      <c r="H7802" s="11"/>
      <c r="I7802" s="15"/>
    </row>
    <row r="7803" spans="6:9">
      <c r="F7803" s="11"/>
      <c r="G7803" s="15"/>
      <c r="H7803" s="11"/>
      <c r="I7803" s="15"/>
    </row>
    <row r="7804" spans="6:9">
      <c r="F7804" s="11"/>
      <c r="G7804" s="15"/>
      <c r="H7804" s="11"/>
      <c r="I7804" s="15"/>
    </row>
    <row r="7805" spans="6:9">
      <c r="F7805" s="11"/>
      <c r="G7805" s="15"/>
      <c r="H7805" s="11"/>
      <c r="I7805" s="15"/>
    </row>
    <row r="7806" spans="6:9">
      <c r="F7806" s="11"/>
      <c r="G7806" s="15"/>
      <c r="H7806" s="11"/>
      <c r="I7806" s="15"/>
    </row>
    <row r="7807" spans="6:9">
      <c r="F7807" s="11"/>
      <c r="G7807" s="15"/>
      <c r="H7807" s="11"/>
      <c r="I7807" s="15"/>
    </row>
    <row r="7808" spans="6:9">
      <c r="F7808" s="11"/>
      <c r="G7808" s="15"/>
      <c r="H7808" s="11"/>
      <c r="I7808" s="15"/>
    </row>
    <row r="7809" spans="6:9">
      <c r="F7809" s="11"/>
      <c r="G7809" s="15"/>
      <c r="H7809" s="11"/>
      <c r="I7809" s="15"/>
    </row>
    <row r="7810" spans="6:9">
      <c r="F7810" s="11"/>
      <c r="G7810" s="15"/>
      <c r="H7810" s="11"/>
      <c r="I7810" s="15"/>
    </row>
    <row r="7811" spans="6:9">
      <c r="F7811" s="11"/>
      <c r="G7811" s="15"/>
      <c r="H7811" s="11"/>
      <c r="I7811" s="15"/>
    </row>
    <row r="7812" spans="6:9">
      <c r="F7812" s="11"/>
      <c r="G7812" s="15"/>
      <c r="H7812" s="11"/>
      <c r="I7812" s="15"/>
    </row>
    <row r="7813" spans="6:9">
      <c r="F7813" s="11"/>
      <c r="G7813" s="15"/>
      <c r="H7813" s="11"/>
      <c r="I7813" s="15"/>
    </row>
    <row r="7814" spans="6:9">
      <c r="F7814" s="11"/>
      <c r="G7814" s="15"/>
      <c r="H7814" s="11"/>
      <c r="I7814" s="15"/>
    </row>
    <row r="7815" spans="6:9">
      <c r="F7815" s="11"/>
      <c r="G7815" s="15"/>
      <c r="H7815" s="11"/>
      <c r="I7815" s="15"/>
    </row>
    <row r="7816" spans="6:9">
      <c r="F7816" s="11"/>
      <c r="G7816" s="15"/>
      <c r="H7816" s="11"/>
      <c r="I7816" s="15"/>
    </row>
    <row r="7817" spans="6:9">
      <c r="F7817" s="11"/>
      <c r="G7817" s="15"/>
      <c r="H7817" s="11"/>
      <c r="I7817" s="15"/>
    </row>
    <row r="7818" spans="6:9">
      <c r="F7818" s="11"/>
      <c r="G7818" s="15"/>
      <c r="H7818" s="11"/>
      <c r="I7818" s="15"/>
    </row>
    <row r="7819" spans="6:9">
      <c r="F7819" s="11"/>
      <c r="G7819" s="15"/>
      <c r="H7819" s="11"/>
      <c r="I7819" s="15"/>
    </row>
    <row r="7820" spans="6:9">
      <c r="F7820" s="11"/>
      <c r="G7820" s="15"/>
      <c r="H7820" s="11"/>
      <c r="I7820" s="15"/>
    </row>
    <row r="7821" spans="6:9">
      <c r="F7821" s="11"/>
      <c r="G7821" s="15"/>
      <c r="H7821" s="11"/>
      <c r="I7821" s="15"/>
    </row>
    <row r="7822" spans="6:9">
      <c r="F7822" s="11"/>
      <c r="G7822" s="15"/>
      <c r="H7822" s="11"/>
      <c r="I7822" s="15"/>
    </row>
    <row r="7823" spans="6:9">
      <c r="F7823" s="11"/>
      <c r="G7823" s="15"/>
      <c r="H7823" s="11"/>
      <c r="I7823" s="15"/>
    </row>
    <row r="7824" spans="6:9">
      <c r="F7824" s="11"/>
      <c r="G7824" s="15"/>
      <c r="H7824" s="11"/>
      <c r="I7824" s="15"/>
    </row>
    <row r="7825" spans="6:9">
      <c r="F7825" s="11"/>
      <c r="G7825" s="15"/>
      <c r="H7825" s="11"/>
      <c r="I7825" s="15"/>
    </row>
    <row r="7826" spans="6:9">
      <c r="F7826" s="11"/>
      <c r="G7826" s="15"/>
      <c r="H7826" s="11"/>
      <c r="I7826" s="15"/>
    </row>
    <row r="7827" spans="6:9">
      <c r="F7827" s="11"/>
      <c r="G7827" s="15"/>
      <c r="H7827" s="11"/>
      <c r="I7827" s="15"/>
    </row>
    <row r="7828" spans="6:9">
      <c r="F7828" s="11"/>
      <c r="G7828" s="15"/>
      <c r="H7828" s="11"/>
      <c r="I7828" s="15"/>
    </row>
    <row r="7829" spans="6:9">
      <c r="F7829" s="11"/>
      <c r="G7829" s="15"/>
      <c r="H7829" s="11"/>
      <c r="I7829" s="15"/>
    </row>
    <row r="7830" spans="6:9">
      <c r="F7830" s="11"/>
      <c r="G7830" s="15"/>
      <c r="H7830" s="11"/>
      <c r="I7830" s="15"/>
    </row>
    <row r="7831" spans="6:9">
      <c r="F7831" s="11"/>
      <c r="G7831" s="15"/>
      <c r="H7831" s="11"/>
      <c r="I7831" s="15"/>
    </row>
    <row r="7832" spans="6:9">
      <c r="F7832" s="11"/>
      <c r="G7832" s="15"/>
      <c r="H7832" s="11"/>
      <c r="I7832" s="15"/>
    </row>
    <row r="7833" spans="6:9">
      <c r="F7833" s="11"/>
      <c r="G7833" s="15"/>
      <c r="H7833" s="11"/>
      <c r="I7833" s="15"/>
    </row>
    <row r="7834" spans="6:9">
      <c r="F7834" s="11"/>
      <c r="G7834" s="15"/>
      <c r="H7834" s="11"/>
      <c r="I7834" s="15"/>
    </row>
    <row r="7835" spans="6:9">
      <c r="F7835" s="11"/>
      <c r="G7835" s="15"/>
      <c r="H7835" s="11"/>
      <c r="I7835" s="15"/>
    </row>
    <row r="7836" spans="6:9">
      <c r="F7836" s="11"/>
      <c r="G7836" s="15"/>
      <c r="H7836" s="11"/>
      <c r="I7836" s="15"/>
    </row>
    <row r="7837" spans="6:9">
      <c r="F7837" s="11"/>
      <c r="G7837" s="15"/>
      <c r="H7837" s="11"/>
      <c r="I7837" s="15"/>
    </row>
    <row r="7838" spans="6:9">
      <c r="F7838" s="11"/>
      <c r="G7838" s="15"/>
      <c r="H7838" s="11"/>
      <c r="I7838" s="15"/>
    </row>
    <row r="7839" spans="6:9">
      <c r="F7839" s="11"/>
      <c r="G7839" s="15"/>
      <c r="H7839" s="11"/>
      <c r="I7839" s="15"/>
    </row>
    <row r="7840" spans="6:9">
      <c r="F7840" s="11"/>
      <c r="G7840" s="15"/>
      <c r="H7840" s="11"/>
      <c r="I7840" s="15"/>
    </row>
    <row r="7841" spans="6:9">
      <c r="F7841" s="11"/>
      <c r="G7841" s="15"/>
      <c r="H7841" s="11"/>
      <c r="I7841" s="15"/>
    </row>
    <row r="7842" spans="6:9">
      <c r="F7842" s="11"/>
      <c r="G7842" s="15"/>
      <c r="H7842" s="11"/>
      <c r="I7842" s="15"/>
    </row>
    <row r="7843" spans="6:9">
      <c r="F7843" s="11"/>
      <c r="G7843" s="15"/>
      <c r="H7843" s="11"/>
      <c r="I7843" s="15"/>
    </row>
    <row r="7844" spans="6:9">
      <c r="F7844" s="11"/>
      <c r="G7844" s="15"/>
      <c r="H7844" s="11"/>
      <c r="I7844" s="15"/>
    </row>
    <row r="7845" spans="6:9">
      <c r="F7845" s="11"/>
      <c r="G7845" s="15"/>
      <c r="H7845" s="11"/>
      <c r="I7845" s="15"/>
    </row>
    <row r="7846" spans="6:9">
      <c r="F7846" s="11"/>
      <c r="G7846" s="15"/>
      <c r="H7846" s="11"/>
      <c r="I7846" s="15"/>
    </row>
    <row r="7847" spans="6:9">
      <c r="F7847" s="11"/>
      <c r="G7847" s="15"/>
      <c r="H7847" s="11"/>
      <c r="I7847" s="15"/>
    </row>
    <row r="7848" spans="6:9">
      <c r="F7848" s="11"/>
      <c r="G7848" s="15"/>
      <c r="H7848" s="11"/>
      <c r="I7848" s="15"/>
    </row>
    <row r="7849" spans="6:9">
      <c r="F7849" s="11"/>
      <c r="G7849" s="15"/>
      <c r="H7849" s="11"/>
      <c r="I7849" s="15"/>
    </row>
    <row r="7850" spans="6:9">
      <c r="F7850" s="11"/>
      <c r="G7850" s="15"/>
      <c r="H7850" s="11"/>
      <c r="I7850" s="15"/>
    </row>
    <row r="7851" spans="6:9">
      <c r="F7851" s="11"/>
      <c r="G7851" s="15"/>
      <c r="H7851" s="11"/>
      <c r="I7851" s="15"/>
    </row>
    <row r="7852" spans="6:9">
      <c r="F7852" s="11"/>
      <c r="G7852" s="15"/>
      <c r="H7852" s="11"/>
      <c r="I7852" s="15"/>
    </row>
    <row r="7853" spans="6:9">
      <c r="F7853" s="11"/>
      <c r="G7853" s="15"/>
      <c r="H7853" s="11"/>
      <c r="I7853" s="15"/>
    </row>
    <row r="7854" spans="6:9">
      <c r="F7854" s="11"/>
      <c r="G7854" s="15"/>
      <c r="H7854" s="11"/>
      <c r="I7854" s="15"/>
    </row>
    <row r="7855" spans="6:9">
      <c r="F7855" s="11"/>
      <c r="G7855" s="15"/>
      <c r="H7855" s="11"/>
      <c r="I7855" s="15"/>
    </row>
    <row r="7856" spans="6:9">
      <c r="F7856" s="11"/>
      <c r="G7856" s="15"/>
      <c r="H7856" s="11"/>
      <c r="I7856" s="15"/>
    </row>
    <row r="7857" spans="6:9">
      <c r="F7857" s="11"/>
      <c r="G7857" s="15"/>
      <c r="H7857" s="11"/>
      <c r="I7857" s="15"/>
    </row>
    <row r="7858" spans="6:9">
      <c r="F7858" s="11"/>
      <c r="G7858" s="15"/>
      <c r="H7858" s="11"/>
      <c r="I7858" s="15"/>
    </row>
    <row r="7859" spans="6:9">
      <c r="F7859" s="11"/>
      <c r="G7859" s="15"/>
      <c r="H7859" s="11"/>
      <c r="I7859" s="15"/>
    </row>
    <row r="7860" spans="6:9">
      <c r="F7860" s="11"/>
      <c r="G7860" s="15"/>
      <c r="H7860" s="11"/>
      <c r="I7860" s="15"/>
    </row>
    <row r="7861" spans="6:9">
      <c r="F7861" s="11"/>
      <c r="G7861" s="15"/>
      <c r="H7861" s="11"/>
      <c r="I7861" s="15"/>
    </row>
    <row r="7862" spans="6:9">
      <c r="F7862" s="11"/>
      <c r="G7862" s="15"/>
      <c r="H7862" s="11"/>
      <c r="I7862" s="15"/>
    </row>
    <row r="7863" spans="6:9">
      <c r="F7863" s="11"/>
      <c r="G7863" s="15"/>
      <c r="H7863" s="11"/>
      <c r="I7863" s="15"/>
    </row>
    <row r="7864" spans="6:9">
      <c r="F7864" s="11"/>
      <c r="G7864" s="15"/>
      <c r="H7864" s="11"/>
      <c r="I7864" s="15"/>
    </row>
    <row r="7865" spans="6:9">
      <c r="F7865" s="11"/>
      <c r="G7865" s="15"/>
      <c r="H7865" s="11"/>
      <c r="I7865" s="15"/>
    </row>
    <row r="7866" spans="6:9">
      <c r="F7866" s="11"/>
      <c r="G7866" s="15"/>
      <c r="H7866" s="11"/>
      <c r="I7866" s="15"/>
    </row>
    <row r="7867" spans="6:9">
      <c r="F7867" s="11"/>
      <c r="G7867" s="15"/>
      <c r="H7867" s="11"/>
      <c r="I7867" s="15"/>
    </row>
    <row r="7868" spans="6:9">
      <c r="F7868" s="11"/>
      <c r="G7868" s="15"/>
      <c r="H7868" s="11"/>
      <c r="I7868" s="15"/>
    </row>
    <row r="7869" spans="6:9">
      <c r="F7869" s="11"/>
      <c r="G7869" s="15"/>
      <c r="H7869" s="11"/>
      <c r="I7869" s="15"/>
    </row>
    <row r="7870" spans="6:9">
      <c r="F7870" s="11"/>
      <c r="G7870" s="15"/>
      <c r="H7870" s="11"/>
      <c r="I7870" s="15"/>
    </row>
    <row r="7871" spans="6:9">
      <c r="F7871" s="11"/>
      <c r="G7871" s="15"/>
      <c r="H7871" s="11"/>
      <c r="I7871" s="15"/>
    </row>
    <row r="7872" spans="6:9">
      <c r="F7872" s="11"/>
      <c r="G7872" s="15"/>
      <c r="H7872" s="11"/>
      <c r="I7872" s="15"/>
    </row>
    <row r="7873" spans="6:9">
      <c r="F7873" s="11"/>
      <c r="G7873" s="15"/>
      <c r="H7873" s="11"/>
      <c r="I7873" s="15"/>
    </row>
    <row r="7874" spans="6:9">
      <c r="F7874" s="11"/>
      <c r="G7874" s="15"/>
      <c r="H7874" s="11"/>
      <c r="I7874" s="15"/>
    </row>
    <row r="7875" spans="6:9">
      <c r="F7875" s="11"/>
      <c r="G7875" s="15"/>
      <c r="H7875" s="11"/>
      <c r="I7875" s="15"/>
    </row>
    <row r="7876" spans="6:9">
      <c r="F7876" s="11"/>
      <c r="G7876" s="15"/>
      <c r="H7876" s="11"/>
      <c r="I7876" s="15"/>
    </row>
    <row r="7877" spans="6:9">
      <c r="F7877" s="11"/>
      <c r="G7877" s="15"/>
      <c r="H7877" s="11"/>
      <c r="I7877" s="15"/>
    </row>
    <row r="7878" spans="6:9">
      <c r="F7878" s="11"/>
      <c r="G7878" s="15"/>
      <c r="H7878" s="11"/>
      <c r="I7878" s="15"/>
    </row>
    <row r="7879" spans="6:9">
      <c r="F7879" s="11"/>
      <c r="G7879" s="15"/>
      <c r="H7879" s="11"/>
      <c r="I7879" s="15"/>
    </row>
    <row r="7880" spans="6:9">
      <c r="F7880" s="11"/>
      <c r="G7880" s="15"/>
      <c r="H7880" s="11"/>
      <c r="I7880" s="15"/>
    </row>
    <row r="7881" spans="6:9">
      <c r="F7881" s="11"/>
      <c r="G7881" s="15"/>
      <c r="H7881" s="11"/>
      <c r="I7881" s="15"/>
    </row>
    <row r="7882" spans="6:9">
      <c r="F7882" s="11"/>
      <c r="G7882" s="15"/>
      <c r="H7882" s="11"/>
      <c r="I7882" s="15"/>
    </row>
    <row r="7883" spans="6:9">
      <c r="F7883" s="11"/>
      <c r="G7883" s="15"/>
      <c r="H7883" s="11"/>
      <c r="I7883" s="15"/>
    </row>
    <row r="7884" spans="6:9">
      <c r="F7884" s="11"/>
      <c r="G7884" s="15"/>
      <c r="H7884" s="11"/>
      <c r="I7884" s="15"/>
    </row>
    <row r="7885" spans="6:9">
      <c r="F7885" s="11"/>
      <c r="G7885" s="15"/>
      <c r="H7885" s="11"/>
      <c r="I7885" s="15"/>
    </row>
    <row r="7886" spans="6:9">
      <c r="F7886" s="11"/>
      <c r="G7886" s="15"/>
      <c r="H7886" s="11"/>
      <c r="I7886" s="15"/>
    </row>
    <row r="7887" spans="6:9">
      <c r="F7887" s="11"/>
      <c r="G7887" s="15"/>
      <c r="H7887" s="11"/>
      <c r="I7887" s="15"/>
    </row>
    <row r="7888" spans="6:9">
      <c r="F7888" s="11"/>
      <c r="G7888" s="15"/>
      <c r="H7888" s="11"/>
      <c r="I7888" s="15"/>
    </row>
    <row r="7889" spans="6:9">
      <c r="F7889" s="11"/>
      <c r="G7889" s="15"/>
      <c r="H7889" s="11"/>
      <c r="I7889" s="15"/>
    </row>
    <row r="7890" spans="6:9">
      <c r="F7890" s="11"/>
      <c r="G7890" s="15"/>
      <c r="H7890" s="11"/>
      <c r="I7890" s="15"/>
    </row>
    <row r="7891" spans="6:9">
      <c r="F7891" s="11"/>
      <c r="G7891" s="15"/>
      <c r="H7891" s="11"/>
      <c r="I7891" s="15"/>
    </row>
    <row r="7892" spans="6:9">
      <c r="F7892" s="11"/>
      <c r="G7892" s="15"/>
      <c r="H7892" s="11"/>
      <c r="I7892" s="15"/>
    </row>
    <row r="7893" spans="6:9">
      <c r="F7893" s="11"/>
      <c r="G7893" s="15"/>
      <c r="H7893" s="11"/>
      <c r="I7893" s="15"/>
    </row>
    <row r="7894" spans="6:9">
      <c r="F7894" s="11"/>
      <c r="G7894" s="15"/>
      <c r="H7894" s="11"/>
      <c r="I7894" s="15"/>
    </row>
    <row r="7895" spans="6:9">
      <c r="F7895" s="11"/>
      <c r="G7895" s="15"/>
      <c r="H7895" s="11"/>
      <c r="I7895" s="15"/>
    </row>
    <row r="7896" spans="6:9">
      <c r="F7896" s="11"/>
      <c r="G7896" s="15"/>
      <c r="H7896" s="11"/>
      <c r="I7896" s="15"/>
    </row>
    <row r="7897" spans="6:9">
      <c r="F7897" s="11"/>
      <c r="G7897" s="15"/>
      <c r="H7897" s="11"/>
      <c r="I7897" s="15"/>
    </row>
    <row r="7898" spans="6:9">
      <c r="F7898" s="11"/>
      <c r="G7898" s="15"/>
      <c r="H7898" s="11"/>
      <c r="I7898" s="15"/>
    </row>
    <row r="7899" spans="6:9">
      <c r="F7899" s="11"/>
      <c r="G7899" s="15"/>
      <c r="H7899" s="11"/>
      <c r="I7899" s="15"/>
    </row>
    <row r="7900" spans="6:9">
      <c r="F7900" s="11"/>
      <c r="G7900" s="15"/>
      <c r="H7900" s="11"/>
      <c r="I7900" s="15"/>
    </row>
    <row r="7901" spans="6:9">
      <c r="F7901" s="11"/>
      <c r="G7901" s="15"/>
      <c r="H7901" s="11"/>
      <c r="I7901" s="15"/>
    </row>
    <row r="7902" spans="6:9">
      <c r="F7902" s="11"/>
      <c r="G7902" s="15"/>
      <c r="H7902" s="11"/>
      <c r="I7902" s="15"/>
    </row>
    <row r="7903" spans="6:9">
      <c r="F7903" s="11"/>
      <c r="G7903" s="15"/>
      <c r="H7903" s="11"/>
      <c r="I7903" s="15"/>
    </row>
    <row r="7904" spans="6:9">
      <c r="F7904" s="11"/>
      <c r="G7904" s="15"/>
      <c r="H7904" s="11"/>
      <c r="I7904" s="15"/>
    </row>
    <row r="7905" spans="6:9">
      <c r="F7905" s="11"/>
      <c r="G7905" s="15"/>
      <c r="H7905" s="11"/>
      <c r="I7905" s="15"/>
    </row>
    <row r="7906" spans="6:9">
      <c r="F7906" s="11"/>
      <c r="G7906" s="15"/>
      <c r="H7906" s="11"/>
      <c r="I7906" s="15"/>
    </row>
    <row r="7907" spans="6:9">
      <c r="F7907" s="11"/>
      <c r="G7907" s="15"/>
      <c r="H7907" s="11"/>
      <c r="I7907" s="15"/>
    </row>
    <row r="7908" spans="6:9">
      <c r="F7908" s="11"/>
      <c r="G7908" s="15"/>
      <c r="H7908" s="11"/>
      <c r="I7908" s="15"/>
    </row>
    <row r="7909" spans="6:9">
      <c r="F7909" s="11"/>
      <c r="G7909" s="15"/>
      <c r="H7909" s="11"/>
      <c r="I7909" s="15"/>
    </row>
    <row r="7910" spans="6:9">
      <c r="F7910" s="11"/>
      <c r="G7910" s="15"/>
      <c r="H7910" s="11"/>
      <c r="I7910" s="15"/>
    </row>
    <row r="7911" spans="6:9">
      <c r="F7911" s="11"/>
      <c r="G7911" s="15"/>
      <c r="H7911" s="11"/>
      <c r="I7911" s="15"/>
    </row>
    <row r="7912" spans="6:9">
      <c r="F7912" s="11"/>
      <c r="G7912" s="15"/>
      <c r="H7912" s="11"/>
      <c r="I7912" s="15"/>
    </row>
    <row r="7913" spans="6:9">
      <c r="F7913" s="11"/>
      <c r="G7913" s="15"/>
      <c r="H7913" s="11"/>
      <c r="I7913" s="15"/>
    </row>
    <row r="7914" spans="6:9">
      <c r="F7914" s="11"/>
      <c r="G7914" s="15"/>
      <c r="H7914" s="11"/>
      <c r="I7914" s="15"/>
    </row>
    <row r="7915" spans="6:9">
      <c r="F7915" s="11"/>
      <c r="G7915" s="15"/>
      <c r="H7915" s="11"/>
      <c r="I7915" s="15"/>
    </row>
    <row r="7916" spans="6:9">
      <c r="F7916" s="11"/>
      <c r="G7916" s="15"/>
      <c r="H7916" s="11"/>
      <c r="I7916" s="15"/>
    </row>
    <row r="7917" spans="6:9">
      <c r="F7917" s="11"/>
      <c r="G7917" s="15"/>
      <c r="H7917" s="11"/>
      <c r="I7917" s="15"/>
    </row>
    <row r="7918" spans="6:9">
      <c r="F7918" s="11"/>
      <c r="G7918" s="15"/>
      <c r="H7918" s="11"/>
      <c r="I7918" s="15"/>
    </row>
    <row r="7919" spans="6:9">
      <c r="F7919" s="11"/>
      <c r="G7919" s="15"/>
      <c r="H7919" s="11"/>
      <c r="I7919" s="15"/>
    </row>
    <row r="7920" spans="6:9">
      <c r="F7920" s="11"/>
      <c r="G7920" s="15"/>
      <c r="H7920" s="11"/>
      <c r="I7920" s="15"/>
    </row>
    <row r="7921" spans="6:9">
      <c r="F7921" s="11"/>
      <c r="G7921" s="15"/>
      <c r="H7921" s="11"/>
      <c r="I7921" s="15"/>
    </row>
    <row r="7922" spans="6:9">
      <c r="F7922" s="11"/>
      <c r="G7922" s="15"/>
      <c r="H7922" s="11"/>
      <c r="I7922" s="15"/>
    </row>
    <row r="7923" spans="6:9">
      <c r="F7923" s="11"/>
      <c r="G7923" s="15"/>
      <c r="H7923" s="11"/>
      <c r="I7923" s="15"/>
    </row>
    <row r="7924" spans="6:9">
      <c r="F7924" s="11"/>
      <c r="G7924" s="15"/>
      <c r="H7924" s="11"/>
      <c r="I7924" s="15"/>
    </row>
    <row r="7925" spans="6:9">
      <c r="F7925" s="11"/>
      <c r="G7925" s="15"/>
      <c r="H7925" s="11"/>
      <c r="I7925" s="15"/>
    </row>
    <row r="7926" spans="6:9">
      <c r="F7926" s="11"/>
      <c r="G7926" s="15"/>
      <c r="H7926" s="11"/>
      <c r="I7926" s="15"/>
    </row>
    <row r="7927" spans="6:9">
      <c r="F7927" s="11"/>
      <c r="G7927" s="15"/>
      <c r="H7927" s="11"/>
      <c r="I7927" s="15"/>
    </row>
    <row r="7928" spans="6:9">
      <c r="F7928" s="11"/>
      <c r="G7928" s="15"/>
      <c r="H7928" s="11"/>
      <c r="I7928" s="15"/>
    </row>
    <row r="7929" spans="6:9">
      <c r="F7929" s="11"/>
      <c r="G7929" s="15"/>
      <c r="H7929" s="11"/>
      <c r="I7929" s="15"/>
    </row>
    <row r="7930" spans="6:9">
      <c r="F7930" s="11"/>
      <c r="G7930" s="15"/>
      <c r="H7930" s="11"/>
      <c r="I7930" s="15"/>
    </row>
    <row r="7931" spans="6:9">
      <c r="F7931" s="11"/>
      <c r="G7931" s="15"/>
      <c r="H7931" s="11"/>
      <c r="I7931" s="15"/>
    </row>
    <row r="7932" spans="6:9">
      <c r="F7932" s="11"/>
      <c r="G7932" s="15"/>
      <c r="H7932" s="11"/>
      <c r="I7932" s="15"/>
    </row>
    <row r="7933" spans="6:9">
      <c r="F7933" s="11"/>
      <c r="G7933" s="15"/>
      <c r="H7933" s="11"/>
      <c r="I7933" s="15"/>
    </row>
    <row r="7934" spans="6:9">
      <c r="F7934" s="11"/>
      <c r="G7934" s="15"/>
      <c r="H7934" s="11"/>
      <c r="I7934" s="15"/>
    </row>
    <row r="7935" spans="6:9">
      <c r="F7935" s="11"/>
      <c r="G7935" s="15"/>
      <c r="H7935" s="11"/>
      <c r="I7935" s="15"/>
    </row>
    <row r="7936" spans="6:9">
      <c r="F7936" s="11"/>
      <c r="G7936" s="15"/>
      <c r="H7936" s="11"/>
      <c r="I7936" s="15"/>
    </row>
    <row r="7937" spans="6:9">
      <c r="F7937" s="11"/>
      <c r="G7937" s="15"/>
      <c r="H7937" s="11"/>
      <c r="I7937" s="15"/>
    </row>
    <row r="7938" spans="6:9">
      <c r="F7938" s="11"/>
      <c r="G7938" s="15"/>
      <c r="H7938" s="11"/>
      <c r="I7938" s="15"/>
    </row>
    <row r="7939" spans="6:9">
      <c r="F7939" s="11"/>
      <c r="G7939" s="15"/>
      <c r="H7939" s="11"/>
      <c r="I7939" s="15"/>
    </row>
    <row r="7940" spans="6:9">
      <c r="F7940" s="11"/>
      <c r="G7940" s="15"/>
      <c r="H7940" s="11"/>
      <c r="I7940" s="15"/>
    </row>
    <row r="7941" spans="6:9">
      <c r="F7941" s="11"/>
      <c r="G7941" s="15"/>
      <c r="H7941" s="11"/>
      <c r="I7941" s="15"/>
    </row>
    <row r="7942" spans="6:9">
      <c r="F7942" s="11"/>
      <c r="G7942" s="15"/>
      <c r="H7942" s="11"/>
      <c r="I7942" s="15"/>
    </row>
    <row r="7943" spans="6:9">
      <c r="F7943" s="11"/>
      <c r="G7943" s="15"/>
      <c r="H7943" s="11"/>
      <c r="I7943" s="15"/>
    </row>
    <row r="7944" spans="6:9">
      <c r="F7944" s="11"/>
      <c r="G7944" s="15"/>
      <c r="H7944" s="11"/>
      <c r="I7944" s="15"/>
    </row>
    <row r="7945" spans="6:9">
      <c r="F7945" s="11"/>
      <c r="G7945" s="15"/>
      <c r="H7945" s="11"/>
      <c r="I7945" s="15"/>
    </row>
    <row r="7946" spans="6:9">
      <c r="F7946" s="11"/>
      <c r="G7946" s="15"/>
      <c r="H7946" s="11"/>
      <c r="I7946" s="15"/>
    </row>
    <row r="7947" spans="6:9">
      <c r="F7947" s="11"/>
      <c r="G7947" s="15"/>
      <c r="H7947" s="11"/>
      <c r="I7947" s="15"/>
    </row>
    <row r="7948" spans="6:9">
      <c r="F7948" s="11"/>
      <c r="G7948" s="15"/>
      <c r="H7948" s="11"/>
      <c r="I7948" s="15"/>
    </row>
    <row r="7949" spans="6:9">
      <c r="F7949" s="11"/>
      <c r="G7949" s="15"/>
      <c r="H7949" s="11"/>
      <c r="I7949" s="15"/>
    </row>
    <row r="7950" spans="6:9">
      <c r="F7950" s="11"/>
      <c r="G7950" s="15"/>
      <c r="H7950" s="11"/>
      <c r="I7950" s="15"/>
    </row>
    <row r="7951" spans="6:9">
      <c r="F7951" s="11"/>
      <c r="G7951" s="15"/>
      <c r="H7951" s="11"/>
      <c r="I7951" s="15"/>
    </row>
    <row r="7952" spans="6:9">
      <c r="F7952" s="11"/>
      <c r="G7952" s="15"/>
      <c r="H7952" s="11"/>
      <c r="I7952" s="15"/>
    </row>
    <row r="7953" spans="6:9">
      <c r="F7953" s="11"/>
      <c r="G7953" s="15"/>
      <c r="H7953" s="11"/>
      <c r="I7953" s="15"/>
    </row>
    <row r="7954" spans="6:9">
      <c r="F7954" s="11"/>
      <c r="G7954" s="15"/>
      <c r="H7954" s="11"/>
      <c r="I7954" s="15"/>
    </row>
    <row r="7955" spans="6:9">
      <c r="F7955" s="11"/>
      <c r="G7955" s="15"/>
      <c r="H7955" s="11"/>
      <c r="I7955" s="15"/>
    </row>
    <row r="7956" spans="6:9">
      <c r="F7956" s="11"/>
      <c r="G7956" s="15"/>
      <c r="H7956" s="11"/>
      <c r="I7956" s="15"/>
    </row>
    <row r="7957" spans="6:9">
      <c r="F7957" s="11"/>
      <c r="G7957" s="15"/>
      <c r="H7957" s="11"/>
      <c r="I7957" s="15"/>
    </row>
    <row r="7958" spans="6:9">
      <c r="F7958" s="11"/>
      <c r="G7958" s="15"/>
      <c r="H7958" s="11"/>
      <c r="I7958" s="15"/>
    </row>
    <row r="7959" spans="6:9">
      <c r="F7959" s="11"/>
      <c r="G7959" s="15"/>
      <c r="H7959" s="11"/>
      <c r="I7959" s="15"/>
    </row>
    <row r="7960" spans="6:9">
      <c r="F7960" s="11"/>
      <c r="G7960" s="15"/>
      <c r="H7960" s="11"/>
      <c r="I7960" s="15"/>
    </row>
    <row r="7961" spans="6:9">
      <c r="F7961" s="11"/>
      <c r="G7961" s="15"/>
      <c r="H7961" s="11"/>
      <c r="I7961" s="15"/>
    </row>
    <row r="7962" spans="6:9">
      <c r="F7962" s="11"/>
      <c r="G7962" s="15"/>
      <c r="H7962" s="11"/>
      <c r="I7962" s="15"/>
    </row>
    <row r="7963" spans="6:9">
      <c r="F7963" s="11"/>
      <c r="G7963" s="15"/>
      <c r="H7963" s="11"/>
      <c r="I7963" s="15"/>
    </row>
    <row r="7964" spans="6:9">
      <c r="F7964" s="11"/>
      <c r="G7964" s="15"/>
      <c r="H7964" s="11"/>
      <c r="I7964" s="15"/>
    </row>
    <row r="7965" spans="6:9">
      <c r="F7965" s="11"/>
      <c r="G7965" s="15"/>
      <c r="H7965" s="11"/>
      <c r="I7965" s="15"/>
    </row>
    <row r="7966" spans="6:9">
      <c r="F7966" s="11"/>
      <c r="G7966" s="15"/>
      <c r="H7966" s="11"/>
      <c r="I7966" s="15"/>
    </row>
    <row r="7967" spans="6:9">
      <c r="F7967" s="11"/>
      <c r="G7967" s="15"/>
      <c r="H7967" s="11"/>
      <c r="I7967" s="15"/>
    </row>
    <row r="7968" spans="6:9">
      <c r="F7968" s="11"/>
      <c r="G7968" s="15"/>
      <c r="H7968" s="11"/>
      <c r="I7968" s="15"/>
    </row>
    <row r="7969" spans="6:9">
      <c r="F7969" s="11"/>
      <c r="G7969" s="15"/>
      <c r="H7969" s="11"/>
      <c r="I7969" s="15"/>
    </row>
    <row r="7970" spans="6:9">
      <c r="F7970" s="11"/>
      <c r="G7970" s="15"/>
      <c r="H7970" s="11"/>
      <c r="I7970" s="15"/>
    </row>
    <row r="7971" spans="6:9">
      <c r="F7971" s="11"/>
      <c r="G7971" s="15"/>
      <c r="H7971" s="11"/>
      <c r="I7971" s="15"/>
    </row>
    <row r="7972" spans="6:9">
      <c r="F7972" s="11"/>
      <c r="G7972" s="15"/>
      <c r="H7972" s="11"/>
      <c r="I7972" s="15"/>
    </row>
    <row r="7973" spans="6:9">
      <c r="F7973" s="11"/>
      <c r="G7973" s="15"/>
      <c r="H7973" s="11"/>
      <c r="I7973" s="15"/>
    </row>
    <row r="7974" spans="6:9">
      <c r="F7974" s="11"/>
      <c r="G7974" s="15"/>
      <c r="H7974" s="11"/>
      <c r="I7974" s="15"/>
    </row>
    <row r="7975" spans="6:9">
      <c r="F7975" s="11"/>
      <c r="G7975" s="15"/>
      <c r="H7975" s="11"/>
      <c r="I7975" s="15"/>
    </row>
    <row r="7976" spans="6:9">
      <c r="F7976" s="11"/>
      <c r="G7976" s="15"/>
      <c r="H7976" s="11"/>
      <c r="I7976" s="15"/>
    </row>
    <row r="7977" spans="6:9">
      <c r="F7977" s="11"/>
      <c r="G7977" s="15"/>
      <c r="H7977" s="11"/>
      <c r="I7977" s="15"/>
    </row>
    <row r="7978" spans="6:9">
      <c r="F7978" s="11"/>
      <c r="G7978" s="15"/>
      <c r="H7978" s="11"/>
      <c r="I7978" s="15"/>
    </row>
    <row r="7979" spans="6:9">
      <c r="F7979" s="11"/>
      <c r="G7979" s="15"/>
      <c r="H7979" s="11"/>
      <c r="I7979" s="15"/>
    </row>
    <row r="7980" spans="6:9">
      <c r="F7980" s="11"/>
      <c r="G7980" s="15"/>
      <c r="H7980" s="11"/>
      <c r="I7980" s="15"/>
    </row>
    <row r="7981" spans="6:9">
      <c r="F7981" s="11"/>
      <c r="G7981" s="15"/>
      <c r="H7981" s="11"/>
      <c r="I7981" s="15"/>
    </row>
    <row r="7982" spans="6:9">
      <c r="F7982" s="11"/>
      <c r="G7982" s="15"/>
      <c r="H7982" s="11"/>
      <c r="I7982" s="15"/>
    </row>
    <row r="7983" spans="6:9">
      <c r="F7983" s="11"/>
      <c r="G7983" s="15"/>
      <c r="H7983" s="11"/>
      <c r="I7983" s="15"/>
    </row>
    <row r="7984" spans="6:9">
      <c r="F7984" s="11"/>
      <c r="G7984" s="15"/>
      <c r="H7984" s="11"/>
      <c r="I7984" s="15"/>
    </row>
    <row r="7985" spans="6:9">
      <c r="F7985" s="11"/>
      <c r="G7985" s="15"/>
      <c r="H7985" s="11"/>
      <c r="I7985" s="15"/>
    </row>
    <row r="7986" spans="6:9">
      <c r="F7986" s="11"/>
      <c r="G7986" s="15"/>
      <c r="H7986" s="11"/>
      <c r="I7986" s="15"/>
    </row>
    <row r="7987" spans="6:9">
      <c r="F7987" s="11"/>
      <c r="G7987" s="15"/>
      <c r="H7987" s="11"/>
      <c r="I7987" s="15"/>
    </row>
    <row r="7988" spans="6:9">
      <c r="F7988" s="11"/>
      <c r="G7988" s="15"/>
      <c r="H7988" s="11"/>
      <c r="I7988" s="15"/>
    </row>
    <row r="7989" spans="6:9">
      <c r="F7989" s="11"/>
      <c r="G7989" s="15"/>
      <c r="H7989" s="11"/>
      <c r="I7989" s="15"/>
    </row>
    <row r="7990" spans="6:9">
      <c r="F7990" s="11"/>
      <c r="G7990" s="15"/>
      <c r="H7990" s="11"/>
      <c r="I7990" s="15"/>
    </row>
    <row r="7991" spans="6:9">
      <c r="F7991" s="11"/>
      <c r="G7991" s="15"/>
      <c r="H7991" s="11"/>
      <c r="I7991" s="15"/>
    </row>
    <row r="7992" spans="6:9">
      <c r="F7992" s="11"/>
      <c r="G7992" s="15"/>
      <c r="H7992" s="11"/>
      <c r="I7992" s="15"/>
    </row>
    <row r="7993" spans="6:9">
      <c r="F7993" s="11"/>
      <c r="G7993" s="15"/>
      <c r="H7993" s="11"/>
      <c r="I7993" s="15"/>
    </row>
    <row r="7994" spans="6:9">
      <c r="F7994" s="11"/>
      <c r="G7994" s="15"/>
      <c r="H7994" s="11"/>
      <c r="I7994" s="15"/>
    </row>
    <row r="7995" spans="6:9">
      <c r="F7995" s="11"/>
      <c r="G7995" s="15"/>
      <c r="H7995" s="11"/>
      <c r="I7995" s="15"/>
    </row>
    <row r="7996" spans="6:9">
      <c r="F7996" s="11"/>
      <c r="G7996" s="15"/>
      <c r="H7996" s="11"/>
      <c r="I7996" s="15"/>
    </row>
    <row r="7997" spans="6:9">
      <c r="F7997" s="11"/>
      <c r="G7997" s="15"/>
      <c r="H7997" s="11"/>
      <c r="I7997" s="15"/>
    </row>
    <row r="7998" spans="6:9">
      <c r="F7998" s="11"/>
      <c r="G7998" s="15"/>
      <c r="H7998" s="11"/>
      <c r="I7998" s="15"/>
    </row>
    <row r="7999" spans="6:9">
      <c r="F7999" s="11"/>
      <c r="G7999" s="15"/>
      <c r="H7999" s="11"/>
      <c r="I7999" s="15"/>
    </row>
    <row r="8000" spans="6:9">
      <c r="F8000" s="11"/>
      <c r="G8000" s="15"/>
      <c r="H8000" s="11"/>
      <c r="I8000" s="15"/>
    </row>
    <row r="8001" spans="6:9">
      <c r="F8001" s="11"/>
      <c r="G8001" s="15"/>
      <c r="H8001" s="11"/>
      <c r="I8001" s="15"/>
    </row>
    <row r="8002" spans="6:9">
      <c r="F8002" s="11"/>
      <c r="G8002" s="15"/>
      <c r="H8002" s="11"/>
      <c r="I8002" s="15"/>
    </row>
    <row r="8003" spans="6:9">
      <c r="F8003" s="11"/>
      <c r="G8003" s="15"/>
      <c r="H8003" s="11"/>
      <c r="I8003" s="15"/>
    </row>
    <row r="8004" spans="6:9">
      <c r="F8004" s="11"/>
      <c r="G8004" s="15"/>
      <c r="H8004" s="11"/>
      <c r="I8004" s="15"/>
    </row>
    <row r="8005" spans="6:9">
      <c r="F8005" s="11"/>
      <c r="G8005" s="15"/>
      <c r="H8005" s="11"/>
      <c r="I8005" s="15"/>
    </row>
    <row r="8006" spans="6:9">
      <c r="F8006" s="11"/>
      <c r="G8006" s="15"/>
      <c r="H8006" s="11"/>
      <c r="I8006" s="15"/>
    </row>
    <row r="8007" spans="6:9">
      <c r="F8007" s="11"/>
      <c r="G8007" s="15"/>
      <c r="H8007" s="11"/>
      <c r="I8007" s="15"/>
    </row>
    <row r="8008" spans="6:9">
      <c r="F8008" s="11"/>
      <c r="G8008" s="15"/>
      <c r="H8008" s="11"/>
      <c r="I8008" s="15"/>
    </row>
    <row r="8009" spans="6:9">
      <c r="F8009" s="11"/>
      <c r="G8009" s="15"/>
      <c r="H8009" s="11"/>
      <c r="I8009" s="15"/>
    </row>
    <row r="8010" spans="6:9">
      <c r="F8010" s="11"/>
      <c r="G8010" s="15"/>
      <c r="H8010" s="11"/>
      <c r="I8010" s="15"/>
    </row>
    <row r="8011" spans="6:9">
      <c r="F8011" s="11"/>
      <c r="G8011" s="15"/>
      <c r="H8011" s="11"/>
      <c r="I8011" s="15"/>
    </row>
    <row r="8012" spans="6:9">
      <c r="F8012" s="11"/>
      <c r="G8012" s="15"/>
      <c r="H8012" s="11"/>
      <c r="I8012" s="15"/>
    </row>
    <row r="8013" spans="6:9">
      <c r="F8013" s="11"/>
      <c r="G8013" s="15"/>
      <c r="H8013" s="11"/>
      <c r="I8013" s="15"/>
    </row>
    <row r="8014" spans="6:9">
      <c r="F8014" s="11"/>
      <c r="G8014" s="15"/>
      <c r="H8014" s="11"/>
      <c r="I8014" s="15"/>
    </row>
    <row r="8015" spans="6:9">
      <c r="F8015" s="11"/>
      <c r="G8015" s="15"/>
      <c r="H8015" s="11"/>
      <c r="I8015" s="15"/>
    </row>
    <row r="8016" spans="6:9">
      <c r="F8016" s="11"/>
      <c r="G8016" s="15"/>
      <c r="H8016" s="11"/>
      <c r="I8016" s="15"/>
    </row>
    <row r="8017" spans="6:9">
      <c r="F8017" s="11"/>
      <c r="G8017" s="15"/>
      <c r="H8017" s="11"/>
      <c r="I8017" s="15"/>
    </row>
    <row r="8018" spans="6:9">
      <c r="F8018" s="11"/>
      <c r="G8018" s="15"/>
      <c r="H8018" s="11"/>
      <c r="I8018" s="15"/>
    </row>
    <row r="8019" spans="6:9">
      <c r="F8019" s="11"/>
      <c r="G8019" s="15"/>
      <c r="H8019" s="11"/>
      <c r="I8019" s="15"/>
    </row>
    <row r="8020" spans="6:9">
      <c r="F8020" s="11"/>
      <c r="G8020" s="15"/>
      <c r="H8020" s="11"/>
      <c r="I8020" s="15"/>
    </row>
    <row r="8021" spans="6:9">
      <c r="F8021" s="11"/>
      <c r="G8021" s="15"/>
      <c r="H8021" s="11"/>
      <c r="I8021" s="15"/>
    </row>
    <row r="8022" spans="6:9">
      <c r="F8022" s="11"/>
      <c r="G8022" s="15"/>
      <c r="H8022" s="11"/>
      <c r="I8022" s="15"/>
    </row>
    <row r="8023" spans="6:9">
      <c r="F8023" s="11"/>
      <c r="G8023" s="15"/>
      <c r="H8023" s="11"/>
      <c r="I8023" s="15"/>
    </row>
    <row r="8024" spans="6:9">
      <c r="F8024" s="11"/>
      <c r="G8024" s="15"/>
      <c r="H8024" s="11"/>
      <c r="I8024" s="15"/>
    </row>
    <row r="8025" spans="6:9">
      <c r="F8025" s="11"/>
      <c r="G8025" s="15"/>
      <c r="H8025" s="11"/>
      <c r="I8025" s="15"/>
    </row>
    <row r="8026" spans="6:9">
      <c r="F8026" s="11"/>
      <c r="G8026" s="15"/>
      <c r="H8026" s="11"/>
      <c r="I8026" s="15"/>
    </row>
    <row r="8027" spans="6:9">
      <c r="F8027" s="11"/>
      <c r="G8027" s="15"/>
      <c r="H8027" s="11"/>
      <c r="I8027" s="15"/>
    </row>
    <row r="8028" spans="6:9">
      <c r="F8028" s="11"/>
      <c r="G8028" s="15"/>
      <c r="H8028" s="11"/>
      <c r="I8028" s="15"/>
    </row>
    <row r="8029" spans="6:9">
      <c r="F8029" s="11"/>
      <c r="G8029" s="15"/>
      <c r="H8029" s="11"/>
      <c r="I8029" s="15"/>
    </row>
    <row r="8030" spans="6:9">
      <c r="F8030" s="11"/>
      <c r="G8030" s="15"/>
      <c r="H8030" s="11"/>
      <c r="I8030" s="15"/>
    </row>
    <row r="8031" spans="6:9">
      <c r="F8031" s="11"/>
      <c r="G8031" s="15"/>
      <c r="H8031" s="11"/>
      <c r="I8031" s="15"/>
    </row>
    <row r="8032" spans="6:9">
      <c r="F8032" s="11"/>
      <c r="G8032" s="15"/>
      <c r="H8032" s="11"/>
      <c r="I8032" s="15"/>
    </row>
    <row r="8033" spans="6:9">
      <c r="F8033" s="11"/>
      <c r="G8033" s="15"/>
      <c r="H8033" s="11"/>
      <c r="I8033" s="15"/>
    </row>
    <row r="8034" spans="6:9">
      <c r="F8034" s="11"/>
      <c r="G8034" s="15"/>
      <c r="H8034" s="11"/>
      <c r="I8034" s="15"/>
    </row>
    <row r="8035" spans="6:9">
      <c r="F8035" s="11"/>
      <c r="G8035" s="15"/>
      <c r="H8035" s="11"/>
      <c r="I8035" s="15"/>
    </row>
    <row r="8036" spans="6:9">
      <c r="F8036" s="11"/>
      <c r="G8036" s="15"/>
      <c r="H8036" s="11"/>
      <c r="I8036" s="15"/>
    </row>
    <row r="8037" spans="6:9">
      <c r="F8037" s="11"/>
      <c r="G8037" s="15"/>
      <c r="H8037" s="11"/>
      <c r="I8037" s="15"/>
    </row>
    <row r="8038" spans="6:9">
      <c r="F8038" s="11"/>
      <c r="G8038" s="15"/>
      <c r="H8038" s="11"/>
      <c r="I8038" s="15"/>
    </row>
    <row r="8039" spans="6:9">
      <c r="F8039" s="11"/>
      <c r="G8039" s="15"/>
      <c r="H8039" s="11"/>
      <c r="I8039" s="15"/>
    </row>
    <row r="8040" spans="6:9">
      <c r="F8040" s="11"/>
      <c r="G8040" s="15"/>
      <c r="H8040" s="11"/>
      <c r="I8040" s="15"/>
    </row>
    <row r="8041" spans="6:9">
      <c r="F8041" s="11"/>
      <c r="G8041" s="15"/>
      <c r="H8041" s="11"/>
      <c r="I8041" s="15"/>
    </row>
    <row r="8042" spans="6:9">
      <c r="F8042" s="11"/>
      <c r="G8042" s="15"/>
      <c r="H8042" s="11"/>
      <c r="I8042" s="15"/>
    </row>
    <row r="8043" spans="6:9">
      <c r="F8043" s="11"/>
      <c r="G8043" s="15"/>
      <c r="H8043" s="11"/>
      <c r="I8043" s="15"/>
    </row>
    <row r="8044" spans="6:9">
      <c r="F8044" s="11"/>
      <c r="G8044" s="15"/>
      <c r="H8044" s="11"/>
      <c r="I8044" s="15"/>
    </row>
    <row r="8045" spans="6:9">
      <c r="F8045" s="11"/>
      <c r="G8045" s="15"/>
      <c r="H8045" s="11"/>
      <c r="I8045" s="15"/>
    </row>
    <row r="8046" spans="6:9">
      <c r="F8046" s="11"/>
      <c r="G8046" s="15"/>
      <c r="H8046" s="11"/>
      <c r="I8046" s="15"/>
    </row>
    <row r="8047" spans="6:9">
      <c r="F8047" s="11"/>
      <c r="G8047" s="15"/>
      <c r="H8047" s="11"/>
      <c r="I8047" s="15"/>
    </row>
    <row r="8048" spans="6:9">
      <c r="F8048" s="11"/>
      <c r="G8048" s="15"/>
      <c r="H8048" s="11"/>
      <c r="I8048" s="15"/>
    </row>
    <row r="8049" spans="6:9">
      <c r="F8049" s="11"/>
      <c r="G8049" s="15"/>
      <c r="H8049" s="11"/>
      <c r="I8049" s="15"/>
    </row>
    <row r="8050" spans="6:9">
      <c r="F8050" s="11"/>
      <c r="G8050" s="15"/>
      <c r="H8050" s="11"/>
      <c r="I8050" s="15"/>
    </row>
    <row r="8051" spans="6:9">
      <c r="F8051" s="11"/>
      <c r="G8051" s="15"/>
      <c r="H8051" s="11"/>
      <c r="I8051" s="15"/>
    </row>
    <row r="8052" spans="6:9">
      <c r="F8052" s="11"/>
      <c r="G8052" s="15"/>
      <c r="H8052" s="11"/>
      <c r="I8052" s="15"/>
    </row>
    <row r="8053" spans="6:9">
      <c r="F8053" s="11"/>
      <c r="G8053" s="15"/>
      <c r="H8053" s="11"/>
      <c r="I8053" s="15"/>
    </row>
    <row r="8054" spans="6:9">
      <c r="F8054" s="11"/>
      <c r="G8054" s="15"/>
      <c r="H8054" s="11"/>
      <c r="I8054" s="15"/>
    </row>
    <row r="8055" spans="6:9">
      <c r="F8055" s="11"/>
      <c r="G8055" s="15"/>
      <c r="H8055" s="11"/>
      <c r="I8055" s="15"/>
    </row>
    <row r="8056" spans="6:9">
      <c r="F8056" s="11"/>
      <c r="G8056" s="15"/>
      <c r="H8056" s="11"/>
      <c r="I8056" s="15"/>
    </row>
    <row r="8057" spans="6:9">
      <c r="F8057" s="11"/>
      <c r="G8057" s="15"/>
      <c r="H8057" s="11"/>
      <c r="I8057" s="15"/>
    </row>
    <row r="8058" spans="6:9">
      <c r="F8058" s="11"/>
      <c r="G8058" s="15"/>
      <c r="H8058" s="11"/>
      <c r="I8058" s="15"/>
    </row>
    <row r="8059" spans="6:9">
      <c r="F8059" s="11"/>
      <c r="G8059" s="15"/>
      <c r="H8059" s="11"/>
      <c r="I8059" s="15"/>
    </row>
    <row r="8060" spans="6:9">
      <c r="F8060" s="11"/>
      <c r="G8060" s="15"/>
      <c r="H8060" s="11"/>
      <c r="I8060" s="15"/>
    </row>
    <row r="8061" spans="6:9">
      <c r="F8061" s="11"/>
      <c r="G8061" s="15"/>
      <c r="H8061" s="11"/>
      <c r="I8061" s="15"/>
    </row>
    <row r="8062" spans="6:9">
      <c r="F8062" s="11"/>
      <c r="G8062" s="15"/>
      <c r="H8062" s="11"/>
      <c r="I8062" s="15"/>
    </row>
    <row r="8063" spans="6:9">
      <c r="F8063" s="11"/>
      <c r="G8063" s="15"/>
      <c r="H8063" s="11"/>
      <c r="I8063" s="15"/>
    </row>
    <row r="8064" spans="6:9">
      <c r="F8064" s="11"/>
      <c r="G8064" s="15"/>
      <c r="H8064" s="11"/>
      <c r="I8064" s="15"/>
    </row>
    <row r="8065" spans="6:9">
      <c r="F8065" s="11"/>
      <c r="G8065" s="15"/>
      <c r="H8065" s="11"/>
      <c r="I8065" s="15"/>
    </row>
    <row r="8066" spans="6:9">
      <c r="F8066" s="11"/>
      <c r="G8066" s="15"/>
      <c r="H8066" s="11"/>
      <c r="I8066" s="15"/>
    </row>
    <row r="8067" spans="6:9">
      <c r="F8067" s="11"/>
      <c r="G8067" s="15"/>
      <c r="H8067" s="11"/>
      <c r="I8067" s="15"/>
    </row>
    <row r="8068" spans="6:9">
      <c r="F8068" s="11"/>
      <c r="G8068" s="15"/>
      <c r="H8068" s="11"/>
      <c r="I8068" s="15"/>
    </row>
    <row r="8069" spans="6:9">
      <c r="F8069" s="11"/>
      <c r="G8069" s="15"/>
      <c r="H8069" s="11"/>
      <c r="I8069" s="15"/>
    </row>
    <row r="8070" spans="6:9">
      <c r="F8070" s="11"/>
      <c r="G8070" s="15"/>
      <c r="H8070" s="11"/>
      <c r="I8070" s="15"/>
    </row>
    <row r="8071" spans="6:9">
      <c r="F8071" s="11"/>
      <c r="G8071" s="15"/>
      <c r="H8071" s="11"/>
      <c r="I8071" s="15"/>
    </row>
    <row r="8072" spans="6:9">
      <c r="F8072" s="11"/>
      <c r="G8072" s="15"/>
      <c r="H8072" s="11"/>
      <c r="I8072" s="15"/>
    </row>
    <row r="8073" spans="6:9">
      <c r="F8073" s="11"/>
      <c r="G8073" s="15"/>
      <c r="H8073" s="11"/>
      <c r="I8073" s="15"/>
    </row>
    <row r="8074" spans="6:9">
      <c r="F8074" s="11"/>
      <c r="G8074" s="15"/>
      <c r="H8074" s="11"/>
      <c r="I8074" s="15"/>
    </row>
    <row r="8075" spans="6:9">
      <c r="F8075" s="11"/>
      <c r="G8075" s="15"/>
      <c r="H8075" s="11"/>
      <c r="I8075" s="15"/>
    </row>
    <row r="8076" spans="6:9">
      <c r="F8076" s="11"/>
      <c r="G8076" s="15"/>
      <c r="H8076" s="11"/>
      <c r="I8076" s="15"/>
    </row>
    <row r="8077" spans="6:9">
      <c r="F8077" s="11"/>
      <c r="G8077" s="15"/>
      <c r="H8077" s="11"/>
      <c r="I8077" s="15"/>
    </row>
    <row r="8078" spans="6:9">
      <c r="F8078" s="11"/>
      <c r="G8078" s="15"/>
      <c r="H8078" s="11"/>
      <c r="I8078" s="15"/>
    </row>
    <row r="8079" spans="6:9">
      <c r="F8079" s="11"/>
      <c r="G8079" s="15"/>
      <c r="H8079" s="11"/>
      <c r="I8079" s="15"/>
    </row>
    <row r="8080" spans="6:9">
      <c r="F8080" s="11"/>
      <c r="G8080" s="15"/>
      <c r="H8080" s="11"/>
      <c r="I8080" s="15"/>
    </row>
    <row r="8081" spans="6:9">
      <c r="F8081" s="11"/>
      <c r="G8081" s="15"/>
      <c r="H8081" s="11"/>
      <c r="I8081" s="15"/>
    </row>
    <row r="8082" spans="6:9">
      <c r="F8082" s="11"/>
      <c r="G8082" s="15"/>
      <c r="H8082" s="11"/>
      <c r="I8082" s="15"/>
    </row>
    <row r="8083" spans="6:9">
      <c r="F8083" s="11"/>
      <c r="G8083" s="15"/>
      <c r="H8083" s="11"/>
      <c r="I8083" s="15"/>
    </row>
    <row r="8084" spans="6:9">
      <c r="F8084" s="11"/>
      <c r="G8084" s="15"/>
      <c r="H8084" s="11"/>
      <c r="I8084" s="15"/>
    </row>
    <row r="8085" spans="6:9">
      <c r="F8085" s="11"/>
      <c r="G8085" s="15"/>
      <c r="H8085" s="11"/>
      <c r="I8085" s="15"/>
    </row>
    <row r="8086" spans="6:9">
      <c r="F8086" s="11"/>
      <c r="G8086" s="15"/>
      <c r="H8086" s="11"/>
      <c r="I8086" s="15"/>
    </row>
    <row r="8087" spans="6:9">
      <c r="F8087" s="11"/>
      <c r="G8087" s="15"/>
      <c r="H8087" s="11"/>
      <c r="I8087" s="15"/>
    </row>
    <row r="8088" spans="6:9">
      <c r="F8088" s="11"/>
      <c r="G8088" s="15"/>
      <c r="H8088" s="11"/>
      <c r="I8088" s="15"/>
    </row>
    <row r="8089" spans="6:9">
      <c r="F8089" s="11"/>
      <c r="G8089" s="15"/>
      <c r="H8089" s="11"/>
      <c r="I8089" s="15"/>
    </row>
    <row r="8090" spans="6:9">
      <c r="F8090" s="11"/>
      <c r="G8090" s="15"/>
      <c r="H8090" s="11"/>
      <c r="I8090" s="15"/>
    </row>
    <row r="8091" spans="6:9">
      <c r="F8091" s="11"/>
      <c r="G8091" s="15"/>
      <c r="H8091" s="11"/>
      <c r="I8091" s="15"/>
    </row>
    <row r="8092" spans="6:9">
      <c r="F8092" s="11"/>
      <c r="G8092" s="15"/>
      <c r="H8092" s="11"/>
      <c r="I8092" s="15"/>
    </row>
    <row r="8093" spans="6:9">
      <c r="F8093" s="11"/>
      <c r="G8093" s="15"/>
      <c r="H8093" s="11"/>
      <c r="I8093" s="15"/>
    </row>
    <row r="8094" spans="6:9">
      <c r="F8094" s="11"/>
      <c r="G8094" s="15"/>
      <c r="H8094" s="11"/>
      <c r="I8094" s="15"/>
    </row>
    <row r="8095" spans="6:9">
      <c r="F8095" s="11"/>
      <c r="G8095" s="15"/>
      <c r="H8095" s="11"/>
      <c r="I8095" s="15"/>
    </row>
    <row r="8096" spans="6:9">
      <c r="F8096" s="11"/>
      <c r="G8096" s="15"/>
      <c r="H8096" s="11"/>
      <c r="I8096" s="15"/>
    </row>
    <row r="8097" spans="6:9">
      <c r="F8097" s="11"/>
      <c r="G8097" s="15"/>
      <c r="H8097" s="11"/>
      <c r="I8097" s="15"/>
    </row>
    <row r="8098" spans="6:9">
      <c r="F8098" s="11"/>
      <c r="G8098" s="15"/>
      <c r="H8098" s="11"/>
      <c r="I8098" s="15"/>
    </row>
    <row r="8099" spans="6:9">
      <c r="F8099" s="11"/>
      <c r="G8099" s="15"/>
      <c r="H8099" s="11"/>
      <c r="I8099" s="15"/>
    </row>
    <row r="8100" spans="6:9">
      <c r="F8100" s="11"/>
      <c r="G8100" s="15"/>
      <c r="H8100" s="11"/>
      <c r="I8100" s="15"/>
    </row>
    <row r="8101" spans="6:9">
      <c r="F8101" s="11"/>
      <c r="G8101" s="15"/>
      <c r="H8101" s="11"/>
      <c r="I8101" s="15"/>
    </row>
    <row r="8102" spans="6:9">
      <c r="F8102" s="11"/>
      <c r="G8102" s="15"/>
      <c r="H8102" s="11"/>
      <c r="I8102" s="15"/>
    </row>
    <row r="8103" spans="6:9">
      <c r="F8103" s="11"/>
      <c r="G8103" s="15"/>
      <c r="H8103" s="11"/>
      <c r="I8103" s="15"/>
    </row>
    <row r="8104" spans="6:9">
      <c r="F8104" s="11"/>
      <c r="G8104" s="15"/>
      <c r="H8104" s="11"/>
      <c r="I8104" s="15"/>
    </row>
    <row r="8105" spans="6:9">
      <c r="F8105" s="11"/>
      <c r="G8105" s="15"/>
      <c r="H8105" s="11"/>
      <c r="I8105" s="15"/>
    </row>
    <row r="8106" spans="6:9">
      <c r="F8106" s="11"/>
      <c r="G8106" s="15"/>
      <c r="H8106" s="11"/>
      <c r="I8106" s="15"/>
    </row>
    <row r="8107" spans="6:9">
      <c r="F8107" s="11"/>
      <c r="G8107" s="15"/>
      <c r="H8107" s="11"/>
      <c r="I8107" s="15"/>
    </row>
    <row r="8108" spans="6:9">
      <c r="F8108" s="11"/>
      <c r="G8108" s="15"/>
      <c r="H8108" s="11"/>
      <c r="I8108" s="15"/>
    </row>
    <row r="8109" spans="6:9">
      <c r="F8109" s="11"/>
      <c r="G8109" s="15"/>
      <c r="H8109" s="11"/>
      <c r="I8109" s="15"/>
    </row>
    <row r="8110" spans="6:9">
      <c r="F8110" s="11"/>
      <c r="G8110" s="15"/>
      <c r="H8110" s="11"/>
      <c r="I8110" s="15"/>
    </row>
    <row r="8111" spans="6:9">
      <c r="F8111" s="11"/>
      <c r="G8111" s="15"/>
      <c r="H8111" s="11"/>
      <c r="I8111" s="15"/>
    </row>
    <row r="8112" spans="6:9">
      <c r="F8112" s="11"/>
      <c r="G8112" s="15"/>
      <c r="H8112" s="11"/>
      <c r="I8112" s="15"/>
    </row>
    <row r="8113" spans="6:9">
      <c r="F8113" s="11"/>
      <c r="G8113" s="15"/>
      <c r="H8113" s="11"/>
      <c r="I8113" s="15"/>
    </row>
    <row r="8114" spans="6:9">
      <c r="F8114" s="11"/>
      <c r="G8114" s="15"/>
      <c r="H8114" s="11"/>
      <c r="I8114" s="15"/>
    </row>
    <row r="8115" spans="6:9">
      <c r="F8115" s="11"/>
      <c r="G8115" s="15"/>
      <c r="H8115" s="11"/>
      <c r="I8115" s="15"/>
    </row>
    <row r="8116" spans="6:9">
      <c r="F8116" s="11"/>
      <c r="G8116" s="15"/>
      <c r="H8116" s="11"/>
      <c r="I8116" s="15"/>
    </row>
    <row r="8117" spans="6:9">
      <c r="F8117" s="11"/>
      <c r="G8117" s="15"/>
      <c r="H8117" s="11"/>
      <c r="I8117" s="15"/>
    </row>
    <row r="8118" spans="6:9">
      <c r="F8118" s="11"/>
      <c r="G8118" s="15"/>
      <c r="H8118" s="11"/>
      <c r="I8118" s="15"/>
    </row>
    <row r="8119" spans="6:9">
      <c r="F8119" s="11"/>
      <c r="G8119" s="15"/>
      <c r="H8119" s="11"/>
      <c r="I8119" s="15"/>
    </row>
    <row r="8120" spans="6:9">
      <c r="F8120" s="11"/>
      <c r="G8120" s="15"/>
      <c r="H8120" s="11"/>
      <c r="I8120" s="15"/>
    </row>
    <row r="8121" spans="6:9">
      <c r="F8121" s="11"/>
      <c r="G8121" s="15"/>
      <c r="H8121" s="11"/>
      <c r="I8121" s="15"/>
    </row>
    <row r="8122" spans="6:9">
      <c r="F8122" s="11"/>
      <c r="G8122" s="15"/>
      <c r="H8122" s="11"/>
      <c r="I8122" s="15"/>
    </row>
    <row r="8123" spans="6:9">
      <c r="F8123" s="11"/>
      <c r="G8123" s="15"/>
      <c r="H8123" s="11"/>
      <c r="I8123" s="15"/>
    </row>
    <row r="8124" spans="6:9">
      <c r="F8124" s="11"/>
      <c r="G8124" s="15"/>
      <c r="H8124" s="11"/>
      <c r="I8124" s="15"/>
    </row>
    <row r="8125" spans="6:9">
      <c r="F8125" s="11"/>
      <c r="G8125" s="15"/>
      <c r="H8125" s="11"/>
      <c r="I8125" s="15"/>
    </row>
    <row r="8126" spans="6:9">
      <c r="F8126" s="11"/>
      <c r="G8126" s="15"/>
      <c r="H8126" s="11"/>
      <c r="I8126" s="15"/>
    </row>
    <row r="8127" spans="6:9">
      <c r="F8127" s="11"/>
      <c r="G8127" s="15"/>
      <c r="H8127" s="11"/>
      <c r="I8127" s="15"/>
    </row>
    <row r="8128" spans="6:9">
      <c r="F8128" s="11"/>
      <c r="G8128" s="15"/>
      <c r="H8128" s="11"/>
      <c r="I8128" s="15"/>
    </row>
    <row r="8129" spans="6:9">
      <c r="F8129" s="11"/>
      <c r="G8129" s="15"/>
      <c r="H8129" s="11"/>
      <c r="I8129" s="15"/>
    </row>
    <row r="8130" spans="6:9">
      <c r="F8130" s="11"/>
      <c r="G8130" s="15"/>
      <c r="H8130" s="11"/>
      <c r="I8130" s="15"/>
    </row>
    <row r="8131" spans="6:9">
      <c r="F8131" s="11"/>
      <c r="G8131" s="15"/>
      <c r="H8131" s="11"/>
      <c r="I8131" s="15"/>
    </row>
    <row r="8132" spans="6:9">
      <c r="F8132" s="11"/>
      <c r="G8132" s="15"/>
      <c r="H8132" s="11"/>
      <c r="I8132" s="15"/>
    </row>
    <row r="8133" spans="6:9">
      <c r="F8133" s="11"/>
      <c r="G8133" s="15"/>
      <c r="H8133" s="11"/>
      <c r="I8133" s="15"/>
    </row>
    <row r="8134" spans="6:9">
      <c r="F8134" s="11"/>
      <c r="G8134" s="15"/>
      <c r="H8134" s="11"/>
      <c r="I8134" s="15"/>
    </row>
    <row r="8135" spans="6:9">
      <c r="F8135" s="11"/>
      <c r="G8135" s="15"/>
      <c r="H8135" s="11"/>
      <c r="I8135" s="15"/>
    </row>
    <row r="8136" spans="6:9">
      <c r="F8136" s="11"/>
      <c r="G8136" s="15"/>
      <c r="H8136" s="11"/>
      <c r="I8136" s="15"/>
    </row>
    <row r="8137" spans="6:9">
      <c r="F8137" s="11"/>
      <c r="G8137" s="15"/>
      <c r="H8137" s="11"/>
      <c r="I8137" s="15"/>
    </row>
    <row r="8138" spans="6:9">
      <c r="F8138" s="11"/>
      <c r="G8138" s="15"/>
      <c r="H8138" s="11"/>
      <c r="I8138" s="15"/>
    </row>
    <row r="8139" spans="6:9">
      <c r="F8139" s="11"/>
      <c r="G8139" s="15"/>
      <c r="H8139" s="11"/>
      <c r="I8139" s="15"/>
    </row>
    <row r="8140" spans="6:9">
      <c r="F8140" s="11"/>
      <c r="G8140" s="15"/>
      <c r="H8140" s="11"/>
      <c r="I8140" s="15"/>
    </row>
    <row r="8141" spans="6:9">
      <c r="F8141" s="11"/>
      <c r="G8141" s="15"/>
      <c r="H8141" s="11"/>
      <c r="I8141" s="15"/>
    </row>
    <row r="8142" spans="6:9">
      <c r="F8142" s="11"/>
      <c r="G8142" s="15"/>
      <c r="H8142" s="11"/>
      <c r="I8142" s="15"/>
    </row>
    <row r="8143" spans="6:9">
      <c r="F8143" s="11"/>
      <c r="G8143" s="15"/>
      <c r="H8143" s="11"/>
      <c r="I8143" s="15"/>
    </row>
    <row r="8144" spans="6:9">
      <c r="F8144" s="11"/>
      <c r="G8144" s="15"/>
      <c r="H8144" s="11"/>
      <c r="I8144" s="15"/>
    </row>
    <row r="8145" spans="6:9">
      <c r="F8145" s="11"/>
      <c r="G8145" s="15"/>
      <c r="H8145" s="11"/>
      <c r="I8145" s="15"/>
    </row>
    <row r="8146" spans="6:9">
      <c r="F8146" s="11"/>
      <c r="G8146" s="15"/>
      <c r="H8146" s="11"/>
      <c r="I8146" s="15"/>
    </row>
    <row r="8147" spans="6:9">
      <c r="F8147" s="11"/>
      <c r="G8147" s="15"/>
      <c r="H8147" s="11"/>
      <c r="I8147" s="15"/>
    </row>
    <row r="8148" spans="6:9">
      <c r="F8148" s="11"/>
      <c r="G8148" s="15"/>
      <c r="H8148" s="11"/>
      <c r="I8148" s="15"/>
    </row>
    <row r="8149" spans="6:9">
      <c r="F8149" s="11"/>
      <c r="G8149" s="15"/>
      <c r="H8149" s="11"/>
      <c r="I8149" s="15"/>
    </row>
    <row r="8150" spans="6:9">
      <c r="F8150" s="11"/>
      <c r="G8150" s="15"/>
      <c r="H8150" s="11"/>
      <c r="I8150" s="15"/>
    </row>
    <row r="8151" spans="6:9">
      <c r="F8151" s="11"/>
      <c r="G8151" s="15"/>
      <c r="H8151" s="11"/>
      <c r="I8151" s="15"/>
    </row>
    <row r="8152" spans="6:9">
      <c r="F8152" s="11"/>
      <c r="G8152" s="15"/>
      <c r="H8152" s="11"/>
      <c r="I8152" s="15"/>
    </row>
    <row r="8153" spans="6:9">
      <c r="F8153" s="11"/>
      <c r="G8153" s="15"/>
      <c r="H8153" s="11"/>
      <c r="I8153" s="15"/>
    </row>
    <row r="8154" spans="6:9">
      <c r="F8154" s="11"/>
      <c r="G8154" s="15"/>
      <c r="H8154" s="11"/>
      <c r="I8154" s="15"/>
    </row>
    <row r="8155" spans="6:9">
      <c r="F8155" s="11"/>
      <c r="G8155" s="15"/>
      <c r="H8155" s="11"/>
      <c r="I8155" s="15"/>
    </row>
    <row r="8156" spans="6:9">
      <c r="F8156" s="11"/>
      <c r="G8156" s="15"/>
      <c r="H8156" s="11"/>
      <c r="I8156" s="15"/>
    </row>
    <row r="8157" spans="6:9">
      <c r="F8157" s="11"/>
      <c r="G8157" s="15"/>
      <c r="H8157" s="11"/>
      <c r="I8157" s="15"/>
    </row>
    <row r="8158" spans="6:9">
      <c r="F8158" s="11"/>
      <c r="G8158" s="15"/>
      <c r="H8158" s="11"/>
      <c r="I8158" s="15"/>
    </row>
    <row r="8159" spans="6:9">
      <c r="F8159" s="11"/>
      <c r="G8159" s="15"/>
      <c r="H8159" s="11"/>
      <c r="I8159" s="15"/>
    </row>
    <row r="8160" spans="6:9">
      <c r="F8160" s="11"/>
      <c r="G8160" s="15"/>
      <c r="H8160" s="11"/>
      <c r="I8160" s="15"/>
    </row>
    <row r="8161" spans="6:9">
      <c r="F8161" s="11"/>
      <c r="G8161" s="15"/>
      <c r="H8161" s="11"/>
      <c r="I8161" s="15"/>
    </row>
    <row r="8162" spans="6:9">
      <c r="F8162" s="11"/>
      <c r="G8162" s="15"/>
      <c r="H8162" s="11"/>
      <c r="I8162" s="15"/>
    </row>
    <row r="8163" spans="6:9">
      <c r="F8163" s="11"/>
      <c r="G8163" s="15"/>
      <c r="H8163" s="11"/>
      <c r="I8163" s="15"/>
    </row>
    <row r="8164" spans="6:9">
      <c r="F8164" s="11"/>
      <c r="G8164" s="15"/>
      <c r="H8164" s="11"/>
      <c r="I8164" s="15"/>
    </row>
    <row r="8165" spans="6:9">
      <c r="F8165" s="11"/>
      <c r="G8165" s="15"/>
      <c r="H8165" s="11"/>
      <c r="I8165" s="15"/>
    </row>
    <row r="8166" spans="6:9">
      <c r="F8166" s="11"/>
      <c r="G8166" s="15"/>
      <c r="H8166" s="11"/>
      <c r="I8166" s="15"/>
    </row>
    <row r="8167" spans="6:9">
      <c r="F8167" s="11"/>
      <c r="G8167" s="15"/>
      <c r="H8167" s="11"/>
      <c r="I8167" s="15"/>
    </row>
    <row r="8168" spans="6:9">
      <c r="F8168" s="11"/>
      <c r="G8168" s="15"/>
      <c r="H8168" s="11"/>
      <c r="I8168" s="15"/>
    </row>
    <row r="8169" spans="6:9">
      <c r="F8169" s="11"/>
      <c r="G8169" s="15"/>
      <c r="H8169" s="11"/>
      <c r="I8169" s="15"/>
    </row>
    <row r="8170" spans="6:9">
      <c r="F8170" s="11"/>
      <c r="G8170" s="15"/>
      <c r="H8170" s="11"/>
      <c r="I8170" s="15"/>
    </row>
    <row r="8171" spans="6:9">
      <c r="F8171" s="11"/>
      <c r="G8171" s="15"/>
      <c r="H8171" s="11"/>
      <c r="I8171" s="15"/>
    </row>
    <row r="8172" spans="6:9">
      <c r="F8172" s="11"/>
      <c r="G8172" s="15"/>
      <c r="H8172" s="11"/>
      <c r="I8172" s="15"/>
    </row>
    <row r="8173" spans="6:9">
      <c r="F8173" s="11"/>
      <c r="G8173" s="15"/>
      <c r="H8173" s="11"/>
      <c r="I8173" s="15"/>
    </row>
    <row r="8174" spans="6:9">
      <c r="F8174" s="11"/>
      <c r="G8174" s="15"/>
      <c r="H8174" s="11"/>
      <c r="I8174" s="15"/>
    </row>
    <row r="8175" spans="6:9">
      <c r="F8175" s="11"/>
      <c r="G8175" s="15"/>
      <c r="H8175" s="11"/>
      <c r="I8175" s="15"/>
    </row>
    <row r="8176" spans="6:9">
      <c r="F8176" s="11"/>
      <c r="G8176" s="15"/>
      <c r="H8176" s="11"/>
      <c r="I8176" s="15"/>
    </row>
    <row r="8177" spans="6:9">
      <c r="F8177" s="11"/>
      <c r="G8177" s="15"/>
      <c r="H8177" s="11"/>
      <c r="I8177" s="15"/>
    </row>
    <row r="8178" spans="6:9">
      <c r="F8178" s="11"/>
      <c r="G8178" s="15"/>
      <c r="H8178" s="11"/>
      <c r="I8178" s="15"/>
    </row>
    <row r="8179" spans="6:9">
      <c r="F8179" s="11"/>
      <c r="G8179" s="15"/>
      <c r="H8179" s="11"/>
      <c r="I8179" s="15"/>
    </row>
    <row r="8180" spans="6:9">
      <c r="F8180" s="11"/>
      <c r="G8180" s="15"/>
      <c r="H8180" s="11"/>
      <c r="I8180" s="15"/>
    </row>
    <row r="8181" spans="6:9">
      <c r="F8181" s="11"/>
      <c r="G8181" s="15"/>
      <c r="H8181" s="11"/>
      <c r="I8181" s="15"/>
    </row>
    <row r="8182" spans="6:9">
      <c r="F8182" s="11"/>
      <c r="G8182" s="15"/>
      <c r="H8182" s="11"/>
      <c r="I8182" s="15"/>
    </row>
    <row r="8183" spans="6:9">
      <c r="F8183" s="11"/>
      <c r="G8183" s="15"/>
      <c r="H8183" s="11"/>
      <c r="I8183" s="15"/>
    </row>
    <row r="8184" spans="6:9">
      <c r="F8184" s="11"/>
      <c r="G8184" s="15"/>
      <c r="H8184" s="11"/>
      <c r="I8184" s="15"/>
    </row>
    <row r="8185" spans="6:9">
      <c r="F8185" s="11"/>
      <c r="G8185" s="15"/>
      <c r="H8185" s="11"/>
      <c r="I8185" s="15"/>
    </row>
    <row r="8186" spans="6:9">
      <c r="F8186" s="11"/>
      <c r="G8186" s="15"/>
      <c r="H8186" s="11"/>
      <c r="I8186" s="15"/>
    </row>
    <row r="8187" spans="6:9">
      <c r="F8187" s="11"/>
      <c r="G8187" s="15"/>
      <c r="H8187" s="11"/>
      <c r="I8187" s="15"/>
    </row>
    <row r="8188" spans="6:9">
      <c r="F8188" s="11"/>
      <c r="G8188" s="15"/>
      <c r="H8188" s="11"/>
      <c r="I8188" s="15"/>
    </row>
    <row r="8189" spans="6:9">
      <c r="F8189" s="11"/>
      <c r="G8189" s="15"/>
      <c r="H8189" s="11"/>
      <c r="I8189" s="15"/>
    </row>
    <row r="8190" spans="6:9">
      <c r="F8190" s="11"/>
      <c r="G8190" s="15"/>
      <c r="H8190" s="11"/>
      <c r="I8190" s="15"/>
    </row>
    <row r="8191" spans="6:9">
      <c r="F8191" s="11"/>
      <c r="G8191" s="15"/>
      <c r="H8191" s="11"/>
      <c r="I8191" s="15"/>
    </row>
    <row r="8192" spans="6:9">
      <c r="F8192" s="11"/>
      <c r="G8192" s="15"/>
      <c r="H8192" s="11"/>
      <c r="I8192" s="15"/>
    </row>
    <row r="8193" spans="6:9">
      <c r="F8193" s="11"/>
      <c r="G8193" s="15"/>
      <c r="H8193" s="11"/>
      <c r="I8193" s="15"/>
    </row>
    <row r="8194" spans="6:9">
      <c r="F8194" s="11"/>
      <c r="G8194" s="15"/>
      <c r="H8194" s="11"/>
      <c r="I8194" s="15"/>
    </row>
    <row r="8195" spans="6:9">
      <c r="F8195" s="11"/>
      <c r="G8195" s="15"/>
      <c r="H8195" s="11"/>
      <c r="I8195" s="15"/>
    </row>
    <row r="8196" spans="6:9">
      <c r="F8196" s="11"/>
      <c r="G8196" s="15"/>
      <c r="H8196" s="11"/>
      <c r="I8196" s="15"/>
    </row>
    <row r="8197" spans="6:9">
      <c r="F8197" s="11"/>
      <c r="G8197" s="15"/>
      <c r="H8197" s="11"/>
      <c r="I8197" s="15"/>
    </row>
    <row r="8198" spans="6:9">
      <c r="F8198" s="11"/>
      <c r="G8198" s="15"/>
      <c r="H8198" s="11"/>
      <c r="I8198" s="15"/>
    </row>
    <row r="8199" spans="6:9">
      <c r="F8199" s="11"/>
      <c r="G8199" s="15"/>
      <c r="H8199" s="11"/>
      <c r="I8199" s="15"/>
    </row>
    <row r="8200" spans="6:9">
      <c r="F8200" s="11"/>
      <c r="G8200" s="15"/>
      <c r="H8200" s="11"/>
      <c r="I8200" s="15"/>
    </row>
    <row r="8201" spans="6:9">
      <c r="F8201" s="11"/>
      <c r="G8201" s="15"/>
      <c r="H8201" s="11"/>
      <c r="I8201" s="15"/>
    </row>
    <row r="8202" spans="6:9">
      <c r="F8202" s="11"/>
      <c r="G8202" s="15"/>
      <c r="H8202" s="11"/>
      <c r="I8202" s="15"/>
    </row>
    <row r="8203" spans="6:9">
      <c r="F8203" s="11"/>
      <c r="G8203" s="15"/>
      <c r="H8203" s="11"/>
      <c r="I8203" s="15"/>
    </row>
    <row r="8204" spans="6:9">
      <c r="F8204" s="11"/>
      <c r="G8204" s="15"/>
      <c r="H8204" s="11"/>
      <c r="I8204" s="15"/>
    </row>
    <row r="8205" spans="6:9">
      <c r="F8205" s="11"/>
      <c r="G8205" s="15"/>
      <c r="H8205" s="11"/>
      <c r="I8205" s="15"/>
    </row>
    <row r="8206" spans="6:9">
      <c r="F8206" s="11"/>
      <c r="G8206" s="15"/>
      <c r="H8206" s="11"/>
      <c r="I8206" s="15"/>
    </row>
    <row r="8207" spans="6:9">
      <c r="F8207" s="11"/>
      <c r="G8207" s="15"/>
      <c r="H8207" s="11"/>
      <c r="I8207" s="15"/>
    </row>
    <row r="8208" spans="6:9">
      <c r="F8208" s="11"/>
      <c r="G8208" s="15"/>
      <c r="H8208" s="11"/>
      <c r="I8208" s="15"/>
    </row>
    <row r="8209" spans="6:9">
      <c r="F8209" s="11"/>
      <c r="G8209" s="15"/>
      <c r="H8209" s="11"/>
      <c r="I8209" s="15"/>
    </row>
    <row r="8210" spans="6:9">
      <c r="F8210" s="11"/>
      <c r="G8210" s="15"/>
      <c r="H8210" s="11"/>
      <c r="I8210" s="15"/>
    </row>
    <row r="8211" spans="6:9">
      <c r="F8211" s="11"/>
      <c r="G8211" s="15"/>
      <c r="H8211" s="11"/>
      <c r="I8211" s="15"/>
    </row>
    <row r="8212" spans="6:9">
      <c r="F8212" s="11"/>
      <c r="G8212" s="15"/>
      <c r="H8212" s="11"/>
      <c r="I8212" s="15"/>
    </row>
    <row r="8213" spans="6:9">
      <c r="F8213" s="11"/>
      <c r="G8213" s="15"/>
      <c r="H8213" s="11"/>
      <c r="I8213" s="15"/>
    </row>
    <row r="8214" spans="6:9">
      <c r="F8214" s="11"/>
      <c r="G8214" s="15"/>
      <c r="H8214" s="11"/>
      <c r="I8214" s="15"/>
    </row>
    <row r="8215" spans="6:9">
      <c r="F8215" s="11"/>
      <c r="G8215" s="15"/>
      <c r="H8215" s="11"/>
      <c r="I8215" s="15"/>
    </row>
    <row r="8216" spans="6:9">
      <c r="F8216" s="11"/>
      <c r="G8216" s="15"/>
      <c r="H8216" s="11"/>
      <c r="I8216" s="15"/>
    </row>
    <row r="8217" spans="6:9">
      <c r="F8217" s="11"/>
      <c r="G8217" s="15"/>
      <c r="H8217" s="11"/>
      <c r="I8217" s="15"/>
    </row>
    <row r="8218" spans="6:9">
      <c r="F8218" s="11"/>
      <c r="G8218" s="15"/>
      <c r="H8218" s="11"/>
      <c r="I8218" s="15"/>
    </row>
    <row r="8219" spans="6:9">
      <c r="F8219" s="11"/>
      <c r="G8219" s="15"/>
      <c r="H8219" s="11"/>
      <c r="I8219" s="15"/>
    </row>
    <row r="8220" spans="6:9">
      <c r="F8220" s="11"/>
      <c r="G8220" s="15"/>
      <c r="H8220" s="11"/>
      <c r="I8220" s="15"/>
    </row>
    <row r="8221" spans="6:9">
      <c r="F8221" s="11"/>
      <c r="G8221" s="15"/>
      <c r="H8221" s="11"/>
      <c r="I8221" s="15"/>
    </row>
    <row r="8222" spans="6:9">
      <c r="F8222" s="11"/>
      <c r="G8222" s="15"/>
      <c r="H8222" s="11"/>
      <c r="I8222" s="15"/>
    </row>
    <row r="8223" spans="6:9">
      <c r="F8223" s="11"/>
      <c r="G8223" s="15"/>
      <c r="H8223" s="11"/>
      <c r="I8223" s="15"/>
    </row>
    <row r="8224" spans="6:9">
      <c r="F8224" s="11"/>
      <c r="G8224" s="15"/>
      <c r="H8224" s="11"/>
      <c r="I8224" s="15"/>
    </row>
    <row r="8225" spans="6:9">
      <c r="F8225" s="11"/>
      <c r="G8225" s="15"/>
      <c r="H8225" s="11"/>
      <c r="I8225" s="15"/>
    </row>
    <row r="8226" spans="6:9">
      <c r="F8226" s="11"/>
      <c r="G8226" s="15"/>
      <c r="H8226" s="11"/>
      <c r="I8226" s="15"/>
    </row>
    <row r="8227" spans="6:9">
      <c r="F8227" s="11"/>
      <c r="G8227" s="15"/>
      <c r="H8227" s="11"/>
      <c r="I8227" s="15"/>
    </row>
    <row r="8228" spans="6:9">
      <c r="F8228" s="11"/>
      <c r="G8228" s="15"/>
      <c r="H8228" s="11"/>
      <c r="I8228" s="15"/>
    </row>
    <row r="8229" spans="6:9">
      <c r="F8229" s="11"/>
      <c r="G8229" s="15"/>
      <c r="H8229" s="11"/>
      <c r="I8229" s="15"/>
    </row>
    <row r="8230" spans="6:9">
      <c r="F8230" s="11"/>
      <c r="G8230" s="15"/>
      <c r="H8230" s="11"/>
      <c r="I8230" s="15"/>
    </row>
    <row r="8231" spans="6:9">
      <c r="F8231" s="11"/>
      <c r="G8231" s="15"/>
      <c r="H8231" s="11"/>
      <c r="I8231" s="15"/>
    </row>
    <row r="8232" spans="6:9">
      <c r="F8232" s="11"/>
      <c r="G8232" s="15"/>
      <c r="H8232" s="11"/>
      <c r="I8232" s="15"/>
    </row>
    <row r="8233" spans="6:9">
      <c r="F8233" s="11"/>
      <c r="G8233" s="15"/>
      <c r="H8233" s="11"/>
      <c r="I8233" s="15"/>
    </row>
    <row r="8234" spans="6:9">
      <c r="F8234" s="11"/>
      <c r="G8234" s="15"/>
      <c r="H8234" s="11"/>
      <c r="I8234" s="15"/>
    </row>
    <row r="8235" spans="6:9">
      <c r="F8235" s="11"/>
      <c r="G8235" s="15"/>
      <c r="H8235" s="11"/>
      <c r="I8235" s="15"/>
    </row>
    <row r="8236" spans="6:9">
      <c r="F8236" s="11"/>
      <c r="G8236" s="15"/>
      <c r="H8236" s="11"/>
      <c r="I8236" s="15"/>
    </row>
    <row r="8237" spans="6:9">
      <c r="F8237" s="11"/>
      <c r="G8237" s="15"/>
      <c r="H8237" s="11"/>
      <c r="I8237" s="15"/>
    </row>
    <row r="8238" spans="6:9">
      <c r="F8238" s="11"/>
      <c r="G8238" s="15"/>
      <c r="H8238" s="11"/>
      <c r="I8238" s="15"/>
    </row>
    <row r="8239" spans="6:9">
      <c r="F8239" s="11"/>
      <c r="G8239" s="15"/>
      <c r="H8239" s="11"/>
      <c r="I8239" s="15"/>
    </row>
    <row r="8240" spans="6:9">
      <c r="F8240" s="11"/>
      <c r="G8240" s="15"/>
      <c r="H8240" s="11"/>
      <c r="I8240" s="15"/>
    </row>
    <row r="8241" spans="6:9">
      <c r="F8241" s="11"/>
      <c r="G8241" s="15"/>
      <c r="H8241" s="11"/>
      <c r="I8241" s="15"/>
    </row>
    <row r="8242" spans="6:9">
      <c r="F8242" s="11"/>
      <c r="G8242" s="15"/>
      <c r="H8242" s="11"/>
      <c r="I8242" s="15"/>
    </row>
    <row r="8243" spans="6:9">
      <c r="F8243" s="11"/>
      <c r="G8243" s="15"/>
      <c r="H8243" s="11"/>
      <c r="I8243" s="15"/>
    </row>
    <row r="8244" spans="6:9">
      <c r="F8244" s="11"/>
      <c r="G8244" s="15"/>
      <c r="H8244" s="11"/>
      <c r="I8244" s="15"/>
    </row>
    <row r="8245" spans="6:9">
      <c r="F8245" s="11"/>
      <c r="G8245" s="15"/>
      <c r="H8245" s="11"/>
      <c r="I8245" s="15"/>
    </row>
    <row r="8246" spans="6:9">
      <c r="F8246" s="11"/>
      <c r="G8246" s="15"/>
      <c r="H8246" s="11"/>
      <c r="I8246" s="15"/>
    </row>
    <row r="8247" spans="6:9">
      <c r="F8247" s="11"/>
      <c r="G8247" s="15"/>
      <c r="H8247" s="11"/>
      <c r="I8247" s="15"/>
    </row>
    <row r="8248" spans="6:9">
      <c r="F8248" s="11"/>
      <c r="G8248" s="15"/>
      <c r="H8248" s="11"/>
      <c r="I8248" s="15"/>
    </row>
    <row r="8249" spans="6:9">
      <c r="F8249" s="11"/>
      <c r="G8249" s="15"/>
      <c r="H8249" s="11"/>
      <c r="I8249" s="15"/>
    </row>
    <row r="8250" spans="6:9">
      <c r="F8250" s="11"/>
      <c r="G8250" s="15"/>
      <c r="H8250" s="11"/>
      <c r="I8250" s="15"/>
    </row>
    <row r="8251" spans="6:9">
      <c r="F8251" s="11"/>
      <c r="G8251" s="15"/>
      <c r="H8251" s="11"/>
      <c r="I8251" s="15"/>
    </row>
    <row r="8252" spans="6:9">
      <c r="F8252" s="11"/>
      <c r="G8252" s="15"/>
      <c r="H8252" s="11"/>
      <c r="I8252" s="15"/>
    </row>
    <row r="8253" spans="6:9">
      <c r="F8253" s="11"/>
      <c r="G8253" s="15"/>
      <c r="H8253" s="11"/>
      <c r="I8253" s="15"/>
    </row>
    <row r="8254" spans="6:9">
      <c r="F8254" s="11"/>
      <c r="G8254" s="15"/>
      <c r="H8254" s="11"/>
      <c r="I8254" s="15"/>
    </row>
    <row r="8255" spans="6:9">
      <c r="F8255" s="11"/>
      <c r="G8255" s="15"/>
      <c r="H8255" s="11"/>
      <c r="I8255" s="15"/>
    </row>
    <row r="8256" spans="6:9">
      <c r="F8256" s="11"/>
      <c r="G8256" s="15"/>
      <c r="H8256" s="11"/>
      <c r="I8256" s="15"/>
    </row>
    <row r="8257" spans="6:9">
      <c r="F8257" s="11"/>
      <c r="G8257" s="15"/>
      <c r="H8257" s="11"/>
      <c r="I8257" s="15"/>
    </row>
    <row r="8258" spans="6:9">
      <c r="F8258" s="11"/>
      <c r="G8258" s="15"/>
      <c r="H8258" s="11"/>
      <c r="I8258" s="15"/>
    </row>
    <row r="8259" spans="6:9">
      <c r="F8259" s="11"/>
      <c r="G8259" s="15"/>
      <c r="H8259" s="11"/>
      <c r="I8259" s="15"/>
    </row>
    <row r="8260" spans="6:9">
      <c r="F8260" s="11"/>
      <c r="G8260" s="15"/>
      <c r="H8260" s="11"/>
      <c r="I8260" s="15"/>
    </row>
    <row r="8261" spans="6:9">
      <c r="F8261" s="11"/>
      <c r="G8261" s="15"/>
      <c r="H8261" s="11"/>
      <c r="I8261" s="15"/>
    </row>
    <row r="8262" spans="6:9">
      <c r="F8262" s="11"/>
      <c r="G8262" s="15"/>
      <c r="H8262" s="11"/>
      <c r="I8262" s="15"/>
    </row>
    <row r="8263" spans="6:9">
      <c r="F8263" s="11"/>
      <c r="G8263" s="15"/>
      <c r="H8263" s="11"/>
      <c r="I8263" s="15"/>
    </row>
    <row r="8264" spans="6:9">
      <c r="F8264" s="11"/>
      <c r="G8264" s="15"/>
      <c r="H8264" s="11"/>
      <c r="I8264" s="15"/>
    </row>
    <row r="8265" spans="6:9">
      <c r="F8265" s="11"/>
      <c r="G8265" s="15"/>
      <c r="H8265" s="11"/>
      <c r="I8265" s="15"/>
    </row>
    <row r="8266" spans="6:9">
      <c r="F8266" s="11"/>
      <c r="G8266" s="15"/>
      <c r="H8266" s="11"/>
      <c r="I8266" s="15"/>
    </row>
    <row r="8267" spans="6:9">
      <c r="F8267" s="11"/>
      <c r="G8267" s="15"/>
      <c r="H8267" s="11"/>
      <c r="I8267" s="15"/>
    </row>
    <row r="8268" spans="6:9">
      <c r="F8268" s="11"/>
      <c r="G8268" s="15"/>
      <c r="H8268" s="11"/>
      <c r="I8268" s="15"/>
    </row>
    <row r="8269" spans="6:9">
      <c r="F8269" s="11"/>
      <c r="G8269" s="15"/>
      <c r="H8269" s="11"/>
      <c r="I8269" s="15"/>
    </row>
    <row r="8270" spans="6:9">
      <c r="F8270" s="11"/>
      <c r="G8270" s="15"/>
      <c r="H8270" s="11"/>
      <c r="I8270" s="15"/>
    </row>
    <row r="8271" spans="6:9">
      <c r="F8271" s="11"/>
      <c r="G8271" s="15"/>
      <c r="H8271" s="11"/>
      <c r="I8271" s="15"/>
    </row>
    <row r="8272" spans="6:9">
      <c r="F8272" s="11"/>
      <c r="G8272" s="15"/>
      <c r="H8272" s="11"/>
      <c r="I8272" s="15"/>
    </row>
    <row r="8273" spans="6:9">
      <c r="F8273" s="11"/>
      <c r="G8273" s="15"/>
      <c r="H8273" s="11"/>
      <c r="I8273" s="15"/>
    </row>
    <row r="8274" spans="6:9">
      <c r="F8274" s="11"/>
      <c r="G8274" s="15"/>
      <c r="H8274" s="11"/>
      <c r="I8274" s="15"/>
    </row>
    <row r="8275" spans="6:9">
      <c r="F8275" s="11"/>
      <c r="G8275" s="15"/>
      <c r="H8275" s="11"/>
      <c r="I8275" s="15"/>
    </row>
    <row r="8276" spans="6:9">
      <c r="F8276" s="11"/>
      <c r="G8276" s="15"/>
      <c r="H8276" s="11"/>
      <c r="I8276" s="15"/>
    </row>
    <row r="8277" spans="6:9">
      <c r="F8277" s="11"/>
      <c r="G8277" s="15"/>
      <c r="H8277" s="11"/>
      <c r="I8277" s="15"/>
    </row>
    <row r="8278" spans="6:9">
      <c r="F8278" s="11"/>
      <c r="G8278" s="15"/>
      <c r="H8278" s="11"/>
      <c r="I8278" s="15"/>
    </row>
    <row r="8279" spans="6:9">
      <c r="F8279" s="11"/>
      <c r="G8279" s="15"/>
      <c r="H8279" s="11"/>
      <c r="I8279" s="15"/>
    </row>
    <row r="8280" spans="6:9">
      <c r="F8280" s="11"/>
      <c r="G8280" s="15"/>
      <c r="H8280" s="11"/>
      <c r="I8280" s="15"/>
    </row>
    <row r="8281" spans="6:9">
      <c r="F8281" s="11"/>
      <c r="G8281" s="15"/>
      <c r="H8281" s="11"/>
      <c r="I8281" s="15"/>
    </row>
    <row r="8282" spans="6:9">
      <c r="F8282" s="11"/>
      <c r="G8282" s="15"/>
      <c r="H8282" s="11"/>
      <c r="I8282" s="15"/>
    </row>
    <row r="8283" spans="6:9">
      <c r="F8283" s="11"/>
      <c r="G8283" s="15"/>
      <c r="H8283" s="11"/>
      <c r="I8283" s="15"/>
    </row>
    <row r="8284" spans="6:9">
      <c r="F8284" s="11"/>
      <c r="G8284" s="15"/>
      <c r="H8284" s="11"/>
      <c r="I8284" s="15"/>
    </row>
    <row r="8285" spans="6:9">
      <c r="F8285" s="11"/>
      <c r="G8285" s="15"/>
      <c r="H8285" s="11"/>
      <c r="I8285" s="15"/>
    </row>
    <row r="8286" spans="6:9">
      <c r="F8286" s="11"/>
      <c r="G8286" s="15"/>
      <c r="H8286" s="11"/>
      <c r="I8286" s="15"/>
    </row>
    <row r="8287" spans="6:9">
      <c r="F8287" s="11"/>
      <c r="G8287" s="15"/>
      <c r="H8287" s="11"/>
      <c r="I8287" s="15"/>
    </row>
    <row r="8288" spans="6:9">
      <c r="F8288" s="11"/>
      <c r="G8288" s="15"/>
      <c r="H8288" s="11"/>
      <c r="I8288" s="15"/>
    </row>
    <row r="8289" spans="6:9">
      <c r="F8289" s="11"/>
      <c r="G8289" s="15"/>
      <c r="H8289" s="11"/>
      <c r="I8289" s="15"/>
    </row>
    <row r="8290" spans="6:9">
      <c r="F8290" s="11"/>
      <c r="G8290" s="15"/>
      <c r="H8290" s="11"/>
      <c r="I8290" s="15"/>
    </row>
    <row r="8291" spans="6:9">
      <c r="F8291" s="11"/>
      <c r="G8291" s="15"/>
      <c r="H8291" s="11"/>
      <c r="I8291" s="15"/>
    </row>
    <row r="8292" spans="6:9">
      <c r="F8292" s="11"/>
      <c r="G8292" s="15"/>
      <c r="H8292" s="11"/>
      <c r="I8292" s="15"/>
    </row>
    <row r="8293" spans="6:9">
      <c r="F8293" s="11"/>
      <c r="G8293" s="15"/>
      <c r="H8293" s="11"/>
      <c r="I8293" s="15"/>
    </row>
    <row r="8294" spans="6:9">
      <c r="F8294" s="11"/>
      <c r="G8294" s="15"/>
      <c r="H8294" s="11"/>
      <c r="I8294" s="15"/>
    </row>
    <row r="8295" spans="6:9">
      <c r="F8295" s="11"/>
      <c r="G8295" s="15"/>
      <c r="H8295" s="11"/>
      <c r="I8295" s="15"/>
    </row>
    <row r="8296" spans="6:9">
      <c r="F8296" s="11"/>
      <c r="G8296" s="15"/>
      <c r="H8296" s="11"/>
      <c r="I8296" s="15"/>
    </row>
    <row r="8297" spans="6:9">
      <c r="F8297" s="11"/>
      <c r="G8297" s="15"/>
      <c r="H8297" s="11"/>
      <c r="I8297" s="15"/>
    </row>
    <row r="8298" spans="6:9">
      <c r="F8298" s="11"/>
      <c r="G8298" s="15"/>
      <c r="H8298" s="11"/>
      <c r="I8298" s="15"/>
    </row>
    <row r="8299" spans="6:9">
      <c r="F8299" s="11"/>
      <c r="G8299" s="15"/>
      <c r="H8299" s="11"/>
      <c r="I8299" s="15"/>
    </row>
    <row r="8300" spans="6:9">
      <c r="F8300" s="11"/>
      <c r="G8300" s="15"/>
      <c r="H8300" s="11"/>
      <c r="I8300" s="15"/>
    </row>
    <row r="8301" spans="6:9">
      <c r="F8301" s="11"/>
      <c r="G8301" s="15"/>
      <c r="H8301" s="11"/>
      <c r="I8301" s="15"/>
    </row>
    <row r="8302" spans="6:9">
      <c r="F8302" s="11"/>
      <c r="G8302" s="15"/>
      <c r="H8302" s="11"/>
      <c r="I8302" s="15"/>
    </row>
    <row r="8303" spans="6:9">
      <c r="F8303" s="11"/>
      <c r="G8303" s="15"/>
      <c r="H8303" s="11"/>
      <c r="I8303" s="15"/>
    </row>
    <row r="8304" spans="6:9">
      <c r="F8304" s="11"/>
      <c r="G8304" s="15"/>
      <c r="H8304" s="11"/>
      <c r="I8304" s="15"/>
    </row>
    <row r="8305" spans="6:9">
      <c r="F8305" s="11"/>
      <c r="G8305" s="15"/>
      <c r="H8305" s="11"/>
      <c r="I8305" s="15"/>
    </row>
    <row r="8306" spans="6:9">
      <c r="F8306" s="11"/>
      <c r="G8306" s="15"/>
      <c r="H8306" s="11"/>
      <c r="I8306" s="15"/>
    </row>
    <row r="8307" spans="6:9">
      <c r="F8307" s="11"/>
      <c r="G8307" s="15"/>
      <c r="H8307" s="11"/>
      <c r="I8307" s="15"/>
    </row>
    <row r="8308" spans="6:9">
      <c r="F8308" s="11"/>
      <c r="G8308" s="15"/>
      <c r="H8308" s="11"/>
      <c r="I8308" s="15"/>
    </row>
    <row r="8309" spans="6:9">
      <c r="F8309" s="11"/>
      <c r="G8309" s="15"/>
      <c r="H8309" s="11"/>
      <c r="I8309" s="15"/>
    </row>
    <row r="8310" spans="6:9">
      <c r="F8310" s="11"/>
      <c r="G8310" s="15"/>
      <c r="H8310" s="11"/>
      <c r="I8310" s="15"/>
    </row>
    <row r="8311" spans="6:9">
      <c r="F8311" s="11"/>
      <c r="G8311" s="15"/>
      <c r="H8311" s="11"/>
      <c r="I8311" s="15"/>
    </row>
    <row r="8312" spans="6:9">
      <c r="F8312" s="11"/>
      <c r="G8312" s="15"/>
      <c r="H8312" s="11"/>
      <c r="I8312" s="15"/>
    </row>
    <row r="8313" spans="6:9">
      <c r="F8313" s="11"/>
      <c r="G8313" s="15"/>
      <c r="H8313" s="11"/>
      <c r="I8313" s="15"/>
    </row>
    <row r="8314" spans="6:9">
      <c r="F8314" s="11"/>
      <c r="G8314" s="15"/>
      <c r="H8314" s="11"/>
      <c r="I8314" s="15"/>
    </row>
    <row r="8315" spans="6:9">
      <c r="F8315" s="11"/>
      <c r="G8315" s="15"/>
      <c r="H8315" s="11"/>
      <c r="I8315" s="15"/>
    </row>
    <row r="8316" spans="6:9">
      <c r="F8316" s="11"/>
      <c r="G8316" s="15"/>
      <c r="H8316" s="11"/>
      <c r="I8316" s="15"/>
    </row>
    <row r="8317" spans="6:9">
      <c r="F8317" s="11"/>
      <c r="G8317" s="15"/>
      <c r="H8317" s="11"/>
      <c r="I8317" s="15"/>
    </row>
    <row r="8318" spans="6:9">
      <c r="F8318" s="11"/>
      <c r="G8318" s="15"/>
      <c r="H8318" s="11"/>
      <c r="I8318" s="15"/>
    </row>
    <row r="8319" spans="6:9">
      <c r="F8319" s="11"/>
      <c r="G8319" s="15"/>
      <c r="H8319" s="11"/>
      <c r="I8319" s="15"/>
    </row>
    <row r="8320" spans="6:9">
      <c r="F8320" s="11"/>
      <c r="G8320" s="15"/>
      <c r="H8320" s="11"/>
      <c r="I8320" s="15"/>
    </row>
    <row r="8321" spans="6:9">
      <c r="F8321" s="11"/>
      <c r="G8321" s="15"/>
      <c r="H8321" s="11"/>
      <c r="I8321" s="15"/>
    </row>
    <row r="8322" spans="6:9">
      <c r="F8322" s="11"/>
      <c r="G8322" s="15"/>
      <c r="H8322" s="11"/>
      <c r="I8322" s="15"/>
    </row>
    <row r="8323" spans="6:9">
      <c r="F8323" s="11"/>
      <c r="G8323" s="15"/>
      <c r="H8323" s="11"/>
      <c r="I8323" s="15"/>
    </row>
    <row r="8324" spans="6:9">
      <c r="F8324" s="11"/>
      <c r="G8324" s="15"/>
      <c r="H8324" s="11"/>
      <c r="I8324" s="15"/>
    </row>
    <row r="8325" spans="6:9">
      <c r="F8325" s="11"/>
      <c r="G8325" s="15"/>
      <c r="H8325" s="11"/>
      <c r="I8325" s="15"/>
    </row>
    <row r="8326" spans="6:9">
      <c r="F8326" s="11"/>
      <c r="G8326" s="15"/>
      <c r="H8326" s="11"/>
      <c r="I8326" s="15"/>
    </row>
    <row r="8327" spans="6:9">
      <c r="F8327" s="11"/>
      <c r="G8327" s="15"/>
      <c r="H8327" s="11"/>
      <c r="I8327" s="15"/>
    </row>
    <row r="8328" spans="6:9">
      <c r="F8328" s="11"/>
      <c r="G8328" s="15"/>
      <c r="H8328" s="11"/>
      <c r="I8328" s="15"/>
    </row>
    <row r="8329" spans="6:9">
      <c r="F8329" s="11"/>
      <c r="G8329" s="15"/>
      <c r="H8329" s="11"/>
      <c r="I8329" s="15"/>
    </row>
    <row r="8330" spans="6:9">
      <c r="F8330" s="11"/>
      <c r="G8330" s="15"/>
      <c r="H8330" s="11"/>
      <c r="I8330" s="15"/>
    </row>
    <row r="8331" spans="6:9">
      <c r="F8331" s="11"/>
      <c r="G8331" s="15"/>
      <c r="H8331" s="11"/>
      <c r="I8331" s="15"/>
    </row>
    <row r="8332" spans="6:9">
      <c r="F8332" s="11"/>
      <c r="G8332" s="15"/>
      <c r="H8332" s="11"/>
      <c r="I8332" s="15"/>
    </row>
    <row r="8333" spans="6:9">
      <c r="F8333" s="11"/>
      <c r="G8333" s="15"/>
      <c r="H8333" s="11"/>
      <c r="I8333" s="15"/>
    </row>
    <row r="8334" spans="6:9">
      <c r="F8334" s="11"/>
      <c r="G8334" s="15"/>
      <c r="H8334" s="11"/>
      <c r="I8334" s="15"/>
    </row>
    <row r="8335" spans="6:9">
      <c r="F8335" s="11"/>
      <c r="G8335" s="15"/>
      <c r="H8335" s="11"/>
      <c r="I8335" s="15"/>
    </row>
    <row r="8336" spans="6:9">
      <c r="F8336" s="11"/>
      <c r="G8336" s="15"/>
      <c r="H8336" s="11"/>
      <c r="I8336" s="15"/>
    </row>
    <row r="8337" spans="6:9">
      <c r="F8337" s="11"/>
      <c r="G8337" s="15"/>
      <c r="H8337" s="11"/>
      <c r="I8337" s="15"/>
    </row>
    <row r="8338" spans="6:9">
      <c r="F8338" s="11"/>
      <c r="G8338" s="15"/>
      <c r="H8338" s="11"/>
      <c r="I8338" s="15"/>
    </row>
    <row r="8339" spans="6:9">
      <c r="F8339" s="11"/>
      <c r="G8339" s="15"/>
      <c r="H8339" s="11"/>
      <c r="I8339" s="15"/>
    </row>
    <row r="8340" spans="6:9">
      <c r="F8340" s="11"/>
      <c r="G8340" s="15"/>
      <c r="H8340" s="11"/>
      <c r="I8340" s="15"/>
    </row>
    <row r="8341" spans="6:9">
      <c r="F8341" s="11"/>
      <c r="G8341" s="15"/>
      <c r="H8341" s="11"/>
      <c r="I8341" s="15"/>
    </row>
    <row r="8342" spans="6:9">
      <c r="F8342" s="11"/>
      <c r="G8342" s="15"/>
      <c r="H8342" s="11"/>
      <c r="I8342" s="15"/>
    </row>
    <row r="8343" spans="6:9">
      <c r="F8343" s="11"/>
      <c r="G8343" s="15"/>
      <c r="H8343" s="11"/>
      <c r="I8343" s="15"/>
    </row>
    <row r="8344" spans="6:9">
      <c r="F8344" s="11"/>
      <c r="G8344" s="15"/>
      <c r="H8344" s="11"/>
      <c r="I8344" s="15"/>
    </row>
    <row r="8345" spans="6:9">
      <c r="F8345" s="11"/>
      <c r="G8345" s="15"/>
      <c r="H8345" s="11"/>
      <c r="I8345" s="15"/>
    </row>
    <row r="8346" spans="6:9">
      <c r="F8346" s="11"/>
      <c r="G8346" s="15"/>
      <c r="H8346" s="11"/>
      <c r="I8346" s="15"/>
    </row>
    <row r="8347" spans="6:9">
      <c r="F8347" s="11"/>
      <c r="G8347" s="15"/>
      <c r="H8347" s="11"/>
      <c r="I8347" s="15"/>
    </row>
    <row r="8348" spans="6:9">
      <c r="F8348" s="11"/>
      <c r="G8348" s="15"/>
      <c r="H8348" s="11"/>
      <c r="I8348" s="15"/>
    </row>
    <row r="8349" spans="6:9">
      <c r="F8349" s="11"/>
      <c r="G8349" s="15"/>
      <c r="H8349" s="11"/>
      <c r="I8349" s="15"/>
    </row>
    <row r="8350" spans="6:9">
      <c r="F8350" s="11"/>
      <c r="G8350" s="15"/>
      <c r="H8350" s="11"/>
      <c r="I8350" s="15"/>
    </row>
    <row r="8351" spans="6:9">
      <c r="F8351" s="11"/>
      <c r="G8351" s="15"/>
      <c r="H8351" s="11"/>
      <c r="I8351" s="15"/>
    </row>
    <row r="8352" spans="6:9">
      <c r="F8352" s="11"/>
      <c r="G8352" s="15"/>
      <c r="H8352" s="11"/>
      <c r="I8352" s="15"/>
    </row>
    <row r="8353" spans="6:9">
      <c r="F8353" s="11"/>
      <c r="G8353" s="15"/>
      <c r="H8353" s="11"/>
      <c r="I8353" s="15"/>
    </row>
    <row r="8354" spans="6:9">
      <c r="F8354" s="11"/>
      <c r="G8354" s="15"/>
      <c r="H8354" s="11"/>
      <c r="I8354" s="15"/>
    </row>
    <row r="8355" spans="6:9">
      <c r="F8355" s="11"/>
      <c r="G8355" s="15"/>
      <c r="H8355" s="11"/>
      <c r="I8355" s="15"/>
    </row>
    <row r="8356" spans="6:9">
      <c r="F8356" s="11"/>
      <c r="G8356" s="15"/>
      <c r="H8356" s="11"/>
      <c r="I8356" s="15"/>
    </row>
    <row r="8357" spans="6:9">
      <c r="F8357" s="11"/>
      <c r="G8357" s="15"/>
      <c r="H8357" s="11"/>
      <c r="I8357" s="15"/>
    </row>
    <row r="8358" spans="6:9">
      <c r="F8358" s="11"/>
      <c r="G8358" s="15"/>
      <c r="H8358" s="11"/>
      <c r="I8358" s="15"/>
    </row>
    <row r="8359" spans="6:9">
      <c r="F8359" s="11"/>
      <c r="G8359" s="15"/>
      <c r="H8359" s="11"/>
      <c r="I8359" s="15"/>
    </row>
    <row r="8360" spans="6:9">
      <c r="F8360" s="11"/>
      <c r="G8360" s="15"/>
      <c r="H8360" s="11"/>
      <c r="I8360" s="15"/>
    </row>
    <row r="8361" spans="6:9">
      <c r="F8361" s="11"/>
      <c r="G8361" s="15"/>
      <c r="H8361" s="11"/>
      <c r="I8361" s="15"/>
    </row>
    <row r="8362" spans="6:9">
      <c r="F8362" s="11"/>
      <c r="G8362" s="15"/>
      <c r="H8362" s="11"/>
      <c r="I8362" s="15"/>
    </row>
    <row r="8363" spans="6:9">
      <c r="F8363" s="11"/>
      <c r="G8363" s="15"/>
      <c r="H8363" s="11"/>
      <c r="I8363" s="15"/>
    </row>
    <row r="8364" spans="6:9">
      <c r="F8364" s="11"/>
      <c r="G8364" s="15"/>
      <c r="H8364" s="11"/>
      <c r="I8364" s="15"/>
    </row>
    <row r="8365" spans="6:9">
      <c r="F8365" s="11"/>
      <c r="G8365" s="15"/>
      <c r="H8365" s="11"/>
      <c r="I8365" s="15"/>
    </row>
    <row r="8366" spans="6:9">
      <c r="F8366" s="11"/>
      <c r="G8366" s="15"/>
      <c r="H8366" s="11"/>
      <c r="I8366" s="15"/>
    </row>
    <row r="8367" spans="6:9">
      <c r="F8367" s="11"/>
      <c r="G8367" s="15"/>
      <c r="H8367" s="11"/>
      <c r="I8367" s="15"/>
    </row>
    <row r="8368" spans="6:9">
      <c r="F8368" s="11"/>
      <c r="G8368" s="15"/>
      <c r="H8368" s="11"/>
      <c r="I8368" s="15"/>
    </row>
    <row r="8369" spans="6:9">
      <c r="F8369" s="11"/>
      <c r="G8369" s="15"/>
      <c r="H8369" s="11"/>
      <c r="I8369" s="15"/>
    </row>
    <row r="8370" spans="6:9">
      <c r="F8370" s="11"/>
      <c r="G8370" s="15"/>
      <c r="H8370" s="11"/>
      <c r="I8370" s="15"/>
    </row>
    <row r="8371" spans="6:9">
      <c r="F8371" s="11"/>
      <c r="G8371" s="15"/>
      <c r="H8371" s="11"/>
      <c r="I8371" s="15"/>
    </row>
    <row r="8372" spans="6:9">
      <c r="F8372" s="11"/>
      <c r="G8372" s="15"/>
      <c r="H8372" s="11"/>
      <c r="I8372" s="15"/>
    </row>
    <row r="8373" spans="6:9">
      <c r="F8373" s="11"/>
      <c r="G8373" s="15"/>
      <c r="H8373" s="11"/>
      <c r="I8373" s="15"/>
    </row>
    <row r="8374" spans="6:9">
      <c r="F8374" s="11"/>
      <c r="G8374" s="15"/>
      <c r="H8374" s="11"/>
      <c r="I8374" s="15"/>
    </row>
    <row r="8375" spans="6:9">
      <c r="F8375" s="11"/>
      <c r="G8375" s="15"/>
      <c r="H8375" s="11"/>
      <c r="I8375" s="15"/>
    </row>
    <row r="8376" spans="6:9">
      <c r="F8376" s="11"/>
      <c r="G8376" s="15"/>
      <c r="H8376" s="11"/>
      <c r="I8376" s="15"/>
    </row>
    <row r="8377" spans="6:9">
      <c r="F8377" s="11"/>
      <c r="G8377" s="15"/>
      <c r="H8377" s="11"/>
      <c r="I8377" s="15"/>
    </row>
    <row r="8378" spans="6:9">
      <c r="F8378" s="11"/>
      <c r="G8378" s="15"/>
      <c r="H8378" s="11"/>
      <c r="I8378" s="15"/>
    </row>
    <row r="8379" spans="6:9">
      <c r="F8379" s="11"/>
      <c r="G8379" s="15"/>
      <c r="H8379" s="11"/>
      <c r="I8379" s="15"/>
    </row>
    <row r="8380" spans="6:9">
      <c r="F8380" s="11"/>
      <c r="G8380" s="15"/>
      <c r="H8380" s="11"/>
      <c r="I8380" s="15"/>
    </row>
    <row r="8381" spans="6:9">
      <c r="F8381" s="11"/>
      <c r="G8381" s="15"/>
      <c r="H8381" s="11"/>
      <c r="I8381" s="15"/>
    </row>
    <row r="8382" spans="6:9">
      <c r="F8382" s="11"/>
      <c r="G8382" s="15"/>
      <c r="H8382" s="11"/>
      <c r="I8382" s="15"/>
    </row>
    <row r="8383" spans="6:9">
      <c r="F8383" s="11"/>
      <c r="G8383" s="15"/>
      <c r="H8383" s="11"/>
      <c r="I8383" s="15"/>
    </row>
    <row r="8384" spans="6:9">
      <c r="F8384" s="11"/>
      <c r="G8384" s="15"/>
      <c r="H8384" s="11"/>
      <c r="I8384" s="15"/>
    </row>
    <row r="8385" spans="6:9">
      <c r="F8385" s="11"/>
      <c r="G8385" s="15"/>
      <c r="H8385" s="11"/>
      <c r="I8385" s="15"/>
    </row>
    <row r="8386" spans="6:9">
      <c r="F8386" s="11"/>
      <c r="G8386" s="15"/>
      <c r="H8386" s="11"/>
      <c r="I8386" s="15"/>
    </row>
    <row r="8387" spans="6:9">
      <c r="F8387" s="11"/>
      <c r="G8387" s="15"/>
      <c r="H8387" s="11"/>
      <c r="I8387" s="15"/>
    </row>
    <row r="8388" spans="6:9">
      <c r="F8388" s="11"/>
      <c r="G8388" s="15"/>
      <c r="H8388" s="11"/>
      <c r="I8388" s="15"/>
    </row>
    <row r="8389" spans="6:9">
      <c r="F8389" s="11"/>
      <c r="G8389" s="15"/>
      <c r="H8389" s="11"/>
      <c r="I8389" s="15"/>
    </row>
    <row r="8390" spans="6:9">
      <c r="F8390" s="11"/>
      <c r="G8390" s="15"/>
      <c r="H8390" s="11"/>
      <c r="I8390" s="15"/>
    </row>
    <row r="8391" spans="6:9">
      <c r="F8391" s="11"/>
      <c r="G8391" s="15"/>
      <c r="H8391" s="11"/>
      <c r="I8391" s="15"/>
    </row>
    <row r="8392" spans="6:9">
      <c r="F8392" s="11"/>
      <c r="G8392" s="15"/>
      <c r="H8392" s="11"/>
      <c r="I8392" s="15"/>
    </row>
    <row r="8393" spans="6:9">
      <c r="F8393" s="11"/>
      <c r="G8393" s="15"/>
      <c r="H8393" s="11"/>
      <c r="I8393" s="15"/>
    </row>
    <row r="8394" spans="6:9">
      <c r="F8394" s="11"/>
      <c r="G8394" s="15"/>
      <c r="H8394" s="11"/>
      <c r="I8394" s="15"/>
    </row>
    <row r="8395" spans="6:9">
      <c r="F8395" s="11"/>
      <c r="G8395" s="15"/>
      <c r="H8395" s="11"/>
      <c r="I8395" s="15"/>
    </row>
    <row r="8396" spans="6:9">
      <c r="F8396" s="11"/>
      <c r="G8396" s="15"/>
      <c r="H8396" s="11"/>
      <c r="I8396" s="15"/>
    </row>
    <row r="8397" spans="6:9">
      <c r="F8397" s="11"/>
      <c r="G8397" s="15"/>
      <c r="H8397" s="11"/>
      <c r="I8397" s="15"/>
    </row>
    <row r="8398" spans="6:9">
      <c r="F8398" s="11"/>
      <c r="G8398" s="15"/>
      <c r="H8398" s="11"/>
      <c r="I8398" s="15"/>
    </row>
    <row r="8399" spans="6:9">
      <c r="F8399" s="11"/>
      <c r="G8399" s="15"/>
      <c r="H8399" s="11"/>
      <c r="I8399" s="15"/>
    </row>
    <row r="8400" spans="6:9">
      <c r="F8400" s="11"/>
      <c r="G8400" s="15"/>
      <c r="H8400" s="11"/>
      <c r="I8400" s="15"/>
    </row>
    <row r="8401" spans="6:9">
      <c r="F8401" s="11"/>
      <c r="G8401" s="15"/>
      <c r="H8401" s="11"/>
      <c r="I8401" s="15"/>
    </row>
    <row r="8402" spans="6:9">
      <c r="F8402" s="11"/>
      <c r="G8402" s="15"/>
      <c r="H8402" s="11"/>
      <c r="I8402" s="15"/>
    </row>
    <row r="8403" spans="6:9">
      <c r="F8403" s="11"/>
      <c r="G8403" s="15"/>
      <c r="H8403" s="11"/>
      <c r="I8403" s="15"/>
    </row>
    <row r="8404" spans="6:9">
      <c r="F8404" s="11"/>
      <c r="G8404" s="15"/>
      <c r="H8404" s="11"/>
      <c r="I8404" s="15"/>
    </row>
    <row r="8405" spans="6:9">
      <c r="F8405" s="11"/>
      <c r="G8405" s="15"/>
      <c r="H8405" s="11"/>
      <c r="I8405" s="15"/>
    </row>
    <row r="8406" spans="6:9">
      <c r="F8406" s="11"/>
      <c r="G8406" s="15"/>
      <c r="H8406" s="11"/>
      <c r="I8406" s="15"/>
    </row>
    <row r="8407" spans="6:9">
      <c r="F8407" s="11"/>
      <c r="G8407" s="15"/>
      <c r="H8407" s="11"/>
      <c r="I8407" s="15"/>
    </row>
    <row r="8408" spans="6:9">
      <c r="F8408" s="11"/>
      <c r="G8408" s="15"/>
      <c r="H8408" s="11"/>
      <c r="I8408" s="15"/>
    </row>
    <row r="8409" spans="6:9">
      <c r="F8409" s="11"/>
      <c r="G8409" s="15"/>
      <c r="H8409" s="11"/>
      <c r="I8409" s="15"/>
    </row>
    <row r="8410" spans="6:9">
      <c r="F8410" s="11"/>
      <c r="G8410" s="15"/>
      <c r="H8410" s="11"/>
      <c r="I8410" s="15"/>
    </row>
    <row r="8411" spans="6:9">
      <c r="F8411" s="11"/>
      <c r="G8411" s="15"/>
      <c r="H8411" s="11"/>
      <c r="I8411" s="15"/>
    </row>
    <row r="8412" spans="6:9">
      <c r="F8412" s="11"/>
      <c r="G8412" s="15"/>
      <c r="H8412" s="11"/>
      <c r="I8412" s="15"/>
    </row>
    <row r="8413" spans="6:9">
      <c r="F8413" s="11"/>
      <c r="G8413" s="15"/>
      <c r="H8413" s="11"/>
      <c r="I8413" s="15"/>
    </row>
    <row r="8414" spans="6:9">
      <c r="F8414" s="11"/>
      <c r="G8414" s="15"/>
      <c r="H8414" s="11"/>
      <c r="I8414" s="15"/>
    </row>
    <row r="8415" spans="6:9">
      <c r="F8415" s="11"/>
      <c r="G8415" s="15"/>
      <c r="H8415" s="11"/>
      <c r="I8415" s="15"/>
    </row>
    <row r="8416" spans="6:9">
      <c r="F8416" s="11"/>
      <c r="G8416" s="15"/>
      <c r="H8416" s="11"/>
      <c r="I8416" s="15"/>
    </row>
    <row r="8417" spans="6:9">
      <c r="F8417" s="11"/>
      <c r="G8417" s="15"/>
      <c r="H8417" s="11"/>
      <c r="I8417" s="15"/>
    </row>
    <row r="8418" spans="6:9">
      <c r="F8418" s="11"/>
      <c r="G8418" s="15"/>
      <c r="H8418" s="11"/>
      <c r="I8418" s="15"/>
    </row>
    <row r="8419" spans="6:9">
      <c r="F8419" s="11"/>
      <c r="G8419" s="15"/>
      <c r="H8419" s="11"/>
      <c r="I8419" s="15"/>
    </row>
    <row r="8420" spans="6:9">
      <c r="F8420" s="11"/>
      <c r="G8420" s="15"/>
      <c r="H8420" s="11"/>
      <c r="I8420" s="15"/>
    </row>
    <row r="8421" spans="6:9">
      <c r="F8421" s="11"/>
      <c r="G8421" s="15"/>
      <c r="H8421" s="11"/>
      <c r="I8421" s="15"/>
    </row>
    <row r="8422" spans="6:9">
      <c r="F8422" s="11"/>
      <c r="G8422" s="15"/>
      <c r="H8422" s="11"/>
      <c r="I8422" s="15"/>
    </row>
    <row r="8423" spans="6:9">
      <c r="F8423" s="11"/>
      <c r="G8423" s="15"/>
      <c r="H8423" s="11"/>
      <c r="I8423" s="15"/>
    </row>
    <row r="8424" spans="6:9">
      <c r="F8424" s="11"/>
      <c r="G8424" s="15"/>
      <c r="H8424" s="11"/>
      <c r="I8424" s="15"/>
    </row>
    <row r="8425" spans="6:9">
      <c r="F8425" s="11"/>
      <c r="G8425" s="15"/>
      <c r="H8425" s="11"/>
      <c r="I8425" s="15"/>
    </row>
    <row r="8426" spans="6:9">
      <c r="F8426" s="11"/>
      <c r="G8426" s="15"/>
      <c r="H8426" s="11"/>
      <c r="I8426" s="15"/>
    </row>
    <row r="8427" spans="6:9">
      <c r="F8427" s="11"/>
      <c r="G8427" s="15"/>
      <c r="H8427" s="11"/>
      <c r="I8427" s="15"/>
    </row>
    <row r="8428" spans="6:9">
      <c r="F8428" s="11"/>
      <c r="G8428" s="15"/>
      <c r="H8428" s="11"/>
      <c r="I8428" s="15"/>
    </row>
    <row r="8429" spans="6:9">
      <c r="F8429" s="11"/>
      <c r="G8429" s="15"/>
      <c r="H8429" s="11"/>
      <c r="I8429" s="15"/>
    </row>
    <row r="8430" spans="6:9">
      <c r="F8430" s="11"/>
      <c r="G8430" s="15"/>
      <c r="H8430" s="11"/>
      <c r="I8430" s="15"/>
    </row>
    <row r="8431" spans="6:9">
      <c r="F8431" s="11"/>
      <c r="G8431" s="15"/>
      <c r="H8431" s="11"/>
      <c r="I8431" s="15"/>
    </row>
    <row r="8432" spans="6:9">
      <c r="F8432" s="11"/>
      <c r="G8432" s="15"/>
      <c r="H8432" s="11"/>
      <c r="I8432" s="15"/>
    </row>
    <row r="8433" spans="6:9">
      <c r="F8433" s="11"/>
      <c r="G8433" s="15"/>
      <c r="H8433" s="11"/>
      <c r="I8433" s="15"/>
    </row>
    <row r="8434" spans="6:9">
      <c r="F8434" s="11"/>
      <c r="G8434" s="15"/>
      <c r="H8434" s="11"/>
      <c r="I8434" s="15"/>
    </row>
    <row r="8435" spans="6:9">
      <c r="F8435" s="11"/>
      <c r="G8435" s="15"/>
      <c r="H8435" s="11"/>
      <c r="I8435" s="15"/>
    </row>
    <row r="8436" spans="6:9">
      <c r="F8436" s="11"/>
      <c r="G8436" s="15"/>
      <c r="H8436" s="11"/>
      <c r="I8436" s="15"/>
    </row>
    <row r="8437" spans="6:9">
      <c r="F8437" s="11"/>
      <c r="G8437" s="15"/>
      <c r="H8437" s="11"/>
      <c r="I8437" s="15"/>
    </row>
    <row r="8438" spans="6:9">
      <c r="F8438" s="11"/>
      <c r="G8438" s="15"/>
      <c r="H8438" s="11"/>
      <c r="I8438" s="15"/>
    </row>
    <row r="8439" spans="6:9">
      <c r="F8439" s="11"/>
      <c r="G8439" s="15"/>
      <c r="H8439" s="11"/>
      <c r="I8439" s="15"/>
    </row>
    <row r="8440" spans="6:9">
      <c r="F8440" s="11"/>
      <c r="G8440" s="15"/>
      <c r="H8440" s="11"/>
      <c r="I8440" s="15"/>
    </row>
    <row r="8441" spans="6:9">
      <c r="F8441" s="11"/>
      <c r="G8441" s="15"/>
      <c r="H8441" s="11"/>
      <c r="I8441" s="15"/>
    </row>
    <row r="8442" spans="6:9">
      <c r="F8442" s="11"/>
      <c r="G8442" s="15"/>
      <c r="H8442" s="11"/>
      <c r="I8442" s="15"/>
    </row>
    <row r="8443" spans="6:9">
      <c r="F8443" s="11"/>
      <c r="G8443" s="15"/>
      <c r="H8443" s="11"/>
      <c r="I8443" s="15"/>
    </row>
    <row r="8444" spans="6:9">
      <c r="F8444" s="11"/>
      <c r="G8444" s="15"/>
      <c r="H8444" s="11"/>
      <c r="I8444" s="15"/>
    </row>
    <row r="8445" spans="6:9">
      <c r="F8445" s="11"/>
      <c r="G8445" s="15"/>
      <c r="H8445" s="11"/>
      <c r="I8445" s="15"/>
    </row>
    <row r="8446" spans="6:9">
      <c r="F8446" s="11"/>
      <c r="G8446" s="15"/>
      <c r="H8446" s="11"/>
      <c r="I8446" s="15"/>
    </row>
    <row r="8447" spans="6:9">
      <c r="F8447" s="11"/>
      <c r="G8447" s="15"/>
      <c r="H8447" s="11"/>
      <c r="I8447" s="15"/>
    </row>
    <row r="8448" spans="6:9">
      <c r="F8448" s="11"/>
      <c r="G8448" s="15"/>
      <c r="H8448" s="11"/>
      <c r="I8448" s="15"/>
    </row>
    <row r="8449" spans="6:9">
      <c r="F8449" s="11"/>
      <c r="G8449" s="15"/>
      <c r="H8449" s="11"/>
      <c r="I8449" s="15"/>
    </row>
    <row r="8450" spans="6:9">
      <c r="F8450" s="11"/>
      <c r="G8450" s="15"/>
      <c r="H8450" s="11"/>
      <c r="I8450" s="15"/>
    </row>
    <row r="8451" spans="6:9">
      <c r="F8451" s="11"/>
      <c r="G8451" s="15"/>
      <c r="H8451" s="11"/>
      <c r="I8451" s="15"/>
    </row>
    <row r="8452" spans="6:9">
      <c r="F8452" s="11"/>
      <c r="G8452" s="15"/>
      <c r="H8452" s="11"/>
      <c r="I8452" s="15"/>
    </row>
    <row r="8453" spans="6:9">
      <c r="F8453" s="11"/>
      <c r="G8453" s="15"/>
      <c r="H8453" s="11"/>
      <c r="I8453" s="15"/>
    </row>
    <row r="8454" spans="6:9">
      <c r="F8454" s="11"/>
      <c r="G8454" s="15"/>
      <c r="H8454" s="11"/>
      <c r="I8454" s="15"/>
    </row>
    <row r="8455" spans="6:9">
      <c r="F8455" s="11"/>
      <c r="G8455" s="15"/>
      <c r="H8455" s="11"/>
      <c r="I8455" s="15"/>
    </row>
    <row r="8456" spans="6:9">
      <c r="F8456" s="11"/>
      <c r="G8456" s="15"/>
      <c r="H8456" s="11"/>
      <c r="I8456" s="15"/>
    </row>
    <row r="8457" spans="6:9">
      <c r="F8457" s="11"/>
      <c r="G8457" s="15"/>
      <c r="H8457" s="11"/>
      <c r="I8457" s="15"/>
    </row>
    <row r="8458" spans="6:9">
      <c r="F8458" s="11"/>
      <c r="G8458" s="15"/>
      <c r="H8458" s="11"/>
      <c r="I8458" s="15"/>
    </row>
    <row r="8459" spans="6:9">
      <c r="F8459" s="11"/>
      <c r="G8459" s="15"/>
      <c r="H8459" s="11"/>
      <c r="I8459" s="15"/>
    </row>
    <row r="8460" spans="6:9">
      <c r="F8460" s="11"/>
      <c r="G8460" s="15"/>
      <c r="H8460" s="11"/>
      <c r="I8460" s="15"/>
    </row>
    <row r="8461" spans="6:9">
      <c r="F8461" s="11"/>
      <c r="G8461" s="15"/>
      <c r="H8461" s="11"/>
      <c r="I8461" s="15"/>
    </row>
    <row r="8462" spans="6:9">
      <c r="F8462" s="11"/>
      <c r="G8462" s="15"/>
      <c r="H8462" s="11"/>
      <c r="I8462" s="15"/>
    </row>
    <row r="8463" spans="6:9">
      <c r="F8463" s="11"/>
      <c r="G8463" s="15"/>
      <c r="H8463" s="11"/>
      <c r="I8463" s="15"/>
    </row>
    <row r="8464" spans="6:9">
      <c r="F8464" s="11"/>
      <c r="G8464" s="15"/>
      <c r="H8464" s="11"/>
      <c r="I8464" s="15"/>
    </row>
    <row r="8465" spans="6:9">
      <c r="F8465" s="11"/>
      <c r="G8465" s="15"/>
      <c r="H8465" s="11"/>
      <c r="I8465" s="15"/>
    </row>
    <row r="8466" spans="6:9">
      <c r="F8466" s="11"/>
      <c r="G8466" s="15"/>
      <c r="H8466" s="11"/>
      <c r="I8466" s="15"/>
    </row>
    <row r="8467" spans="6:9">
      <c r="F8467" s="11"/>
      <c r="G8467" s="15"/>
      <c r="H8467" s="11"/>
      <c r="I8467" s="15"/>
    </row>
    <row r="8468" spans="6:9">
      <c r="F8468" s="11"/>
      <c r="G8468" s="15"/>
      <c r="H8468" s="11"/>
      <c r="I8468" s="15"/>
    </row>
    <row r="8469" spans="6:9">
      <c r="F8469" s="11"/>
      <c r="G8469" s="15"/>
      <c r="H8469" s="11"/>
      <c r="I8469" s="15"/>
    </row>
    <row r="8470" spans="6:9">
      <c r="F8470" s="11"/>
      <c r="G8470" s="15"/>
      <c r="H8470" s="11"/>
      <c r="I8470" s="15"/>
    </row>
    <row r="8471" spans="6:9">
      <c r="F8471" s="11"/>
      <c r="G8471" s="15"/>
      <c r="H8471" s="11"/>
      <c r="I8471" s="15"/>
    </row>
    <row r="8472" spans="6:9">
      <c r="F8472" s="11"/>
      <c r="G8472" s="15"/>
      <c r="H8472" s="11"/>
      <c r="I8472" s="15"/>
    </row>
    <row r="8473" spans="6:9">
      <c r="F8473" s="11"/>
      <c r="G8473" s="15"/>
      <c r="H8473" s="11"/>
      <c r="I8473" s="15"/>
    </row>
    <row r="8474" spans="6:9">
      <c r="F8474" s="11"/>
      <c r="G8474" s="15"/>
      <c r="H8474" s="11"/>
      <c r="I8474" s="15"/>
    </row>
    <row r="8475" spans="6:9">
      <c r="F8475" s="11"/>
      <c r="G8475" s="15"/>
      <c r="H8475" s="11"/>
      <c r="I8475" s="15"/>
    </row>
    <row r="8476" spans="6:9">
      <c r="F8476" s="11"/>
      <c r="G8476" s="15"/>
      <c r="H8476" s="11"/>
      <c r="I8476" s="15"/>
    </row>
    <row r="8477" spans="6:9">
      <c r="F8477" s="11"/>
      <c r="G8477" s="15"/>
      <c r="H8477" s="11"/>
      <c r="I8477" s="15"/>
    </row>
    <row r="8478" spans="6:9">
      <c r="F8478" s="11"/>
      <c r="G8478" s="15"/>
      <c r="H8478" s="11"/>
      <c r="I8478" s="15"/>
    </row>
    <row r="8479" spans="6:9">
      <c r="F8479" s="11"/>
      <c r="G8479" s="15"/>
      <c r="H8479" s="11"/>
      <c r="I8479" s="15"/>
    </row>
    <row r="8480" spans="6:9">
      <c r="F8480" s="11"/>
      <c r="G8480" s="15"/>
      <c r="H8480" s="11"/>
      <c r="I8480" s="15"/>
    </row>
    <row r="8481" spans="6:9">
      <c r="F8481" s="11"/>
      <c r="G8481" s="15"/>
      <c r="H8481" s="11"/>
      <c r="I8481" s="15"/>
    </row>
    <row r="8482" spans="6:9">
      <c r="F8482" s="11"/>
      <c r="G8482" s="15"/>
      <c r="H8482" s="11"/>
      <c r="I8482" s="15"/>
    </row>
    <row r="8483" spans="6:9">
      <c r="F8483" s="11"/>
      <c r="G8483" s="15"/>
      <c r="H8483" s="11"/>
      <c r="I8483" s="15"/>
    </row>
    <row r="8484" spans="6:9">
      <c r="F8484" s="11"/>
      <c r="G8484" s="15"/>
      <c r="H8484" s="11"/>
      <c r="I8484" s="15"/>
    </row>
    <row r="8485" spans="6:9">
      <c r="F8485" s="11"/>
      <c r="G8485" s="15"/>
      <c r="H8485" s="11"/>
      <c r="I8485" s="15"/>
    </row>
    <row r="8486" spans="6:9">
      <c r="F8486" s="11"/>
      <c r="G8486" s="15"/>
      <c r="H8486" s="11"/>
      <c r="I8486" s="15"/>
    </row>
    <row r="8487" spans="6:9">
      <c r="F8487" s="11"/>
      <c r="G8487" s="15"/>
      <c r="H8487" s="11"/>
      <c r="I8487" s="15"/>
    </row>
    <row r="8488" spans="6:9">
      <c r="F8488" s="11"/>
      <c r="G8488" s="15"/>
      <c r="H8488" s="11"/>
      <c r="I8488" s="15"/>
    </row>
    <row r="8489" spans="6:9">
      <c r="F8489" s="11"/>
      <c r="G8489" s="15"/>
      <c r="H8489" s="11"/>
      <c r="I8489" s="15"/>
    </row>
    <row r="8490" spans="6:9">
      <c r="F8490" s="11"/>
      <c r="G8490" s="15"/>
      <c r="H8490" s="11"/>
      <c r="I8490" s="15"/>
    </row>
    <row r="8491" spans="6:9">
      <c r="F8491" s="11"/>
      <c r="G8491" s="15"/>
      <c r="H8491" s="11"/>
      <c r="I8491" s="15"/>
    </row>
    <row r="8492" spans="6:9">
      <c r="F8492" s="11"/>
      <c r="G8492" s="15"/>
      <c r="H8492" s="11"/>
      <c r="I8492" s="15"/>
    </row>
    <row r="8493" spans="6:9">
      <c r="F8493" s="11"/>
      <c r="G8493" s="15"/>
      <c r="H8493" s="11"/>
      <c r="I8493" s="15"/>
    </row>
    <row r="8494" spans="6:9">
      <c r="F8494" s="11"/>
      <c r="G8494" s="15"/>
      <c r="H8494" s="11"/>
      <c r="I8494" s="15"/>
    </row>
    <row r="8495" spans="6:9">
      <c r="F8495" s="11"/>
      <c r="G8495" s="15"/>
      <c r="H8495" s="11"/>
      <c r="I8495" s="15"/>
    </row>
    <row r="8496" spans="6:9">
      <c r="F8496" s="11"/>
      <c r="G8496" s="15"/>
      <c r="H8496" s="11"/>
      <c r="I8496" s="15"/>
    </row>
    <row r="8497" spans="6:9">
      <c r="F8497" s="11"/>
      <c r="G8497" s="15"/>
      <c r="H8497" s="11"/>
      <c r="I8497" s="15"/>
    </row>
    <row r="8498" spans="6:9">
      <c r="F8498" s="11"/>
      <c r="G8498" s="15"/>
      <c r="H8498" s="11"/>
      <c r="I8498" s="15"/>
    </row>
    <row r="8499" spans="6:9">
      <c r="F8499" s="11"/>
      <c r="G8499" s="15"/>
      <c r="H8499" s="11"/>
      <c r="I8499" s="15"/>
    </row>
    <row r="8500" spans="6:9">
      <c r="F8500" s="11"/>
      <c r="G8500" s="15"/>
      <c r="H8500" s="11"/>
      <c r="I8500" s="15"/>
    </row>
    <row r="8501" spans="6:9">
      <c r="F8501" s="11"/>
      <c r="G8501" s="15"/>
      <c r="H8501" s="11"/>
      <c r="I8501" s="15"/>
    </row>
    <row r="8502" spans="6:9">
      <c r="F8502" s="11"/>
      <c r="G8502" s="15"/>
      <c r="H8502" s="11"/>
      <c r="I8502" s="15"/>
    </row>
    <row r="8503" spans="6:9">
      <c r="F8503" s="11"/>
      <c r="G8503" s="15"/>
      <c r="H8503" s="11"/>
      <c r="I8503" s="15"/>
    </row>
    <row r="8504" spans="6:9">
      <c r="F8504" s="11"/>
      <c r="G8504" s="15"/>
      <c r="H8504" s="11"/>
      <c r="I8504" s="15"/>
    </row>
    <row r="8505" spans="6:9">
      <c r="F8505" s="11"/>
      <c r="G8505" s="15"/>
      <c r="H8505" s="11"/>
      <c r="I8505" s="15"/>
    </row>
    <row r="8506" spans="6:9">
      <c r="F8506" s="11"/>
      <c r="G8506" s="15"/>
      <c r="H8506" s="11"/>
      <c r="I8506" s="15"/>
    </row>
    <row r="8507" spans="6:9">
      <c r="F8507" s="11"/>
      <c r="G8507" s="15"/>
      <c r="H8507" s="11"/>
      <c r="I8507" s="15"/>
    </row>
    <row r="8508" spans="6:9">
      <c r="F8508" s="11"/>
      <c r="G8508" s="15"/>
      <c r="H8508" s="11"/>
      <c r="I8508" s="15"/>
    </row>
    <row r="8509" spans="6:9">
      <c r="F8509" s="11"/>
      <c r="G8509" s="15"/>
      <c r="H8509" s="11"/>
      <c r="I8509" s="15"/>
    </row>
    <row r="8510" spans="6:9">
      <c r="F8510" s="11"/>
      <c r="G8510" s="15"/>
      <c r="H8510" s="11"/>
      <c r="I8510" s="15"/>
    </row>
    <row r="8511" spans="6:9">
      <c r="F8511" s="11"/>
      <c r="G8511" s="15"/>
      <c r="H8511" s="11"/>
      <c r="I8511" s="15"/>
    </row>
    <row r="8512" spans="6:9">
      <c r="F8512" s="11"/>
      <c r="G8512" s="15"/>
      <c r="H8512" s="11"/>
      <c r="I8512" s="15"/>
    </row>
    <row r="8513" spans="6:9">
      <c r="F8513" s="11"/>
      <c r="G8513" s="15"/>
      <c r="H8513" s="11"/>
      <c r="I8513" s="15"/>
    </row>
    <row r="8514" spans="6:9">
      <c r="F8514" s="11"/>
      <c r="G8514" s="15"/>
      <c r="H8514" s="11"/>
      <c r="I8514" s="15"/>
    </row>
    <row r="8515" spans="6:9">
      <c r="F8515" s="11"/>
      <c r="G8515" s="15"/>
      <c r="H8515" s="11"/>
      <c r="I8515" s="15"/>
    </row>
    <row r="8516" spans="6:9">
      <c r="F8516" s="11"/>
      <c r="G8516" s="15"/>
      <c r="H8516" s="11"/>
      <c r="I8516" s="15"/>
    </row>
    <row r="8517" spans="6:9">
      <c r="F8517" s="11"/>
      <c r="G8517" s="15"/>
      <c r="H8517" s="11"/>
      <c r="I8517" s="15"/>
    </row>
    <row r="8518" spans="6:9">
      <c r="F8518" s="11"/>
      <c r="G8518" s="15"/>
      <c r="H8518" s="11"/>
      <c r="I8518" s="15"/>
    </row>
    <row r="8519" spans="6:9">
      <c r="F8519" s="11"/>
      <c r="G8519" s="15"/>
      <c r="H8519" s="11"/>
      <c r="I8519" s="15"/>
    </row>
    <row r="8520" spans="6:9">
      <c r="F8520" s="11"/>
      <c r="G8520" s="15"/>
      <c r="H8520" s="11"/>
      <c r="I8520" s="15"/>
    </row>
    <row r="8521" spans="6:9">
      <c r="F8521" s="11"/>
      <c r="G8521" s="15"/>
      <c r="H8521" s="11"/>
      <c r="I8521" s="15"/>
    </row>
    <row r="8522" spans="6:9">
      <c r="F8522" s="11"/>
      <c r="G8522" s="15"/>
      <c r="H8522" s="11"/>
      <c r="I8522" s="15"/>
    </row>
    <row r="8523" spans="6:9">
      <c r="F8523" s="11"/>
      <c r="G8523" s="15"/>
      <c r="H8523" s="11"/>
      <c r="I8523" s="15"/>
    </row>
    <row r="8524" spans="6:9">
      <c r="F8524" s="11"/>
      <c r="G8524" s="15"/>
      <c r="H8524" s="11"/>
      <c r="I8524" s="15"/>
    </row>
    <row r="8525" spans="6:9">
      <c r="F8525" s="11"/>
      <c r="G8525" s="15"/>
      <c r="H8525" s="11"/>
      <c r="I8525" s="15"/>
    </row>
    <row r="8526" spans="6:9">
      <c r="F8526" s="11"/>
      <c r="G8526" s="15"/>
      <c r="H8526" s="11"/>
      <c r="I8526" s="15"/>
    </row>
    <row r="8527" spans="6:9">
      <c r="F8527" s="11"/>
      <c r="G8527" s="15"/>
      <c r="H8527" s="11"/>
      <c r="I8527" s="15"/>
    </row>
    <row r="8528" spans="6:9">
      <c r="F8528" s="11"/>
      <c r="G8528" s="15"/>
      <c r="H8528" s="11"/>
      <c r="I8528" s="15"/>
    </row>
    <row r="8529" spans="6:9">
      <c r="F8529" s="11"/>
      <c r="G8529" s="15"/>
      <c r="H8529" s="11"/>
      <c r="I8529" s="15"/>
    </row>
    <row r="8530" spans="6:9">
      <c r="F8530" s="11"/>
      <c r="G8530" s="15"/>
      <c r="H8530" s="11"/>
      <c r="I8530" s="15"/>
    </row>
    <row r="8531" spans="6:9">
      <c r="F8531" s="11"/>
      <c r="G8531" s="15"/>
      <c r="H8531" s="11"/>
      <c r="I8531" s="15"/>
    </row>
    <row r="8532" spans="6:9">
      <c r="F8532" s="11"/>
      <c r="G8532" s="15"/>
      <c r="H8532" s="11"/>
      <c r="I8532" s="15"/>
    </row>
    <row r="8533" spans="6:9">
      <c r="F8533" s="11"/>
      <c r="G8533" s="15"/>
      <c r="H8533" s="11"/>
      <c r="I8533" s="15"/>
    </row>
    <row r="8534" spans="6:9">
      <c r="F8534" s="11"/>
      <c r="G8534" s="15"/>
      <c r="H8534" s="11"/>
      <c r="I8534" s="15"/>
    </row>
    <row r="8535" spans="6:9">
      <c r="F8535" s="11"/>
      <c r="G8535" s="15"/>
      <c r="H8535" s="11"/>
      <c r="I8535" s="15"/>
    </row>
    <row r="8536" spans="6:9">
      <c r="F8536" s="11"/>
      <c r="G8536" s="15"/>
      <c r="H8536" s="11"/>
      <c r="I8536" s="15"/>
    </row>
    <row r="8537" spans="6:9">
      <c r="F8537" s="11"/>
      <c r="G8537" s="15"/>
      <c r="H8537" s="11"/>
      <c r="I8537" s="15"/>
    </row>
    <row r="8538" spans="6:9">
      <c r="F8538" s="11"/>
      <c r="G8538" s="15"/>
      <c r="H8538" s="11"/>
      <c r="I8538" s="15"/>
    </row>
    <row r="8539" spans="6:9">
      <c r="F8539" s="11"/>
      <c r="G8539" s="15"/>
      <c r="H8539" s="11"/>
      <c r="I8539" s="15"/>
    </row>
    <row r="8540" spans="6:9">
      <c r="F8540" s="11"/>
      <c r="G8540" s="15"/>
      <c r="H8540" s="11"/>
      <c r="I8540" s="15"/>
    </row>
    <row r="8541" spans="6:9">
      <c r="F8541" s="11"/>
      <c r="G8541" s="15"/>
      <c r="H8541" s="11"/>
      <c r="I8541" s="15"/>
    </row>
    <row r="8542" spans="6:9">
      <c r="F8542" s="11"/>
      <c r="G8542" s="15"/>
      <c r="H8542" s="11"/>
      <c r="I8542" s="15"/>
    </row>
    <row r="8543" spans="6:9">
      <c r="F8543" s="11"/>
      <c r="G8543" s="15"/>
      <c r="H8543" s="11"/>
      <c r="I8543" s="15"/>
    </row>
    <row r="8544" spans="6:9">
      <c r="F8544" s="11"/>
      <c r="G8544" s="15"/>
      <c r="H8544" s="11"/>
      <c r="I8544" s="15"/>
    </row>
    <row r="8545" spans="6:9">
      <c r="F8545" s="11"/>
      <c r="G8545" s="15"/>
      <c r="H8545" s="11"/>
      <c r="I8545" s="15"/>
    </row>
    <row r="8546" spans="6:9">
      <c r="F8546" s="11"/>
      <c r="G8546" s="15"/>
      <c r="H8546" s="11"/>
      <c r="I8546" s="15"/>
    </row>
    <row r="8547" spans="6:9">
      <c r="F8547" s="11"/>
      <c r="G8547" s="15"/>
      <c r="H8547" s="11"/>
      <c r="I8547" s="15"/>
    </row>
    <row r="8548" spans="6:9">
      <c r="F8548" s="11"/>
      <c r="G8548" s="15"/>
      <c r="H8548" s="11"/>
      <c r="I8548" s="15"/>
    </row>
    <row r="8549" spans="6:9">
      <c r="F8549" s="11"/>
      <c r="G8549" s="15"/>
      <c r="H8549" s="11"/>
      <c r="I8549" s="15"/>
    </row>
    <row r="8550" spans="6:9">
      <c r="F8550" s="11"/>
      <c r="G8550" s="15"/>
      <c r="H8550" s="11"/>
      <c r="I8550" s="15"/>
    </row>
    <row r="8551" spans="6:9">
      <c r="F8551" s="11"/>
      <c r="G8551" s="15"/>
      <c r="H8551" s="11"/>
      <c r="I8551" s="15"/>
    </row>
    <row r="8552" spans="6:9">
      <c r="F8552" s="11"/>
      <c r="G8552" s="15"/>
      <c r="H8552" s="11"/>
      <c r="I8552" s="15"/>
    </row>
    <row r="8553" spans="6:9">
      <c r="F8553" s="11"/>
      <c r="G8553" s="15"/>
      <c r="H8553" s="11"/>
      <c r="I8553" s="15"/>
    </row>
    <row r="8554" spans="6:9">
      <c r="F8554" s="11"/>
      <c r="G8554" s="15"/>
      <c r="H8554" s="11"/>
      <c r="I8554" s="15"/>
    </row>
    <row r="8555" spans="6:9">
      <c r="F8555" s="11"/>
      <c r="G8555" s="15"/>
      <c r="H8555" s="11"/>
      <c r="I8555" s="15"/>
    </row>
    <row r="8556" spans="6:9">
      <c r="F8556" s="11"/>
      <c r="G8556" s="15"/>
      <c r="H8556" s="11"/>
      <c r="I8556" s="15"/>
    </row>
    <row r="8557" spans="6:9">
      <c r="F8557" s="11"/>
      <c r="G8557" s="15"/>
      <c r="H8557" s="11"/>
      <c r="I8557" s="15"/>
    </row>
    <row r="8558" spans="6:9">
      <c r="F8558" s="11"/>
      <c r="G8558" s="15"/>
      <c r="H8558" s="11"/>
      <c r="I8558" s="15"/>
    </row>
    <row r="8559" spans="6:9">
      <c r="F8559" s="11"/>
      <c r="G8559" s="15"/>
      <c r="H8559" s="11"/>
      <c r="I8559" s="15"/>
    </row>
    <row r="8560" spans="6:9">
      <c r="F8560" s="11"/>
      <c r="G8560" s="15"/>
      <c r="H8560" s="11"/>
      <c r="I8560" s="15"/>
    </row>
    <row r="8561" spans="6:9">
      <c r="F8561" s="11"/>
      <c r="G8561" s="15"/>
      <c r="H8561" s="11"/>
      <c r="I8561" s="15"/>
    </row>
    <row r="8562" spans="6:9">
      <c r="F8562" s="11"/>
      <c r="G8562" s="15"/>
      <c r="H8562" s="11"/>
      <c r="I8562" s="15"/>
    </row>
    <row r="8563" spans="6:9">
      <c r="F8563" s="11"/>
      <c r="G8563" s="15"/>
      <c r="H8563" s="11"/>
      <c r="I8563" s="15"/>
    </row>
    <row r="8564" spans="6:9">
      <c r="F8564" s="11"/>
      <c r="G8564" s="15"/>
      <c r="H8564" s="11"/>
      <c r="I8564" s="15"/>
    </row>
    <row r="8565" spans="6:9">
      <c r="F8565" s="11"/>
      <c r="G8565" s="15"/>
      <c r="H8565" s="11"/>
      <c r="I8565" s="15"/>
    </row>
    <row r="8566" spans="6:9">
      <c r="F8566" s="11"/>
      <c r="G8566" s="15"/>
      <c r="H8566" s="11"/>
      <c r="I8566" s="15"/>
    </row>
    <row r="8567" spans="6:9">
      <c r="F8567" s="11"/>
      <c r="G8567" s="15"/>
      <c r="H8567" s="11"/>
      <c r="I8567" s="15"/>
    </row>
    <row r="8568" spans="6:9">
      <c r="F8568" s="11"/>
      <c r="G8568" s="15"/>
      <c r="H8568" s="11"/>
      <c r="I8568" s="15"/>
    </row>
    <row r="8569" spans="6:9">
      <c r="F8569" s="11"/>
      <c r="G8569" s="15"/>
      <c r="H8569" s="11"/>
      <c r="I8569" s="15"/>
    </row>
    <row r="8570" spans="6:9">
      <c r="F8570" s="11"/>
      <c r="G8570" s="15"/>
      <c r="H8570" s="11"/>
      <c r="I8570" s="15"/>
    </row>
    <row r="8571" spans="6:9">
      <c r="F8571" s="11"/>
      <c r="G8571" s="15"/>
      <c r="H8571" s="11"/>
      <c r="I8571" s="15"/>
    </row>
    <row r="8572" spans="6:9">
      <c r="F8572" s="11"/>
      <c r="G8572" s="15"/>
      <c r="H8572" s="11"/>
      <c r="I8572" s="15"/>
    </row>
    <row r="8573" spans="6:9">
      <c r="F8573" s="11"/>
      <c r="G8573" s="15"/>
      <c r="H8573" s="11"/>
      <c r="I8573" s="15"/>
    </row>
    <row r="8574" spans="6:9">
      <c r="F8574" s="11"/>
      <c r="G8574" s="15"/>
      <c r="H8574" s="11"/>
      <c r="I8574" s="15"/>
    </row>
    <row r="8575" spans="6:9">
      <c r="F8575" s="11"/>
      <c r="G8575" s="15"/>
      <c r="H8575" s="11"/>
      <c r="I8575" s="15"/>
    </row>
    <row r="8576" spans="6:9">
      <c r="F8576" s="11"/>
      <c r="G8576" s="15"/>
      <c r="H8576" s="11"/>
      <c r="I8576" s="15"/>
    </row>
    <row r="8577" spans="6:9">
      <c r="F8577" s="11"/>
      <c r="G8577" s="15"/>
      <c r="H8577" s="11"/>
      <c r="I8577" s="15"/>
    </row>
    <row r="8578" spans="6:9">
      <c r="F8578" s="11"/>
      <c r="G8578" s="15"/>
      <c r="H8578" s="11"/>
      <c r="I8578" s="15"/>
    </row>
    <row r="8579" spans="6:9">
      <c r="F8579" s="11"/>
      <c r="G8579" s="15"/>
      <c r="H8579" s="11"/>
      <c r="I8579" s="15"/>
    </row>
    <row r="8580" spans="6:9">
      <c r="F8580" s="11"/>
      <c r="G8580" s="15"/>
      <c r="H8580" s="11"/>
      <c r="I8580" s="15"/>
    </row>
    <row r="8581" spans="6:9">
      <c r="F8581" s="11"/>
      <c r="G8581" s="15"/>
      <c r="H8581" s="11"/>
      <c r="I8581" s="15"/>
    </row>
    <row r="8582" spans="6:9">
      <c r="F8582" s="11"/>
      <c r="G8582" s="15"/>
      <c r="H8582" s="11"/>
      <c r="I8582" s="15"/>
    </row>
    <row r="8583" spans="6:9">
      <c r="F8583" s="11"/>
      <c r="G8583" s="15"/>
      <c r="H8583" s="11"/>
      <c r="I8583" s="15"/>
    </row>
    <row r="8584" spans="6:9">
      <c r="F8584" s="11"/>
      <c r="G8584" s="15"/>
      <c r="H8584" s="11"/>
      <c r="I8584" s="15"/>
    </row>
    <row r="8585" spans="6:9">
      <c r="F8585" s="11"/>
      <c r="G8585" s="15"/>
      <c r="H8585" s="11"/>
      <c r="I8585" s="15"/>
    </row>
    <row r="8586" spans="6:9">
      <c r="F8586" s="11"/>
      <c r="G8586" s="15"/>
      <c r="H8586" s="11"/>
      <c r="I8586" s="15"/>
    </row>
    <row r="8587" spans="6:9">
      <c r="F8587" s="11"/>
      <c r="G8587" s="15"/>
      <c r="H8587" s="11"/>
      <c r="I8587" s="15"/>
    </row>
    <row r="8588" spans="6:9">
      <c r="F8588" s="11"/>
      <c r="G8588" s="15"/>
      <c r="H8588" s="11"/>
      <c r="I8588" s="15"/>
    </row>
    <row r="8589" spans="6:9">
      <c r="F8589" s="11"/>
      <c r="G8589" s="15"/>
      <c r="H8589" s="11"/>
      <c r="I8589" s="15"/>
    </row>
    <row r="8590" spans="6:9">
      <c r="F8590" s="11"/>
      <c r="G8590" s="15"/>
      <c r="H8590" s="11"/>
      <c r="I8590" s="15"/>
    </row>
    <row r="8591" spans="6:9">
      <c r="F8591" s="11"/>
      <c r="G8591" s="15"/>
      <c r="H8591" s="11"/>
      <c r="I8591" s="15"/>
    </row>
    <row r="8592" spans="6:9">
      <c r="F8592" s="11"/>
      <c r="G8592" s="15"/>
      <c r="H8592" s="11"/>
      <c r="I8592" s="15"/>
    </row>
    <row r="8593" spans="6:9">
      <c r="F8593" s="11"/>
      <c r="G8593" s="15"/>
      <c r="H8593" s="11"/>
      <c r="I8593" s="15"/>
    </row>
    <row r="8594" spans="6:9">
      <c r="F8594" s="11"/>
      <c r="G8594" s="15"/>
      <c r="H8594" s="11"/>
      <c r="I8594" s="15"/>
    </row>
    <row r="8595" spans="6:9">
      <c r="F8595" s="11"/>
      <c r="G8595" s="15"/>
      <c r="H8595" s="11"/>
      <c r="I8595" s="15"/>
    </row>
    <row r="8596" spans="6:9">
      <c r="F8596" s="11"/>
      <c r="G8596" s="15"/>
      <c r="H8596" s="11"/>
      <c r="I8596" s="15"/>
    </row>
    <row r="8597" spans="6:9">
      <c r="F8597" s="11"/>
      <c r="G8597" s="15"/>
      <c r="H8597" s="11"/>
      <c r="I8597" s="15"/>
    </row>
    <row r="8598" spans="6:9">
      <c r="F8598" s="11"/>
      <c r="G8598" s="15"/>
      <c r="H8598" s="11"/>
      <c r="I8598" s="15"/>
    </row>
    <row r="8599" spans="6:9">
      <c r="F8599" s="11"/>
      <c r="G8599" s="15"/>
      <c r="H8599" s="11"/>
      <c r="I8599" s="15"/>
    </row>
    <row r="8600" spans="6:9">
      <c r="F8600" s="11"/>
      <c r="G8600" s="15"/>
      <c r="H8600" s="11"/>
      <c r="I8600" s="15"/>
    </row>
    <row r="8601" spans="6:9">
      <c r="F8601" s="11"/>
      <c r="G8601" s="15"/>
      <c r="H8601" s="11"/>
      <c r="I8601" s="15"/>
    </row>
    <row r="8602" spans="6:9">
      <c r="F8602" s="11"/>
      <c r="G8602" s="15"/>
      <c r="H8602" s="11"/>
      <c r="I8602" s="15"/>
    </row>
    <row r="8603" spans="6:9">
      <c r="F8603" s="11"/>
      <c r="G8603" s="15"/>
      <c r="H8603" s="11"/>
      <c r="I8603" s="15"/>
    </row>
    <row r="8604" spans="6:9">
      <c r="F8604" s="11"/>
      <c r="G8604" s="15"/>
      <c r="H8604" s="11"/>
      <c r="I8604" s="15"/>
    </row>
    <row r="8605" spans="6:9">
      <c r="F8605" s="11"/>
      <c r="G8605" s="15"/>
      <c r="H8605" s="11"/>
      <c r="I8605" s="15"/>
    </row>
    <row r="8606" spans="6:9">
      <c r="F8606" s="11"/>
      <c r="G8606" s="15"/>
      <c r="H8606" s="11"/>
      <c r="I8606" s="15"/>
    </row>
    <row r="8607" spans="6:9">
      <c r="F8607" s="11"/>
      <c r="G8607" s="15"/>
      <c r="H8607" s="11"/>
      <c r="I8607" s="15"/>
    </row>
    <row r="8608" spans="6:9">
      <c r="F8608" s="11"/>
      <c r="G8608" s="15"/>
      <c r="H8608" s="11"/>
      <c r="I8608" s="15"/>
    </row>
    <row r="8609" spans="6:9">
      <c r="F8609" s="11"/>
      <c r="G8609" s="15"/>
      <c r="H8609" s="11"/>
      <c r="I8609" s="15"/>
    </row>
    <row r="8610" spans="6:9">
      <c r="F8610" s="11"/>
      <c r="G8610" s="15"/>
      <c r="H8610" s="11"/>
      <c r="I8610" s="15"/>
    </row>
    <row r="8611" spans="6:9">
      <c r="F8611" s="11"/>
      <c r="G8611" s="15"/>
      <c r="H8611" s="11"/>
      <c r="I8611" s="15"/>
    </row>
    <row r="8612" spans="6:9">
      <c r="F8612" s="11"/>
      <c r="G8612" s="15"/>
      <c r="H8612" s="11"/>
      <c r="I8612" s="15"/>
    </row>
    <row r="8613" spans="6:9">
      <c r="F8613" s="11"/>
      <c r="G8613" s="15"/>
      <c r="H8613" s="11"/>
      <c r="I8613" s="15"/>
    </row>
    <row r="8614" spans="6:9">
      <c r="F8614" s="11"/>
      <c r="G8614" s="15"/>
      <c r="H8614" s="11"/>
      <c r="I8614" s="15"/>
    </row>
    <row r="8615" spans="6:9">
      <c r="F8615" s="11"/>
      <c r="G8615" s="15"/>
      <c r="H8615" s="11"/>
      <c r="I8615" s="15"/>
    </row>
    <row r="8616" spans="6:9">
      <c r="F8616" s="11"/>
      <c r="G8616" s="15"/>
      <c r="H8616" s="11"/>
      <c r="I8616" s="15"/>
    </row>
    <row r="8617" spans="6:9">
      <c r="F8617" s="11"/>
      <c r="G8617" s="15"/>
      <c r="H8617" s="11"/>
      <c r="I8617" s="15"/>
    </row>
    <row r="8618" spans="6:9">
      <c r="F8618" s="11"/>
      <c r="G8618" s="15"/>
      <c r="H8618" s="11"/>
      <c r="I8618" s="15"/>
    </row>
    <row r="8619" spans="6:9">
      <c r="F8619" s="11"/>
      <c r="G8619" s="15"/>
      <c r="H8619" s="11"/>
      <c r="I8619" s="15"/>
    </row>
    <row r="8620" spans="6:9">
      <c r="F8620" s="11"/>
      <c r="G8620" s="15"/>
      <c r="H8620" s="11"/>
      <c r="I8620" s="15"/>
    </row>
    <row r="8621" spans="6:9">
      <c r="F8621" s="11"/>
      <c r="G8621" s="15"/>
      <c r="H8621" s="11"/>
      <c r="I8621" s="15"/>
    </row>
    <row r="8622" spans="6:9">
      <c r="F8622" s="11"/>
      <c r="G8622" s="15"/>
      <c r="H8622" s="11"/>
      <c r="I8622" s="15"/>
    </row>
    <row r="8623" spans="6:9">
      <c r="F8623" s="11"/>
      <c r="G8623" s="15"/>
      <c r="H8623" s="11"/>
      <c r="I8623" s="15"/>
    </row>
    <row r="8624" spans="6:9">
      <c r="F8624" s="11"/>
      <c r="G8624" s="15"/>
      <c r="H8624" s="11"/>
      <c r="I8624" s="15"/>
    </row>
    <row r="8625" spans="6:9">
      <c r="F8625" s="11"/>
      <c r="G8625" s="15"/>
      <c r="H8625" s="11"/>
      <c r="I8625" s="15"/>
    </row>
    <row r="8626" spans="6:9">
      <c r="F8626" s="11"/>
      <c r="G8626" s="15"/>
      <c r="H8626" s="11"/>
      <c r="I8626" s="15"/>
    </row>
    <row r="8627" spans="6:9">
      <c r="F8627" s="11"/>
      <c r="G8627" s="15"/>
      <c r="H8627" s="11"/>
      <c r="I8627" s="15"/>
    </row>
    <row r="8628" spans="6:9">
      <c r="F8628" s="11"/>
      <c r="G8628" s="15"/>
      <c r="H8628" s="11"/>
      <c r="I8628" s="15"/>
    </row>
    <row r="8629" spans="6:9">
      <c r="F8629" s="11"/>
      <c r="G8629" s="15"/>
      <c r="H8629" s="11"/>
      <c r="I8629" s="15"/>
    </row>
    <row r="8630" spans="6:9">
      <c r="F8630" s="11"/>
      <c r="G8630" s="15"/>
      <c r="H8630" s="11"/>
      <c r="I8630" s="15"/>
    </row>
    <row r="8631" spans="6:9">
      <c r="F8631" s="11"/>
      <c r="G8631" s="15"/>
      <c r="H8631" s="11"/>
      <c r="I8631" s="15"/>
    </row>
    <row r="8632" spans="6:9">
      <c r="F8632" s="11"/>
      <c r="G8632" s="15"/>
      <c r="H8632" s="11"/>
      <c r="I8632" s="15"/>
    </row>
    <row r="8633" spans="6:9">
      <c r="F8633" s="11"/>
      <c r="G8633" s="15"/>
      <c r="H8633" s="11"/>
      <c r="I8633" s="15"/>
    </row>
    <row r="8634" spans="6:9">
      <c r="F8634" s="11"/>
      <c r="G8634" s="15"/>
      <c r="H8634" s="11"/>
      <c r="I8634" s="15"/>
    </row>
    <row r="8635" spans="6:9">
      <c r="F8635" s="11"/>
      <c r="G8635" s="15"/>
      <c r="H8635" s="11"/>
      <c r="I8635" s="15"/>
    </row>
    <row r="8636" spans="6:9">
      <c r="F8636" s="11"/>
      <c r="G8636" s="15"/>
      <c r="H8636" s="11"/>
      <c r="I8636" s="15"/>
    </row>
    <row r="8637" spans="6:9">
      <c r="F8637" s="11"/>
      <c r="G8637" s="15"/>
      <c r="H8637" s="11"/>
      <c r="I8637" s="15"/>
    </row>
    <row r="8638" spans="6:9">
      <c r="F8638" s="11"/>
      <c r="G8638" s="15"/>
      <c r="H8638" s="11"/>
      <c r="I8638" s="15"/>
    </row>
    <row r="8639" spans="6:9">
      <c r="F8639" s="11"/>
      <c r="G8639" s="15"/>
      <c r="H8639" s="11"/>
      <c r="I8639" s="15"/>
    </row>
    <row r="8640" spans="6:9">
      <c r="F8640" s="11"/>
      <c r="G8640" s="15"/>
      <c r="H8640" s="11"/>
      <c r="I8640" s="15"/>
    </row>
    <row r="8641" spans="6:9">
      <c r="F8641" s="11"/>
      <c r="G8641" s="15"/>
      <c r="H8641" s="11"/>
      <c r="I8641" s="15"/>
    </row>
    <row r="8642" spans="6:9">
      <c r="F8642" s="11"/>
      <c r="G8642" s="15"/>
      <c r="H8642" s="11"/>
      <c r="I8642" s="15"/>
    </row>
    <row r="8643" spans="6:9">
      <c r="F8643" s="11"/>
      <c r="G8643" s="15"/>
      <c r="H8643" s="11"/>
      <c r="I8643" s="15"/>
    </row>
    <row r="8644" spans="6:9">
      <c r="F8644" s="11"/>
      <c r="G8644" s="15"/>
      <c r="H8644" s="11"/>
      <c r="I8644" s="15"/>
    </row>
    <row r="8645" spans="6:9">
      <c r="F8645" s="11"/>
      <c r="G8645" s="15"/>
      <c r="H8645" s="11"/>
      <c r="I8645" s="15"/>
    </row>
    <row r="8646" spans="6:9">
      <c r="F8646" s="11"/>
      <c r="G8646" s="15"/>
      <c r="H8646" s="11"/>
      <c r="I8646" s="15"/>
    </row>
    <row r="8647" spans="6:9">
      <c r="F8647" s="11"/>
      <c r="G8647" s="15"/>
      <c r="H8647" s="11"/>
      <c r="I8647" s="15"/>
    </row>
    <row r="8648" spans="6:9">
      <c r="F8648" s="11"/>
      <c r="G8648" s="15"/>
      <c r="H8648" s="11"/>
      <c r="I8648" s="15"/>
    </row>
    <row r="8649" spans="6:9">
      <c r="F8649" s="11"/>
      <c r="G8649" s="15"/>
      <c r="H8649" s="11"/>
      <c r="I8649" s="15"/>
    </row>
    <row r="8650" spans="6:9">
      <c r="F8650" s="11"/>
      <c r="G8650" s="15"/>
      <c r="H8650" s="11"/>
      <c r="I8650" s="15"/>
    </row>
    <row r="8651" spans="6:9">
      <c r="F8651" s="11"/>
      <c r="G8651" s="15"/>
      <c r="H8651" s="11"/>
      <c r="I8651" s="15"/>
    </row>
    <row r="8652" spans="6:9">
      <c r="F8652" s="11"/>
      <c r="G8652" s="15"/>
      <c r="H8652" s="11"/>
      <c r="I8652" s="15"/>
    </row>
    <row r="8653" spans="6:9">
      <c r="F8653" s="11"/>
      <c r="G8653" s="15"/>
      <c r="H8653" s="11"/>
      <c r="I8653" s="15"/>
    </row>
    <row r="8654" spans="6:9">
      <c r="F8654" s="11"/>
      <c r="G8654" s="15"/>
      <c r="H8654" s="11"/>
      <c r="I8654" s="15"/>
    </row>
    <row r="8655" spans="6:9">
      <c r="F8655" s="11"/>
      <c r="G8655" s="15"/>
      <c r="H8655" s="11"/>
      <c r="I8655" s="15"/>
    </row>
    <row r="8656" spans="6:9">
      <c r="F8656" s="11"/>
      <c r="G8656" s="15"/>
      <c r="H8656" s="11"/>
      <c r="I8656" s="15"/>
    </row>
    <row r="8657" spans="6:9">
      <c r="F8657" s="11"/>
      <c r="G8657" s="15"/>
      <c r="H8657" s="11"/>
      <c r="I8657" s="15"/>
    </row>
    <row r="8658" spans="6:9">
      <c r="F8658" s="11"/>
      <c r="G8658" s="15"/>
      <c r="H8658" s="11"/>
      <c r="I8658" s="15"/>
    </row>
    <row r="8659" spans="6:9">
      <c r="F8659" s="11"/>
      <c r="G8659" s="15"/>
      <c r="H8659" s="11"/>
      <c r="I8659" s="15"/>
    </row>
    <row r="8660" spans="6:9">
      <c r="F8660" s="11"/>
      <c r="G8660" s="15"/>
      <c r="H8660" s="11"/>
      <c r="I8660" s="15"/>
    </row>
    <row r="8661" spans="6:9">
      <c r="F8661" s="11"/>
      <c r="G8661" s="15"/>
      <c r="H8661" s="11"/>
      <c r="I8661" s="15"/>
    </row>
    <row r="8662" spans="6:9">
      <c r="F8662" s="11"/>
      <c r="G8662" s="15"/>
      <c r="H8662" s="11"/>
      <c r="I8662" s="15"/>
    </row>
    <row r="8663" spans="6:9">
      <c r="F8663" s="11"/>
      <c r="G8663" s="15"/>
      <c r="H8663" s="11"/>
      <c r="I8663" s="15"/>
    </row>
    <row r="8664" spans="6:9">
      <c r="F8664" s="11"/>
      <c r="G8664" s="15"/>
      <c r="H8664" s="11"/>
      <c r="I8664" s="15"/>
    </row>
    <row r="8665" spans="6:9">
      <c r="F8665" s="11"/>
      <c r="G8665" s="15"/>
      <c r="H8665" s="11"/>
      <c r="I8665" s="15"/>
    </row>
    <row r="8666" spans="6:9">
      <c r="F8666" s="11"/>
      <c r="G8666" s="15"/>
      <c r="H8666" s="11"/>
      <c r="I8666" s="15"/>
    </row>
    <row r="8667" spans="6:9">
      <c r="F8667" s="11"/>
      <c r="G8667" s="15"/>
      <c r="H8667" s="11"/>
      <c r="I8667" s="15"/>
    </row>
    <row r="8668" spans="6:9">
      <c r="F8668" s="11"/>
      <c r="G8668" s="15"/>
      <c r="H8668" s="11"/>
      <c r="I8668" s="15"/>
    </row>
    <row r="8669" spans="6:9">
      <c r="F8669" s="11"/>
      <c r="G8669" s="15"/>
      <c r="H8669" s="11"/>
      <c r="I8669" s="15"/>
    </row>
    <row r="8670" spans="6:9">
      <c r="F8670" s="11"/>
      <c r="G8670" s="15"/>
      <c r="H8670" s="11"/>
      <c r="I8670" s="15"/>
    </row>
    <row r="8671" spans="6:9">
      <c r="F8671" s="11"/>
      <c r="G8671" s="15"/>
      <c r="H8671" s="11"/>
      <c r="I8671" s="15"/>
    </row>
    <row r="8672" spans="6:9">
      <c r="F8672" s="11"/>
      <c r="G8672" s="15"/>
      <c r="H8672" s="11"/>
      <c r="I8672" s="15"/>
    </row>
    <row r="8673" spans="6:9">
      <c r="F8673" s="11"/>
      <c r="G8673" s="15"/>
      <c r="H8673" s="11"/>
      <c r="I8673" s="15"/>
    </row>
    <row r="8674" spans="6:9">
      <c r="F8674" s="11"/>
      <c r="G8674" s="15"/>
      <c r="H8674" s="11"/>
      <c r="I8674" s="15"/>
    </row>
    <row r="8675" spans="6:9">
      <c r="F8675" s="11"/>
      <c r="G8675" s="15"/>
      <c r="H8675" s="11"/>
      <c r="I8675" s="15"/>
    </row>
    <row r="8676" spans="6:9">
      <c r="F8676" s="11"/>
      <c r="G8676" s="15"/>
      <c r="H8676" s="11"/>
      <c r="I8676" s="15"/>
    </row>
    <row r="8677" spans="6:9">
      <c r="F8677" s="11"/>
      <c r="G8677" s="15"/>
      <c r="H8677" s="11"/>
      <c r="I8677" s="15"/>
    </row>
    <row r="8678" spans="6:9">
      <c r="F8678" s="11"/>
      <c r="G8678" s="15"/>
      <c r="H8678" s="11"/>
      <c r="I8678" s="15"/>
    </row>
    <row r="8679" spans="6:9">
      <c r="F8679" s="11"/>
      <c r="G8679" s="15"/>
      <c r="H8679" s="11"/>
      <c r="I8679" s="15"/>
    </row>
    <row r="8680" spans="6:9">
      <c r="F8680" s="11"/>
      <c r="G8680" s="15"/>
      <c r="H8680" s="11"/>
      <c r="I8680" s="15"/>
    </row>
    <row r="8681" spans="6:9">
      <c r="F8681" s="11"/>
      <c r="G8681" s="15"/>
      <c r="H8681" s="11"/>
      <c r="I8681" s="15"/>
    </row>
    <row r="8682" spans="6:9">
      <c r="F8682" s="11"/>
      <c r="G8682" s="15"/>
      <c r="H8682" s="11"/>
      <c r="I8682" s="15"/>
    </row>
    <row r="8683" spans="6:9">
      <c r="F8683" s="11"/>
      <c r="G8683" s="15"/>
      <c r="H8683" s="11"/>
      <c r="I8683" s="15"/>
    </row>
    <row r="8684" spans="6:9">
      <c r="F8684" s="11"/>
      <c r="G8684" s="15"/>
      <c r="H8684" s="11"/>
      <c r="I8684" s="15"/>
    </row>
    <row r="8685" spans="6:9">
      <c r="F8685" s="11"/>
      <c r="G8685" s="15"/>
      <c r="H8685" s="11"/>
      <c r="I8685" s="15"/>
    </row>
    <row r="8686" spans="6:9">
      <c r="F8686" s="11"/>
      <c r="G8686" s="15"/>
      <c r="H8686" s="11"/>
      <c r="I8686" s="15"/>
    </row>
    <row r="8687" spans="6:9">
      <c r="F8687" s="11"/>
      <c r="G8687" s="15"/>
      <c r="H8687" s="11"/>
      <c r="I8687" s="15"/>
    </row>
    <row r="8688" spans="6:9">
      <c r="F8688" s="11"/>
      <c r="G8688" s="15"/>
      <c r="H8688" s="11"/>
      <c r="I8688" s="15"/>
    </row>
    <row r="8689" spans="6:9">
      <c r="F8689" s="11"/>
      <c r="G8689" s="15"/>
      <c r="H8689" s="11"/>
      <c r="I8689" s="15"/>
    </row>
    <row r="8690" spans="6:9">
      <c r="F8690" s="11"/>
      <c r="G8690" s="15"/>
      <c r="H8690" s="11"/>
      <c r="I8690" s="15"/>
    </row>
    <row r="8691" spans="6:9">
      <c r="F8691" s="11"/>
      <c r="G8691" s="15"/>
      <c r="H8691" s="11"/>
      <c r="I8691" s="15"/>
    </row>
    <row r="8692" spans="6:9">
      <c r="F8692" s="11"/>
      <c r="G8692" s="15"/>
      <c r="H8692" s="11"/>
      <c r="I8692" s="15"/>
    </row>
    <row r="8693" spans="6:9">
      <c r="F8693" s="11"/>
      <c r="G8693" s="15"/>
      <c r="H8693" s="11"/>
      <c r="I8693" s="15"/>
    </row>
    <row r="8694" spans="6:9">
      <c r="F8694" s="11"/>
      <c r="G8694" s="15"/>
      <c r="H8694" s="11"/>
      <c r="I8694" s="15"/>
    </row>
    <row r="8695" spans="6:9">
      <c r="F8695" s="11"/>
      <c r="G8695" s="15"/>
      <c r="H8695" s="11"/>
      <c r="I8695" s="15"/>
    </row>
    <row r="8696" spans="6:9">
      <c r="F8696" s="11"/>
      <c r="G8696" s="15"/>
      <c r="H8696" s="11"/>
      <c r="I8696" s="15"/>
    </row>
    <row r="8697" spans="6:9">
      <c r="F8697" s="11"/>
      <c r="G8697" s="15"/>
      <c r="H8697" s="11"/>
      <c r="I8697" s="15"/>
    </row>
    <row r="8698" spans="6:9">
      <c r="F8698" s="11"/>
      <c r="G8698" s="15"/>
      <c r="H8698" s="11"/>
      <c r="I8698" s="15"/>
    </row>
    <row r="8699" spans="6:9">
      <c r="F8699" s="11"/>
      <c r="G8699" s="15"/>
      <c r="H8699" s="11"/>
      <c r="I8699" s="15"/>
    </row>
    <row r="8700" spans="6:9">
      <c r="F8700" s="11"/>
      <c r="G8700" s="15"/>
      <c r="H8700" s="11"/>
      <c r="I8700" s="15"/>
    </row>
    <row r="8701" spans="6:9">
      <c r="F8701" s="11"/>
      <c r="G8701" s="15"/>
      <c r="H8701" s="11"/>
      <c r="I8701" s="15"/>
    </row>
    <row r="8702" spans="6:9">
      <c r="F8702" s="11"/>
      <c r="G8702" s="15"/>
      <c r="H8702" s="11"/>
      <c r="I8702" s="15"/>
    </row>
    <row r="8703" spans="6:9">
      <c r="F8703" s="11"/>
      <c r="G8703" s="15"/>
      <c r="H8703" s="11"/>
      <c r="I8703" s="15"/>
    </row>
    <row r="8704" spans="6:9">
      <c r="F8704" s="11"/>
      <c r="G8704" s="15"/>
      <c r="H8704" s="11"/>
      <c r="I8704" s="15"/>
    </row>
    <row r="8705" spans="6:9">
      <c r="F8705" s="11"/>
      <c r="G8705" s="15"/>
      <c r="H8705" s="11"/>
      <c r="I8705" s="15"/>
    </row>
    <row r="8706" spans="6:9">
      <c r="F8706" s="11"/>
      <c r="G8706" s="15"/>
      <c r="H8706" s="11"/>
      <c r="I8706" s="15"/>
    </row>
    <row r="8707" spans="6:9">
      <c r="F8707" s="11"/>
      <c r="G8707" s="15"/>
      <c r="H8707" s="11"/>
      <c r="I8707" s="15"/>
    </row>
    <row r="8708" spans="6:9">
      <c r="F8708" s="11"/>
      <c r="G8708" s="15"/>
      <c r="H8708" s="11"/>
      <c r="I8708" s="15"/>
    </row>
    <row r="8709" spans="6:9">
      <c r="F8709" s="11"/>
      <c r="G8709" s="15"/>
      <c r="H8709" s="11"/>
      <c r="I8709" s="15"/>
    </row>
    <row r="8710" spans="6:9">
      <c r="F8710" s="11"/>
      <c r="G8710" s="15"/>
      <c r="H8710" s="11"/>
      <c r="I8710" s="15"/>
    </row>
    <row r="8711" spans="6:9">
      <c r="F8711" s="11"/>
      <c r="G8711" s="15"/>
      <c r="H8711" s="11"/>
      <c r="I8711" s="15"/>
    </row>
    <row r="8712" spans="6:9">
      <c r="F8712" s="11"/>
      <c r="G8712" s="15"/>
      <c r="H8712" s="11"/>
      <c r="I8712" s="15"/>
    </row>
    <row r="8713" spans="6:9">
      <c r="F8713" s="11"/>
      <c r="G8713" s="15"/>
      <c r="H8713" s="11"/>
      <c r="I8713" s="15"/>
    </row>
    <row r="8714" spans="6:9">
      <c r="F8714" s="11"/>
      <c r="G8714" s="15"/>
      <c r="H8714" s="11"/>
      <c r="I8714" s="15"/>
    </row>
    <row r="8715" spans="6:9">
      <c r="F8715" s="11"/>
      <c r="G8715" s="15"/>
      <c r="H8715" s="11"/>
      <c r="I8715" s="15"/>
    </row>
    <row r="8716" spans="6:9">
      <c r="F8716" s="11"/>
      <c r="G8716" s="15"/>
      <c r="H8716" s="11"/>
      <c r="I8716" s="15"/>
    </row>
    <row r="8717" spans="6:9">
      <c r="F8717" s="11"/>
      <c r="G8717" s="15"/>
      <c r="H8717" s="11"/>
      <c r="I8717" s="15"/>
    </row>
    <row r="8718" spans="6:9">
      <c r="F8718" s="11"/>
      <c r="G8718" s="15"/>
      <c r="H8718" s="11"/>
      <c r="I8718" s="15"/>
    </row>
    <row r="8719" spans="6:9">
      <c r="F8719" s="11"/>
      <c r="G8719" s="15"/>
      <c r="H8719" s="11"/>
      <c r="I8719" s="15"/>
    </row>
    <row r="8720" spans="6:9">
      <c r="F8720" s="11"/>
      <c r="G8720" s="15"/>
      <c r="H8720" s="11"/>
      <c r="I8720" s="15"/>
    </row>
    <row r="8721" spans="6:9">
      <c r="F8721" s="11"/>
      <c r="G8721" s="15"/>
      <c r="H8721" s="11"/>
      <c r="I8721" s="15"/>
    </row>
    <row r="8722" spans="6:9">
      <c r="F8722" s="11"/>
      <c r="G8722" s="15"/>
      <c r="H8722" s="11"/>
      <c r="I8722" s="15"/>
    </row>
    <row r="8723" spans="6:9">
      <c r="F8723" s="11"/>
      <c r="G8723" s="15"/>
      <c r="H8723" s="11"/>
      <c r="I8723" s="15"/>
    </row>
    <row r="8724" spans="6:9">
      <c r="F8724" s="11"/>
      <c r="G8724" s="15"/>
      <c r="H8724" s="11"/>
      <c r="I8724" s="15"/>
    </row>
    <row r="8725" spans="6:9">
      <c r="F8725" s="11"/>
      <c r="G8725" s="15"/>
      <c r="H8725" s="11"/>
      <c r="I8725" s="15"/>
    </row>
    <row r="8726" spans="6:9">
      <c r="F8726" s="11"/>
      <c r="G8726" s="15"/>
      <c r="H8726" s="11"/>
      <c r="I8726" s="15"/>
    </row>
    <row r="8727" spans="6:9">
      <c r="F8727" s="11"/>
      <c r="G8727" s="15"/>
      <c r="H8727" s="11"/>
      <c r="I8727" s="15"/>
    </row>
    <row r="8728" spans="6:9">
      <c r="F8728" s="11"/>
      <c r="G8728" s="15"/>
      <c r="H8728" s="11"/>
      <c r="I8728" s="15"/>
    </row>
    <row r="8729" spans="6:9">
      <c r="F8729" s="11"/>
      <c r="G8729" s="15"/>
      <c r="H8729" s="11"/>
      <c r="I8729" s="15"/>
    </row>
    <row r="8730" spans="6:9">
      <c r="F8730" s="11"/>
      <c r="G8730" s="15"/>
      <c r="H8730" s="11"/>
      <c r="I8730" s="15"/>
    </row>
    <row r="8731" spans="6:9">
      <c r="F8731" s="11"/>
      <c r="G8731" s="15"/>
      <c r="H8731" s="11"/>
      <c r="I8731" s="15"/>
    </row>
    <row r="8732" spans="6:9">
      <c r="F8732" s="11"/>
      <c r="G8732" s="15"/>
      <c r="H8732" s="11"/>
      <c r="I8732" s="15"/>
    </row>
    <row r="8733" spans="6:9">
      <c r="F8733" s="11"/>
      <c r="G8733" s="15"/>
      <c r="H8733" s="11"/>
      <c r="I8733" s="15"/>
    </row>
    <row r="8734" spans="6:9">
      <c r="F8734" s="11"/>
      <c r="G8734" s="15"/>
      <c r="H8734" s="11"/>
      <c r="I8734" s="15"/>
    </row>
    <row r="8735" spans="6:9">
      <c r="F8735" s="11"/>
      <c r="G8735" s="15"/>
      <c r="H8735" s="11"/>
      <c r="I8735" s="15"/>
    </row>
    <row r="8736" spans="6:9">
      <c r="F8736" s="11"/>
      <c r="G8736" s="15"/>
      <c r="H8736" s="11"/>
      <c r="I8736" s="15"/>
    </row>
    <row r="8737" spans="6:9">
      <c r="F8737" s="11"/>
      <c r="G8737" s="15"/>
      <c r="H8737" s="11"/>
      <c r="I8737" s="15"/>
    </row>
    <row r="8738" spans="6:9">
      <c r="F8738" s="11"/>
      <c r="G8738" s="15"/>
      <c r="H8738" s="11"/>
      <c r="I8738" s="15"/>
    </row>
    <row r="8739" spans="6:9">
      <c r="F8739" s="11"/>
      <c r="G8739" s="15"/>
      <c r="H8739" s="11"/>
      <c r="I8739" s="15"/>
    </row>
    <row r="8740" spans="6:9">
      <c r="F8740" s="11"/>
      <c r="G8740" s="15"/>
      <c r="H8740" s="11"/>
      <c r="I8740" s="15"/>
    </row>
    <row r="8741" spans="6:9">
      <c r="F8741" s="11"/>
      <c r="G8741" s="15"/>
      <c r="H8741" s="11"/>
      <c r="I8741" s="15"/>
    </row>
    <row r="8742" spans="6:9">
      <c r="F8742" s="11"/>
      <c r="G8742" s="15"/>
      <c r="H8742" s="11"/>
      <c r="I8742" s="15"/>
    </row>
    <row r="8743" spans="6:9">
      <c r="F8743" s="11"/>
      <c r="G8743" s="15"/>
      <c r="H8743" s="11"/>
      <c r="I8743" s="15"/>
    </row>
    <row r="8744" spans="6:9">
      <c r="F8744" s="11"/>
      <c r="G8744" s="15"/>
      <c r="H8744" s="11"/>
      <c r="I8744" s="15"/>
    </row>
    <row r="8745" spans="6:9">
      <c r="F8745" s="11"/>
      <c r="G8745" s="15"/>
      <c r="H8745" s="11"/>
      <c r="I8745" s="15"/>
    </row>
    <row r="8746" spans="6:9">
      <c r="F8746" s="11"/>
      <c r="G8746" s="15"/>
      <c r="H8746" s="11"/>
      <c r="I8746" s="15"/>
    </row>
    <row r="8747" spans="6:9">
      <c r="F8747" s="11"/>
      <c r="G8747" s="15"/>
      <c r="H8747" s="11"/>
      <c r="I8747" s="15"/>
    </row>
    <row r="8748" spans="6:9">
      <c r="F8748" s="11"/>
      <c r="G8748" s="15"/>
      <c r="H8748" s="11"/>
      <c r="I8748" s="15"/>
    </row>
    <row r="8749" spans="6:9">
      <c r="F8749" s="11"/>
      <c r="G8749" s="15"/>
      <c r="H8749" s="11"/>
      <c r="I8749" s="15"/>
    </row>
    <row r="8750" spans="6:9">
      <c r="F8750" s="11"/>
      <c r="G8750" s="15"/>
      <c r="H8750" s="11"/>
      <c r="I8750" s="15"/>
    </row>
    <row r="8751" spans="6:9">
      <c r="F8751" s="11"/>
      <c r="G8751" s="15"/>
      <c r="H8751" s="11"/>
      <c r="I8751" s="15"/>
    </row>
    <row r="8752" spans="6:9">
      <c r="F8752" s="11"/>
      <c r="G8752" s="15"/>
      <c r="H8752" s="11"/>
      <c r="I8752" s="15"/>
    </row>
    <row r="8753" spans="6:9">
      <c r="F8753" s="11"/>
      <c r="G8753" s="15"/>
      <c r="H8753" s="11"/>
      <c r="I8753" s="15"/>
    </row>
    <row r="8754" spans="6:9">
      <c r="F8754" s="11"/>
      <c r="G8754" s="15"/>
      <c r="H8754" s="11"/>
      <c r="I8754" s="15"/>
    </row>
    <row r="8755" spans="6:9">
      <c r="F8755" s="11"/>
      <c r="G8755" s="15"/>
      <c r="H8755" s="11"/>
      <c r="I8755" s="15"/>
    </row>
    <row r="8756" spans="6:9">
      <c r="F8756" s="11"/>
      <c r="G8756" s="15"/>
      <c r="H8756" s="11"/>
      <c r="I8756" s="15"/>
    </row>
    <row r="8757" spans="6:9">
      <c r="F8757" s="11"/>
      <c r="G8757" s="15"/>
      <c r="H8757" s="11"/>
      <c r="I8757" s="15"/>
    </row>
    <row r="8758" spans="6:9">
      <c r="F8758" s="11"/>
      <c r="G8758" s="15"/>
      <c r="H8758" s="11"/>
      <c r="I8758" s="15"/>
    </row>
    <row r="8759" spans="6:9">
      <c r="F8759" s="11"/>
      <c r="G8759" s="15"/>
      <c r="H8759" s="11"/>
      <c r="I8759" s="15"/>
    </row>
    <row r="8760" spans="6:9">
      <c r="F8760" s="11"/>
      <c r="G8760" s="15"/>
      <c r="H8760" s="11"/>
      <c r="I8760" s="15"/>
    </row>
    <row r="8761" spans="6:9">
      <c r="F8761" s="11"/>
      <c r="G8761" s="15"/>
      <c r="H8761" s="11"/>
      <c r="I8761" s="15"/>
    </row>
    <row r="8762" spans="6:9">
      <c r="F8762" s="11"/>
      <c r="G8762" s="15"/>
      <c r="H8762" s="11"/>
      <c r="I8762" s="15"/>
    </row>
    <row r="8763" spans="6:9">
      <c r="F8763" s="11"/>
      <c r="G8763" s="15"/>
      <c r="H8763" s="11"/>
      <c r="I8763" s="15"/>
    </row>
    <row r="8764" spans="6:9">
      <c r="F8764" s="11"/>
      <c r="G8764" s="15"/>
      <c r="H8764" s="11"/>
      <c r="I8764" s="15"/>
    </row>
    <row r="8765" spans="6:9">
      <c r="F8765" s="11"/>
      <c r="G8765" s="15"/>
      <c r="H8765" s="11"/>
      <c r="I8765" s="15"/>
    </row>
    <row r="8766" spans="6:9">
      <c r="F8766" s="11"/>
      <c r="G8766" s="15"/>
      <c r="H8766" s="11"/>
      <c r="I8766" s="15"/>
    </row>
    <row r="8767" spans="6:9">
      <c r="F8767" s="11"/>
      <c r="G8767" s="15"/>
      <c r="H8767" s="11"/>
      <c r="I8767" s="15"/>
    </row>
    <row r="8768" spans="6:9">
      <c r="F8768" s="11"/>
      <c r="G8768" s="15"/>
      <c r="H8768" s="11"/>
      <c r="I8768" s="15"/>
    </row>
    <row r="8769" spans="6:9">
      <c r="F8769" s="11"/>
      <c r="G8769" s="15"/>
      <c r="H8769" s="11"/>
      <c r="I8769" s="15"/>
    </row>
    <row r="8770" spans="6:9">
      <c r="F8770" s="11"/>
      <c r="G8770" s="15"/>
      <c r="H8770" s="11"/>
      <c r="I8770" s="15"/>
    </row>
    <row r="8771" spans="6:9">
      <c r="F8771" s="11"/>
      <c r="G8771" s="15"/>
      <c r="H8771" s="11"/>
      <c r="I8771" s="15"/>
    </row>
    <row r="8772" spans="6:9">
      <c r="F8772" s="11"/>
      <c r="G8772" s="15"/>
      <c r="H8772" s="11"/>
      <c r="I8772" s="15"/>
    </row>
    <row r="8773" spans="6:9">
      <c r="F8773" s="11"/>
      <c r="G8773" s="15"/>
      <c r="H8773" s="11"/>
      <c r="I8773" s="15"/>
    </row>
    <row r="8774" spans="6:9">
      <c r="F8774" s="11"/>
      <c r="G8774" s="15"/>
      <c r="H8774" s="11"/>
      <c r="I8774" s="15"/>
    </row>
    <row r="8775" spans="6:9">
      <c r="F8775" s="11"/>
      <c r="G8775" s="15"/>
      <c r="H8775" s="11"/>
      <c r="I8775" s="15"/>
    </row>
    <row r="8776" spans="6:9">
      <c r="F8776" s="11"/>
      <c r="G8776" s="15"/>
      <c r="H8776" s="11"/>
      <c r="I8776" s="15"/>
    </row>
    <row r="8777" spans="6:9">
      <c r="F8777" s="11"/>
      <c r="G8777" s="15"/>
      <c r="H8777" s="11"/>
      <c r="I8777" s="15"/>
    </row>
    <row r="8778" spans="6:9">
      <c r="F8778" s="11"/>
      <c r="G8778" s="15"/>
      <c r="H8778" s="11"/>
      <c r="I8778" s="15"/>
    </row>
    <row r="8779" spans="6:9">
      <c r="F8779" s="11"/>
      <c r="G8779" s="15"/>
      <c r="H8779" s="11"/>
      <c r="I8779" s="15"/>
    </row>
    <row r="8780" spans="6:9">
      <c r="F8780" s="11"/>
      <c r="G8780" s="15"/>
      <c r="H8780" s="11"/>
      <c r="I8780" s="15"/>
    </row>
    <row r="8781" spans="6:9">
      <c r="F8781" s="11"/>
      <c r="G8781" s="15"/>
      <c r="H8781" s="11"/>
      <c r="I8781" s="15"/>
    </row>
    <row r="8782" spans="6:9">
      <c r="F8782" s="11"/>
      <c r="G8782" s="15"/>
      <c r="H8782" s="11"/>
      <c r="I8782" s="15"/>
    </row>
    <row r="8783" spans="6:9">
      <c r="F8783" s="11"/>
      <c r="G8783" s="15"/>
      <c r="H8783" s="11"/>
      <c r="I8783" s="15"/>
    </row>
    <row r="8784" spans="6:9">
      <c r="F8784" s="11"/>
      <c r="G8784" s="15"/>
      <c r="H8784" s="11"/>
      <c r="I8784" s="15"/>
    </row>
    <row r="8785" spans="6:9">
      <c r="F8785" s="11"/>
      <c r="G8785" s="15"/>
      <c r="H8785" s="11"/>
      <c r="I8785" s="15"/>
    </row>
    <row r="8786" spans="6:9">
      <c r="F8786" s="11"/>
      <c r="G8786" s="15"/>
      <c r="H8786" s="11"/>
      <c r="I8786" s="15"/>
    </row>
    <row r="8787" spans="6:9">
      <c r="F8787" s="11"/>
      <c r="G8787" s="15"/>
      <c r="H8787" s="11"/>
      <c r="I8787" s="15"/>
    </row>
    <row r="8788" spans="6:9">
      <c r="F8788" s="11"/>
      <c r="G8788" s="15"/>
      <c r="H8788" s="11"/>
      <c r="I8788" s="15"/>
    </row>
    <row r="8789" spans="6:9">
      <c r="F8789" s="11"/>
      <c r="G8789" s="15"/>
      <c r="H8789" s="11"/>
      <c r="I8789" s="15"/>
    </row>
    <row r="8790" spans="6:9">
      <c r="F8790" s="11"/>
      <c r="G8790" s="15"/>
      <c r="H8790" s="11"/>
      <c r="I8790" s="15"/>
    </row>
    <row r="8791" spans="6:9">
      <c r="F8791" s="11"/>
      <c r="G8791" s="15"/>
      <c r="H8791" s="11"/>
      <c r="I8791" s="15"/>
    </row>
    <row r="8792" spans="6:9">
      <c r="F8792" s="11"/>
      <c r="G8792" s="15"/>
      <c r="H8792" s="11"/>
      <c r="I8792" s="15"/>
    </row>
    <row r="8793" spans="6:9">
      <c r="F8793" s="11"/>
      <c r="G8793" s="15"/>
      <c r="H8793" s="11"/>
      <c r="I8793" s="15"/>
    </row>
    <row r="8794" spans="6:9">
      <c r="F8794" s="11"/>
      <c r="G8794" s="15"/>
      <c r="H8794" s="11"/>
      <c r="I8794" s="15"/>
    </row>
    <row r="8795" spans="6:9">
      <c r="F8795" s="11"/>
      <c r="G8795" s="15"/>
      <c r="H8795" s="11"/>
      <c r="I8795" s="15"/>
    </row>
    <row r="8796" spans="6:9">
      <c r="F8796" s="11"/>
      <c r="G8796" s="15"/>
      <c r="H8796" s="11"/>
      <c r="I8796" s="15"/>
    </row>
    <row r="8797" spans="6:9">
      <c r="F8797" s="11"/>
      <c r="G8797" s="15"/>
      <c r="H8797" s="11"/>
      <c r="I8797" s="15"/>
    </row>
    <row r="8798" spans="6:9">
      <c r="F8798" s="11"/>
      <c r="G8798" s="15"/>
      <c r="H8798" s="11"/>
      <c r="I8798" s="15"/>
    </row>
    <row r="8799" spans="6:9">
      <c r="F8799" s="11"/>
      <c r="G8799" s="15"/>
      <c r="H8799" s="11"/>
      <c r="I8799" s="15"/>
    </row>
    <row r="8800" spans="6:9">
      <c r="F8800" s="11"/>
      <c r="G8800" s="15"/>
      <c r="H8800" s="11"/>
      <c r="I8800" s="15"/>
    </row>
    <row r="8801" spans="6:9">
      <c r="F8801" s="11"/>
      <c r="G8801" s="15"/>
      <c r="H8801" s="11"/>
      <c r="I8801" s="15"/>
    </row>
    <row r="8802" spans="6:9">
      <c r="F8802" s="11"/>
      <c r="G8802" s="15"/>
      <c r="H8802" s="11"/>
      <c r="I8802" s="15"/>
    </row>
    <row r="8803" spans="6:9">
      <c r="F8803" s="11"/>
      <c r="G8803" s="15"/>
      <c r="H8803" s="11"/>
      <c r="I8803" s="15"/>
    </row>
    <row r="8804" spans="6:9">
      <c r="F8804" s="11"/>
      <c r="G8804" s="15"/>
      <c r="H8804" s="11"/>
      <c r="I8804" s="15"/>
    </row>
    <row r="8805" spans="6:9">
      <c r="F8805" s="11"/>
      <c r="G8805" s="15"/>
      <c r="H8805" s="11"/>
      <c r="I8805" s="15"/>
    </row>
    <row r="8806" spans="6:9">
      <c r="F8806" s="11"/>
      <c r="G8806" s="15"/>
      <c r="H8806" s="11"/>
      <c r="I8806" s="15"/>
    </row>
    <row r="8807" spans="6:9">
      <c r="F8807" s="11"/>
      <c r="G8807" s="15"/>
      <c r="H8807" s="11"/>
      <c r="I8807" s="15"/>
    </row>
    <row r="8808" spans="6:9">
      <c r="F8808" s="11"/>
      <c r="G8808" s="15"/>
      <c r="H8808" s="11"/>
      <c r="I8808" s="15"/>
    </row>
    <row r="8809" spans="6:9">
      <c r="F8809" s="11"/>
      <c r="G8809" s="15"/>
      <c r="H8809" s="11"/>
      <c r="I8809" s="15"/>
    </row>
    <row r="8810" spans="6:9">
      <c r="F8810" s="11"/>
      <c r="G8810" s="15"/>
      <c r="H8810" s="11"/>
      <c r="I8810" s="15"/>
    </row>
    <row r="8811" spans="6:9">
      <c r="F8811" s="11"/>
      <c r="G8811" s="15"/>
      <c r="H8811" s="11"/>
      <c r="I8811" s="15"/>
    </row>
    <row r="8812" spans="6:9">
      <c r="F8812" s="11"/>
      <c r="G8812" s="15"/>
      <c r="H8812" s="11"/>
      <c r="I8812" s="15"/>
    </row>
    <row r="8813" spans="6:9">
      <c r="F8813" s="11"/>
      <c r="G8813" s="15"/>
      <c r="H8813" s="11"/>
      <c r="I8813" s="15"/>
    </row>
    <row r="8814" spans="6:9">
      <c r="F8814" s="11"/>
      <c r="G8814" s="15"/>
      <c r="H8814" s="11"/>
      <c r="I8814" s="15"/>
    </row>
    <row r="8815" spans="6:9">
      <c r="F8815" s="11"/>
      <c r="G8815" s="15"/>
      <c r="H8815" s="11"/>
      <c r="I8815" s="15"/>
    </row>
    <row r="8816" spans="6:9">
      <c r="F8816" s="11"/>
      <c r="G8816" s="15"/>
      <c r="H8816" s="11"/>
      <c r="I8816" s="15"/>
    </row>
    <row r="8817" spans="6:9">
      <c r="F8817" s="11"/>
      <c r="G8817" s="15"/>
      <c r="H8817" s="11"/>
      <c r="I8817" s="15"/>
    </row>
    <row r="8818" spans="6:9">
      <c r="F8818" s="11"/>
      <c r="G8818" s="15"/>
      <c r="H8818" s="11"/>
      <c r="I8818" s="15"/>
    </row>
    <row r="8819" spans="6:9">
      <c r="F8819" s="11"/>
      <c r="G8819" s="15"/>
      <c r="H8819" s="11"/>
      <c r="I8819" s="15"/>
    </row>
    <row r="8820" spans="6:9">
      <c r="F8820" s="11"/>
      <c r="G8820" s="15"/>
      <c r="H8820" s="11"/>
      <c r="I8820" s="15"/>
    </row>
    <row r="8821" spans="6:9">
      <c r="F8821" s="11"/>
      <c r="G8821" s="15"/>
      <c r="H8821" s="11"/>
      <c r="I8821" s="15"/>
    </row>
    <row r="8822" spans="6:9">
      <c r="F8822" s="11"/>
      <c r="G8822" s="15"/>
      <c r="H8822" s="11"/>
      <c r="I8822" s="15"/>
    </row>
    <row r="8823" spans="6:9">
      <c r="F8823" s="11"/>
      <c r="G8823" s="15"/>
      <c r="H8823" s="11"/>
      <c r="I8823" s="15"/>
    </row>
    <row r="8824" spans="6:9">
      <c r="F8824" s="11"/>
      <c r="G8824" s="15"/>
      <c r="H8824" s="11"/>
      <c r="I8824" s="15"/>
    </row>
    <row r="8825" spans="6:9">
      <c r="F8825" s="11"/>
      <c r="G8825" s="15"/>
      <c r="H8825" s="11"/>
      <c r="I8825" s="15"/>
    </row>
    <row r="8826" spans="6:9">
      <c r="F8826" s="11"/>
      <c r="G8826" s="15"/>
      <c r="H8826" s="11"/>
      <c r="I8826" s="15"/>
    </row>
    <row r="8827" spans="6:9">
      <c r="F8827" s="11"/>
      <c r="G8827" s="15"/>
      <c r="H8827" s="11"/>
      <c r="I8827" s="15"/>
    </row>
    <row r="8828" spans="6:9">
      <c r="F8828" s="11"/>
      <c r="G8828" s="15"/>
      <c r="H8828" s="11"/>
      <c r="I8828" s="15"/>
    </row>
    <row r="8829" spans="6:9">
      <c r="F8829" s="11"/>
      <c r="G8829" s="15"/>
      <c r="H8829" s="11"/>
      <c r="I8829" s="15"/>
    </row>
    <row r="8830" spans="6:9">
      <c r="F8830" s="11"/>
      <c r="G8830" s="15"/>
      <c r="H8830" s="11"/>
      <c r="I8830" s="15"/>
    </row>
    <row r="8831" spans="6:9">
      <c r="F8831" s="11"/>
      <c r="G8831" s="15"/>
      <c r="H8831" s="11"/>
      <c r="I8831" s="15"/>
    </row>
    <row r="8832" spans="6:9">
      <c r="F8832" s="11"/>
      <c r="G8832" s="15"/>
      <c r="H8832" s="11"/>
      <c r="I8832" s="15"/>
    </row>
    <row r="8833" spans="6:9">
      <c r="F8833" s="11"/>
      <c r="G8833" s="15"/>
      <c r="H8833" s="11"/>
      <c r="I8833" s="15"/>
    </row>
    <row r="8834" spans="6:9">
      <c r="F8834" s="11"/>
      <c r="G8834" s="15"/>
      <c r="H8834" s="11"/>
      <c r="I8834" s="15"/>
    </row>
    <row r="8835" spans="6:9">
      <c r="F8835" s="11"/>
      <c r="G8835" s="15"/>
      <c r="H8835" s="11"/>
      <c r="I8835" s="15"/>
    </row>
    <row r="8836" spans="6:9">
      <c r="F8836" s="11"/>
      <c r="G8836" s="15"/>
      <c r="H8836" s="11"/>
      <c r="I8836" s="15"/>
    </row>
    <row r="8837" spans="6:9">
      <c r="F8837" s="11"/>
      <c r="G8837" s="15"/>
      <c r="H8837" s="11"/>
      <c r="I8837" s="15"/>
    </row>
    <row r="8838" spans="6:9">
      <c r="F8838" s="11"/>
      <c r="G8838" s="15"/>
      <c r="H8838" s="11"/>
      <c r="I8838" s="15"/>
    </row>
    <row r="8839" spans="6:9">
      <c r="F8839" s="11"/>
      <c r="G8839" s="15"/>
      <c r="H8839" s="11"/>
      <c r="I8839" s="15"/>
    </row>
    <row r="8840" spans="6:9">
      <c r="F8840" s="11"/>
      <c r="G8840" s="15"/>
      <c r="H8840" s="11"/>
      <c r="I8840" s="15"/>
    </row>
    <row r="8841" spans="6:9">
      <c r="F8841" s="11"/>
      <c r="G8841" s="15"/>
      <c r="H8841" s="11"/>
      <c r="I8841" s="15"/>
    </row>
    <row r="8842" spans="6:9">
      <c r="F8842" s="11"/>
      <c r="G8842" s="15"/>
      <c r="H8842" s="11"/>
      <c r="I8842" s="15"/>
    </row>
    <row r="8843" spans="6:9">
      <c r="F8843" s="11"/>
      <c r="G8843" s="15"/>
      <c r="H8843" s="11"/>
      <c r="I8843" s="15"/>
    </row>
    <row r="8844" spans="6:9">
      <c r="F8844" s="11"/>
      <c r="G8844" s="15"/>
      <c r="H8844" s="11"/>
      <c r="I8844" s="15"/>
    </row>
    <row r="8845" spans="6:9">
      <c r="F8845" s="11"/>
      <c r="G8845" s="15"/>
      <c r="H8845" s="11"/>
      <c r="I8845" s="15"/>
    </row>
    <row r="8846" spans="6:9">
      <c r="F8846" s="11"/>
      <c r="G8846" s="15"/>
      <c r="H8846" s="11"/>
      <c r="I8846" s="15"/>
    </row>
    <row r="8847" spans="6:9">
      <c r="F8847" s="11"/>
      <c r="G8847" s="15"/>
      <c r="H8847" s="11"/>
      <c r="I8847" s="15"/>
    </row>
    <row r="8848" spans="6:9">
      <c r="F8848" s="11"/>
      <c r="G8848" s="15"/>
      <c r="H8848" s="11"/>
      <c r="I8848" s="15"/>
    </row>
    <row r="8849" spans="6:9">
      <c r="F8849" s="11"/>
      <c r="G8849" s="15"/>
      <c r="H8849" s="11"/>
      <c r="I8849" s="15"/>
    </row>
    <row r="8850" spans="6:9">
      <c r="F8850" s="11"/>
      <c r="G8850" s="15"/>
      <c r="H8850" s="11"/>
      <c r="I8850" s="15"/>
    </row>
    <row r="8851" spans="6:9">
      <c r="F8851" s="11"/>
      <c r="G8851" s="15"/>
      <c r="H8851" s="11"/>
      <c r="I8851" s="15"/>
    </row>
    <row r="8852" spans="6:9">
      <c r="F8852" s="11"/>
      <c r="G8852" s="15"/>
      <c r="H8852" s="11"/>
      <c r="I8852" s="15"/>
    </row>
    <row r="8853" spans="6:9">
      <c r="F8853" s="11"/>
      <c r="G8853" s="15"/>
      <c r="H8853" s="11"/>
      <c r="I8853" s="15"/>
    </row>
    <row r="8854" spans="6:9">
      <c r="F8854" s="11"/>
      <c r="G8854" s="15"/>
      <c r="H8854" s="11"/>
      <c r="I8854" s="15"/>
    </row>
    <row r="8855" spans="6:9">
      <c r="F8855" s="11"/>
      <c r="G8855" s="15"/>
      <c r="H8855" s="11"/>
      <c r="I8855" s="15"/>
    </row>
    <row r="8856" spans="6:9">
      <c r="F8856" s="11"/>
      <c r="G8856" s="15"/>
      <c r="H8856" s="11"/>
      <c r="I8856" s="15"/>
    </row>
    <row r="8857" spans="6:9">
      <c r="F8857" s="11"/>
      <c r="G8857" s="15"/>
      <c r="H8857" s="11"/>
      <c r="I8857" s="15"/>
    </row>
    <row r="8858" spans="6:9">
      <c r="F8858" s="11"/>
      <c r="G8858" s="15"/>
      <c r="H8858" s="11"/>
      <c r="I8858" s="15"/>
    </row>
    <row r="8859" spans="6:9">
      <c r="F8859" s="11"/>
      <c r="G8859" s="15"/>
      <c r="H8859" s="11"/>
      <c r="I8859" s="15"/>
    </row>
    <row r="8860" spans="6:9">
      <c r="F8860" s="11"/>
      <c r="G8860" s="15"/>
      <c r="H8860" s="11"/>
      <c r="I8860" s="15"/>
    </row>
    <row r="8861" spans="6:9">
      <c r="F8861" s="11"/>
      <c r="G8861" s="15"/>
      <c r="H8861" s="11"/>
      <c r="I8861" s="15"/>
    </row>
    <row r="8862" spans="6:9">
      <c r="F8862" s="11"/>
      <c r="G8862" s="15"/>
      <c r="H8862" s="11"/>
      <c r="I8862" s="15"/>
    </row>
    <row r="8863" spans="6:9">
      <c r="F8863" s="11"/>
      <c r="G8863" s="15"/>
      <c r="H8863" s="11"/>
      <c r="I8863" s="15"/>
    </row>
    <row r="8864" spans="6:9">
      <c r="F8864" s="11"/>
      <c r="G8864" s="15"/>
      <c r="H8864" s="11"/>
      <c r="I8864" s="15"/>
    </row>
    <row r="8865" spans="6:9">
      <c r="F8865" s="11"/>
      <c r="G8865" s="15"/>
      <c r="H8865" s="11"/>
      <c r="I8865" s="15"/>
    </row>
    <row r="8866" spans="6:9">
      <c r="F8866" s="11"/>
      <c r="G8866" s="15"/>
      <c r="H8866" s="11"/>
      <c r="I8866" s="15"/>
    </row>
    <row r="8867" spans="6:9">
      <c r="F8867" s="11"/>
      <c r="G8867" s="15"/>
      <c r="H8867" s="11"/>
      <c r="I8867" s="15"/>
    </row>
    <row r="8868" spans="6:9">
      <c r="F8868" s="11"/>
      <c r="G8868" s="15"/>
      <c r="H8868" s="11"/>
      <c r="I8868" s="15"/>
    </row>
    <row r="8869" spans="6:9">
      <c r="F8869" s="11"/>
      <c r="G8869" s="15"/>
      <c r="H8869" s="11"/>
      <c r="I8869" s="15"/>
    </row>
    <row r="8870" spans="6:9">
      <c r="F8870" s="11"/>
      <c r="G8870" s="15"/>
      <c r="H8870" s="11"/>
      <c r="I8870" s="15"/>
    </row>
    <row r="8871" spans="6:9">
      <c r="F8871" s="11"/>
      <c r="G8871" s="15"/>
      <c r="H8871" s="11"/>
      <c r="I8871" s="15"/>
    </row>
    <row r="8872" spans="6:9">
      <c r="F8872" s="11"/>
      <c r="G8872" s="15"/>
      <c r="H8872" s="11"/>
      <c r="I8872" s="15"/>
    </row>
    <row r="8873" spans="6:9">
      <c r="F8873" s="11"/>
      <c r="G8873" s="15"/>
      <c r="H8873" s="11"/>
      <c r="I8873" s="15"/>
    </row>
    <row r="8874" spans="6:9">
      <c r="F8874" s="11"/>
      <c r="G8874" s="15"/>
      <c r="H8874" s="11"/>
      <c r="I8874" s="15"/>
    </row>
    <row r="8875" spans="6:9">
      <c r="F8875" s="11"/>
      <c r="G8875" s="15"/>
      <c r="H8875" s="11"/>
      <c r="I8875" s="15"/>
    </row>
    <row r="8876" spans="6:9">
      <c r="F8876" s="11"/>
      <c r="G8876" s="15"/>
      <c r="H8876" s="11"/>
      <c r="I8876" s="15"/>
    </row>
    <row r="8877" spans="6:9">
      <c r="F8877" s="11"/>
      <c r="G8877" s="15"/>
      <c r="H8877" s="11"/>
      <c r="I8877" s="15"/>
    </row>
    <row r="8878" spans="6:9">
      <c r="F8878" s="11"/>
      <c r="G8878" s="15"/>
      <c r="H8878" s="11"/>
      <c r="I8878" s="15"/>
    </row>
    <row r="8879" spans="6:9">
      <c r="F8879" s="11"/>
      <c r="G8879" s="15"/>
      <c r="H8879" s="11"/>
      <c r="I8879" s="15"/>
    </row>
    <row r="8880" spans="6:9">
      <c r="F8880" s="11"/>
      <c r="G8880" s="15"/>
      <c r="H8880" s="11"/>
      <c r="I8880" s="15"/>
    </row>
    <row r="8881" spans="6:9">
      <c r="F8881" s="11"/>
      <c r="G8881" s="15"/>
      <c r="H8881" s="11"/>
      <c r="I8881" s="15"/>
    </row>
    <row r="8882" spans="6:9">
      <c r="F8882" s="11"/>
      <c r="G8882" s="15"/>
      <c r="H8882" s="11"/>
      <c r="I8882" s="15"/>
    </row>
    <row r="8883" spans="6:9">
      <c r="F8883" s="11"/>
      <c r="G8883" s="15"/>
      <c r="H8883" s="11"/>
      <c r="I8883" s="15"/>
    </row>
    <row r="8884" spans="6:9">
      <c r="F8884" s="11"/>
      <c r="G8884" s="15"/>
      <c r="H8884" s="11"/>
      <c r="I8884" s="15"/>
    </row>
    <row r="8885" spans="6:9">
      <c r="F8885" s="11"/>
      <c r="G8885" s="15"/>
      <c r="H8885" s="11"/>
      <c r="I8885" s="15"/>
    </row>
    <row r="8886" spans="6:9">
      <c r="F8886" s="11"/>
      <c r="G8886" s="15"/>
      <c r="H8886" s="11"/>
      <c r="I8886" s="15"/>
    </row>
    <row r="8887" spans="6:9">
      <c r="F8887" s="11"/>
      <c r="G8887" s="15"/>
      <c r="H8887" s="11"/>
      <c r="I8887" s="15"/>
    </row>
    <row r="8888" spans="6:9">
      <c r="F8888" s="11"/>
      <c r="G8888" s="15"/>
      <c r="H8888" s="11"/>
      <c r="I8888" s="15"/>
    </row>
    <row r="8889" spans="6:9">
      <c r="F8889" s="11"/>
      <c r="G8889" s="15"/>
      <c r="H8889" s="11"/>
      <c r="I8889" s="15"/>
    </row>
    <row r="8890" spans="6:9">
      <c r="F8890" s="11"/>
      <c r="G8890" s="15"/>
      <c r="H8890" s="11"/>
      <c r="I8890" s="15"/>
    </row>
    <row r="8891" spans="6:9">
      <c r="F8891" s="11"/>
      <c r="G8891" s="15"/>
      <c r="H8891" s="11"/>
      <c r="I8891" s="15"/>
    </row>
    <row r="8892" spans="6:9">
      <c r="F8892" s="11"/>
      <c r="G8892" s="15"/>
      <c r="H8892" s="11"/>
      <c r="I8892" s="15"/>
    </row>
    <row r="8893" spans="6:9">
      <c r="F8893" s="11"/>
      <c r="G8893" s="15"/>
      <c r="H8893" s="11"/>
      <c r="I8893" s="15"/>
    </row>
    <row r="8894" spans="6:9">
      <c r="F8894" s="11"/>
      <c r="G8894" s="15"/>
      <c r="H8894" s="11"/>
      <c r="I8894" s="15"/>
    </row>
    <row r="8895" spans="6:9">
      <c r="F8895" s="11"/>
      <c r="G8895" s="15"/>
      <c r="H8895" s="11"/>
      <c r="I8895" s="15"/>
    </row>
    <row r="8896" spans="6:9">
      <c r="F8896" s="11"/>
      <c r="G8896" s="15"/>
      <c r="H8896" s="11"/>
      <c r="I8896" s="15"/>
    </row>
    <row r="8897" spans="6:9">
      <c r="F8897" s="11"/>
      <c r="G8897" s="15"/>
      <c r="H8897" s="11"/>
      <c r="I8897" s="15"/>
    </row>
    <row r="8898" spans="6:9">
      <c r="F8898" s="11"/>
      <c r="G8898" s="15"/>
      <c r="H8898" s="11"/>
      <c r="I8898" s="15"/>
    </row>
    <row r="8899" spans="6:9">
      <c r="F8899" s="11"/>
      <c r="G8899" s="15"/>
      <c r="H8899" s="11"/>
      <c r="I8899" s="15"/>
    </row>
    <row r="8900" spans="6:9">
      <c r="F8900" s="11"/>
      <c r="G8900" s="15"/>
      <c r="H8900" s="11"/>
      <c r="I8900" s="15"/>
    </row>
    <row r="8901" spans="6:9">
      <c r="F8901" s="11"/>
      <c r="G8901" s="15"/>
      <c r="H8901" s="11"/>
      <c r="I8901" s="15"/>
    </row>
    <row r="8902" spans="6:9">
      <c r="F8902" s="11"/>
      <c r="G8902" s="15"/>
      <c r="H8902" s="11"/>
      <c r="I8902" s="15"/>
    </row>
    <row r="8903" spans="6:9">
      <c r="F8903" s="11"/>
      <c r="G8903" s="15"/>
      <c r="H8903" s="11"/>
      <c r="I8903" s="15"/>
    </row>
    <row r="8904" spans="6:9">
      <c r="F8904" s="11"/>
      <c r="G8904" s="15"/>
      <c r="H8904" s="11"/>
      <c r="I8904" s="15"/>
    </row>
    <row r="8905" spans="6:9">
      <c r="F8905" s="11"/>
      <c r="G8905" s="15"/>
      <c r="H8905" s="11"/>
      <c r="I8905" s="15"/>
    </row>
    <row r="8906" spans="6:9">
      <c r="F8906" s="11"/>
      <c r="G8906" s="15"/>
      <c r="H8906" s="11"/>
      <c r="I8906" s="15"/>
    </row>
    <row r="8907" spans="6:9">
      <c r="F8907" s="11"/>
      <c r="G8907" s="15"/>
      <c r="H8907" s="11"/>
      <c r="I8907" s="15"/>
    </row>
    <row r="8908" spans="6:9">
      <c r="F8908" s="11"/>
      <c r="G8908" s="15"/>
      <c r="H8908" s="11"/>
      <c r="I8908" s="15"/>
    </row>
    <row r="8909" spans="6:9">
      <c r="F8909" s="11"/>
      <c r="G8909" s="15"/>
      <c r="H8909" s="11"/>
      <c r="I8909" s="15"/>
    </row>
    <row r="8910" spans="6:9">
      <c r="F8910" s="11"/>
      <c r="G8910" s="15"/>
      <c r="H8910" s="11"/>
      <c r="I8910" s="15"/>
    </row>
    <row r="8911" spans="6:9">
      <c r="F8911" s="11"/>
      <c r="G8911" s="15"/>
      <c r="H8911" s="11"/>
      <c r="I8911" s="15"/>
    </row>
    <row r="8912" spans="6:9">
      <c r="F8912" s="11"/>
      <c r="G8912" s="15"/>
      <c r="H8912" s="11"/>
      <c r="I8912" s="15"/>
    </row>
    <row r="8913" spans="6:9">
      <c r="F8913" s="11"/>
      <c r="G8913" s="15"/>
      <c r="H8913" s="11"/>
      <c r="I8913" s="15"/>
    </row>
    <row r="8914" spans="6:9">
      <c r="F8914" s="11"/>
      <c r="G8914" s="15"/>
      <c r="H8914" s="11"/>
      <c r="I8914" s="15"/>
    </row>
    <row r="8915" spans="6:9">
      <c r="F8915" s="11"/>
      <c r="G8915" s="15"/>
      <c r="H8915" s="11"/>
      <c r="I8915" s="15"/>
    </row>
    <row r="8916" spans="6:9">
      <c r="F8916" s="11"/>
      <c r="G8916" s="15"/>
      <c r="H8916" s="11"/>
      <c r="I8916" s="15"/>
    </row>
    <row r="8917" spans="6:9">
      <c r="F8917" s="11"/>
      <c r="G8917" s="15"/>
      <c r="H8917" s="11"/>
      <c r="I8917" s="15"/>
    </row>
    <row r="8918" spans="6:9">
      <c r="F8918" s="11"/>
      <c r="G8918" s="15"/>
      <c r="H8918" s="11"/>
      <c r="I8918" s="15"/>
    </row>
    <row r="8919" spans="6:9">
      <c r="F8919" s="11"/>
      <c r="G8919" s="15"/>
      <c r="H8919" s="11"/>
      <c r="I8919" s="15"/>
    </row>
    <row r="8920" spans="6:9">
      <c r="F8920" s="11"/>
      <c r="G8920" s="15"/>
      <c r="H8920" s="11"/>
      <c r="I8920" s="15"/>
    </row>
    <row r="8921" spans="6:9">
      <c r="F8921" s="11"/>
      <c r="G8921" s="15"/>
      <c r="H8921" s="11"/>
      <c r="I8921" s="15"/>
    </row>
    <row r="8922" spans="6:9">
      <c r="F8922" s="11"/>
      <c r="G8922" s="15"/>
      <c r="H8922" s="11"/>
      <c r="I8922" s="15"/>
    </row>
    <row r="8923" spans="6:9">
      <c r="F8923" s="11"/>
      <c r="G8923" s="15"/>
      <c r="H8923" s="11"/>
      <c r="I8923" s="15"/>
    </row>
    <row r="8924" spans="6:9">
      <c r="F8924" s="11"/>
      <c r="G8924" s="15"/>
      <c r="H8924" s="11"/>
      <c r="I8924" s="15"/>
    </row>
    <row r="8925" spans="6:9">
      <c r="F8925" s="11"/>
      <c r="G8925" s="15"/>
      <c r="H8925" s="11"/>
      <c r="I8925" s="15"/>
    </row>
    <row r="8926" spans="6:9">
      <c r="F8926" s="11"/>
      <c r="G8926" s="15"/>
      <c r="H8926" s="11"/>
      <c r="I8926" s="15"/>
    </row>
    <row r="8927" spans="6:9">
      <c r="F8927" s="11"/>
      <c r="G8927" s="15"/>
      <c r="H8927" s="11"/>
      <c r="I8927" s="15"/>
    </row>
    <row r="8928" spans="6:9">
      <c r="F8928" s="11"/>
      <c r="G8928" s="15"/>
      <c r="H8928" s="11"/>
      <c r="I8928" s="15"/>
    </row>
    <row r="8929" spans="6:9">
      <c r="F8929" s="11"/>
      <c r="G8929" s="15"/>
      <c r="H8929" s="11"/>
      <c r="I8929" s="15"/>
    </row>
    <row r="8930" spans="6:9">
      <c r="F8930" s="11"/>
      <c r="G8930" s="15"/>
      <c r="H8930" s="11"/>
      <c r="I8930" s="15"/>
    </row>
    <row r="8931" spans="6:9">
      <c r="F8931" s="11"/>
      <c r="G8931" s="15"/>
      <c r="H8931" s="11"/>
      <c r="I8931" s="15"/>
    </row>
    <row r="8932" spans="6:9">
      <c r="F8932" s="11"/>
      <c r="G8932" s="15"/>
      <c r="H8932" s="11"/>
      <c r="I8932" s="15"/>
    </row>
    <row r="8933" spans="6:9">
      <c r="F8933" s="11"/>
      <c r="G8933" s="15"/>
      <c r="H8933" s="11"/>
      <c r="I8933" s="15"/>
    </row>
    <row r="8934" spans="6:9">
      <c r="F8934" s="11"/>
      <c r="G8934" s="15"/>
      <c r="H8934" s="11"/>
      <c r="I8934" s="15"/>
    </row>
    <row r="8935" spans="6:9">
      <c r="F8935" s="11"/>
      <c r="G8935" s="15"/>
      <c r="H8935" s="11"/>
      <c r="I8935" s="15"/>
    </row>
    <row r="8936" spans="6:9">
      <c r="F8936" s="11"/>
      <c r="G8936" s="15"/>
      <c r="H8936" s="11"/>
      <c r="I8936" s="15"/>
    </row>
    <row r="8937" spans="6:9">
      <c r="F8937" s="11"/>
      <c r="G8937" s="15"/>
      <c r="H8937" s="11"/>
      <c r="I8937" s="15"/>
    </row>
    <row r="8938" spans="6:9">
      <c r="F8938" s="11"/>
      <c r="G8938" s="15"/>
      <c r="H8938" s="11"/>
      <c r="I8938" s="15"/>
    </row>
    <row r="8939" spans="6:9">
      <c r="F8939" s="11"/>
      <c r="G8939" s="15"/>
      <c r="H8939" s="11"/>
      <c r="I8939" s="15"/>
    </row>
    <row r="8940" spans="6:9">
      <c r="F8940" s="11"/>
      <c r="G8940" s="15"/>
      <c r="H8940" s="11"/>
      <c r="I8940" s="15"/>
    </row>
    <row r="8941" spans="6:9">
      <c r="F8941" s="11"/>
      <c r="G8941" s="15"/>
      <c r="H8941" s="11"/>
      <c r="I8941" s="15"/>
    </row>
    <row r="8942" spans="6:9">
      <c r="F8942" s="11"/>
      <c r="G8942" s="15"/>
      <c r="H8942" s="11"/>
      <c r="I8942" s="15"/>
    </row>
    <row r="8943" spans="6:9">
      <c r="F8943" s="11"/>
      <c r="G8943" s="15"/>
      <c r="H8943" s="11"/>
      <c r="I8943" s="15"/>
    </row>
    <row r="8944" spans="6:9">
      <c r="F8944" s="11"/>
      <c r="G8944" s="15"/>
      <c r="H8944" s="11"/>
      <c r="I8944" s="15"/>
    </row>
    <row r="8945" spans="6:9">
      <c r="F8945" s="11"/>
      <c r="G8945" s="15"/>
      <c r="H8945" s="11"/>
      <c r="I8945" s="15"/>
    </row>
    <row r="8946" spans="6:9">
      <c r="F8946" s="11"/>
      <c r="G8946" s="15"/>
      <c r="H8946" s="11"/>
      <c r="I8946" s="15"/>
    </row>
    <row r="8947" spans="6:9">
      <c r="F8947" s="11"/>
      <c r="G8947" s="15"/>
      <c r="H8947" s="11"/>
      <c r="I8947" s="15"/>
    </row>
    <row r="8948" spans="6:9">
      <c r="F8948" s="11"/>
      <c r="G8948" s="15"/>
      <c r="H8948" s="11"/>
      <c r="I8948" s="15"/>
    </row>
    <row r="8949" spans="6:9">
      <c r="F8949" s="11"/>
      <c r="G8949" s="15"/>
      <c r="H8949" s="11"/>
      <c r="I8949" s="15"/>
    </row>
    <row r="8950" spans="6:9">
      <c r="F8950" s="11"/>
      <c r="G8950" s="15"/>
      <c r="H8950" s="11"/>
      <c r="I8950" s="15"/>
    </row>
    <row r="8951" spans="6:9">
      <c r="F8951" s="11"/>
      <c r="G8951" s="15"/>
      <c r="H8951" s="11"/>
      <c r="I8951" s="15"/>
    </row>
    <row r="8952" spans="6:9">
      <c r="F8952" s="11"/>
      <c r="G8952" s="15"/>
      <c r="H8952" s="11"/>
      <c r="I8952" s="15"/>
    </row>
    <row r="8953" spans="6:9">
      <c r="F8953" s="11"/>
      <c r="G8953" s="15"/>
      <c r="H8953" s="11"/>
      <c r="I8953" s="15"/>
    </row>
    <row r="8954" spans="6:9">
      <c r="F8954" s="11"/>
      <c r="G8954" s="15"/>
      <c r="H8954" s="11"/>
      <c r="I8954" s="15"/>
    </row>
    <row r="8955" spans="6:9">
      <c r="F8955" s="11"/>
      <c r="G8955" s="15"/>
      <c r="H8955" s="11"/>
      <c r="I8955" s="15"/>
    </row>
    <row r="8956" spans="6:9">
      <c r="F8956" s="11"/>
      <c r="G8956" s="15"/>
      <c r="H8956" s="11"/>
      <c r="I8956" s="15"/>
    </row>
    <row r="8957" spans="6:9">
      <c r="F8957" s="11"/>
      <c r="G8957" s="15"/>
      <c r="H8957" s="11"/>
      <c r="I8957" s="15"/>
    </row>
    <row r="8958" spans="6:9">
      <c r="F8958" s="11"/>
      <c r="G8958" s="15"/>
      <c r="H8958" s="11"/>
      <c r="I8958" s="15"/>
    </row>
    <row r="8959" spans="6:9">
      <c r="F8959" s="11"/>
      <c r="G8959" s="15"/>
      <c r="H8959" s="11"/>
      <c r="I8959" s="15"/>
    </row>
    <row r="8960" spans="6:9">
      <c r="F8960" s="11"/>
      <c r="G8960" s="15"/>
      <c r="H8960" s="11"/>
      <c r="I8960" s="15"/>
    </row>
    <row r="8961" spans="6:9">
      <c r="F8961" s="11"/>
      <c r="G8961" s="15"/>
      <c r="H8961" s="11"/>
      <c r="I8961" s="15"/>
    </row>
    <row r="8962" spans="6:9">
      <c r="F8962" s="11"/>
      <c r="G8962" s="15"/>
      <c r="H8962" s="11"/>
      <c r="I8962" s="15"/>
    </row>
    <row r="8963" spans="6:9">
      <c r="F8963" s="11"/>
      <c r="G8963" s="15"/>
      <c r="H8963" s="11"/>
      <c r="I8963" s="15"/>
    </row>
    <row r="8964" spans="6:9">
      <c r="F8964" s="11"/>
      <c r="G8964" s="15"/>
      <c r="H8964" s="11"/>
      <c r="I8964" s="15"/>
    </row>
    <row r="8965" spans="6:9">
      <c r="F8965" s="11"/>
      <c r="G8965" s="15"/>
      <c r="H8965" s="11"/>
      <c r="I8965" s="15"/>
    </row>
    <row r="8966" spans="6:9">
      <c r="F8966" s="11"/>
      <c r="G8966" s="15"/>
      <c r="H8966" s="11"/>
      <c r="I8966" s="15"/>
    </row>
    <row r="8967" spans="6:9">
      <c r="F8967" s="11"/>
      <c r="G8967" s="15"/>
      <c r="H8967" s="11"/>
      <c r="I8967" s="15"/>
    </row>
    <row r="8968" spans="6:9">
      <c r="F8968" s="11"/>
      <c r="G8968" s="15"/>
      <c r="H8968" s="11"/>
      <c r="I8968" s="15"/>
    </row>
    <row r="8969" spans="6:9">
      <c r="F8969" s="11"/>
      <c r="G8969" s="15"/>
      <c r="H8969" s="11"/>
      <c r="I8969" s="15"/>
    </row>
    <row r="8970" spans="6:9">
      <c r="F8970" s="11"/>
      <c r="G8970" s="15"/>
      <c r="H8970" s="11"/>
      <c r="I8970" s="15"/>
    </row>
    <row r="8971" spans="6:9">
      <c r="F8971" s="11"/>
      <c r="G8971" s="15"/>
      <c r="H8971" s="11"/>
      <c r="I8971" s="15"/>
    </row>
    <row r="8972" spans="6:9">
      <c r="F8972" s="11"/>
      <c r="G8972" s="15"/>
      <c r="H8972" s="11"/>
      <c r="I8972" s="15"/>
    </row>
    <row r="8973" spans="6:9">
      <c r="F8973" s="11"/>
      <c r="G8973" s="15"/>
      <c r="H8973" s="11"/>
      <c r="I8973" s="15"/>
    </row>
    <row r="8974" spans="6:9">
      <c r="F8974" s="11"/>
      <c r="G8974" s="15"/>
      <c r="H8974" s="11"/>
      <c r="I8974" s="15"/>
    </row>
    <row r="8975" spans="6:9">
      <c r="F8975" s="11"/>
      <c r="G8975" s="15"/>
      <c r="H8975" s="11"/>
      <c r="I8975" s="15"/>
    </row>
    <row r="8976" spans="6:9">
      <c r="F8976" s="11"/>
      <c r="G8976" s="15"/>
      <c r="H8976" s="11"/>
      <c r="I8976" s="15"/>
    </row>
    <row r="8977" spans="6:9">
      <c r="F8977" s="11"/>
      <c r="G8977" s="15"/>
      <c r="H8977" s="11"/>
      <c r="I8977" s="15"/>
    </row>
    <row r="8978" spans="6:9">
      <c r="F8978" s="11"/>
      <c r="G8978" s="15"/>
      <c r="H8978" s="11"/>
      <c r="I8978" s="15"/>
    </row>
    <row r="8979" spans="6:9">
      <c r="F8979" s="11"/>
      <c r="G8979" s="15"/>
      <c r="H8979" s="11"/>
      <c r="I8979" s="15"/>
    </row>
    <row r="8980" spans="6:9">
      <c r="F8980" s="11"/>
      <c r="G8980" s="15"/>
      <c r="H8980" s="11"/>
      <c r="I8980" s="15"/>
    </row>
    <row r="8981" spans="6:9">
      <c r="F8981" s="11"/>
      <c r="G8981" s="15"/>
      <c r="H8981" s="11"/>
      <c r="I8981" s="15"/>
    </row>
    <row r="8982" spans="6:9">
      <c r="F8982" s="11"/>
      <c r="G8982" s="15"/>
      <c r="H8982" s="11"/>
      <c r="I8982" s="15"/>
    </row>
    <row r="8983" spans="6:9">
      <c r="F8983" s="11"/>
      <c r="G8983" s="15"/>
      <c r="H8983" s="11"/>
      <c r="I8983" s="15"/>
    </row>
    <row r="8984" spans="6:9">
      <c r="F8984" s="11"/>
      <c r="G8984" s="15"/>
      <c r="H8984" s="11"/>
      <c r="I8984" s="15"/>
    </row>
    <row r="8985" spans="6:9">
      <c r="F8985" s="11"/>
      <c r="G8985" s="15"/>
      <c r="H8985" s="11"/>
      <c r="I8985" s="15"/>
    </row>
    <row r="8986" spans="6:9">
      <c r="F8986" s="11"/>
      <c r="G8986" s="15"/>
      <c r="H8986" s="11"/>
      <c r="I8986" s="15"/>
    </row>
    <row r="8987" spans="6:9">
      <c r="F8987" s="11"/>
      <c r="G8987" s="15"/>
      <c r="H8987" s="11"/>
      <c r="I8987" s="15"/>
    </row>
    <row r="8988" spans="6:9">
      <c r="F8988" s="11"/>
      <c r="G8988" s="15"/>
      <c r="H8988" s="11"/>
      <c r="I8988" s="15"/>
    </row>
    <row r="8989" spans="6:9">
      <c r="F8989" s="11"/>
      <c r="G8989" s="15"/>
      <c r="H8989" s="11"/>
      <c r="I8989" s="15"/>
    </row>
    <row r="8990" spans="6:9">
      <c r="F8990" s="11"/>
      <c r="G8990" s="15"/>
      <c r="H8990" s="11"/>
      <c r="I8990" s="15"/>
    </row>
    <row r="8991" spans="6:9">
      <c r="F8991" s="11"/>
      <c r="G8991" s="15"/>
      <c r="H8991" s="11"/>
      <c r="I8991" s="15"/>
    </row>
    <row r="8992" spans="6:9">
      <c r="F8992" s="11"/>
      <c r="G8992" s="15"/>
      <c r="H8992" s="11"/>
      <c r="I8992" s="15"/>
    </row>
    <row r="8993" spans="6:9">
      <c r="F8993" s="11"/>
      <c r="G8993" s="15"/>
      <c r="H8993" s="11"/>
      <c r="I8993" s="15"/>
    </row>
    <row r="8994" spans="6:9">
      <c r="F8994" s="11"/>
      <c r="G8994" s="15"/>
      <c r="H8994" s="11"/>
      <c r="I8994" s="15"/>
    </row>
    <row r="8995" spans="6:9">
      <c r="F8995" s="11"/>
      <c r="G8995" s="15"/>
      <c r="H8995" s="11"/>
      <c r="I8995" s="15"/>
    </row>
    <row r="8996" spans="6:9">
      <c r="F8996" s="11"/>
      <c r="G8996" s="15"/>
      <c r="H8996" s="11"/>
      <c r="I8996" s="15"/>
    </row>
    <row r="8997" spans="6:9">
      <c r="F8997" s="11"/>
      <c r="G8997" s="15"/>
      <c r="H8997" s="11"/>
      <c r="I8997" s="15"/>
    </row>
    <row r="8998" spans="6:9">
      <c r="F8998" s="11"/>
      <c r="G8998" s="15"/>
      <c r="H8998" s="11"/>
      <c r="I8998" s="15"/>
    </row>
    <row r="8999" spans="6:9">
      <c r="F8999" s="11"/>
      <c r="G8999" s="15"/>
      <c r="H8999" s="11"/>
      <c r="I8999" s="15"/>
    </row>
    <row r="9000" spans="6:9">
      <c r="F9000" s="11"/>
      <c r="G9000" s="15"/>
      <c r="H9000" s="11"/>
      <c r="I9000" s="15"/>
    </row>
    <row r="9001" spans="6:9">
      <c r="F9001" s="11"/>
      <c r="G9001" s="15"/>
      <c r="H9001" s="11"/>
      <c r="I9001" s="15"/>
    </row>
    <row r="9002" spans="6:9">
      <c r="F9002" s="11"/>
      <c r="G9002" s="15"/>
      <c r="H9002" s="11"/>
      <c r="I9002" s="15"/>
    </row>
    <row r="9003" spans="6:9">
      <c r="F9003" s="11"/>
      <c r="G9003" s="15"/>
      <c r="H9003" s="11"/>
      <c r="I9003" s="15"/>
    </row>
    <row r="9004" spans="6:9">
      <c r="F9004" s="11"/>
      <c r="G9004" s="15"/>
      <c r="H9004" s="11"/>
      <c r="I9004" s="15"/>
    </row>
    <row r="9005" spans="6:9">
      <c r="F9005" s="11"/>
      <c r="G9005" s="15"/>
      <c r="H9005" s="11"/>
      <c r="I9005" s="15"/>
    </row>
    <row r="9006" spans="6:9">
      <c r="F9006" s="11"/>
      <c r="G9006" s="15"/>
      <c r="H9006" s="11"/>
      <c r="I9006" s="15"/>
    </row>
    <row r="9007" spans="6:9">
      <c r="F9007" s="11"/>
      <c r="G9007" s="15"/>
      <c r="H9007" s="11"/>
      <c r="I9007" s="15"/>
    </row>
    <row r="9008" spans="6:9">
      <c r="F9008" s="11"/>
      <c r="G9008" s="15"/>
      <c r="H9008" s="11"/>
      <c r="I9008" s="15"/>
    </row>
    <row r="9009" spans="6:9">
      <c r="F9009" s="11"/>
      <c r="G9009" s="15"/>
      <c r="H9009" s="11"/>
      <c r="I9009" s="15"/>
    </row>
    <row r="9010" spans="6:9">
      <c r="F9010" s="11"/>
      <c r="G9010" s="15"/>
      <c r="H9010" s="11"/>
      <c r="I9010" s="15"/>
    </row>
    <row r="9011" spans="6:9">
      <c r="F9011" s="11"/>
      <c r="G9011" s="15"/>
      <c r="H9011" s="11"/>
      <c r="I9011" s="15"/>
    </row>
    <row r="9012" spans="6:9">
      <c r="F9012" s="11"/>
      <c r="G9012" s="15"/>
      <c r="H9012" s="11"/>
      <c r="I9012" s="15"/>
    </row>
    <row r="9013" spans="6:9">
      <c r="F9013" s="11"/>
      <c r="G9013" s="15"/>
      <c r="H9013" s="11"/>
      <c r="I9013" s="15"/>
    </row>
    <row r="9014" spans="6:9">
      <c r="F9014" s="11"/>
      <c r="G9014" s="15"/>
      <c r="H9014" s="11"/>
      <c r="I9014" s="15"/>
    </row>
    <row r="9015" spans="6:9">
      <c r="F9015" s="11"/>
      <c r="G9015" s="15"/>
      <c r="H9015" s="11"/>
      <c r="I9015" s="15"/>
    </row>
    <row r="9016" spans="6:9">
      <c r="F9016" s="11"/>
      <c r="G9016" s="15"/>
      <c r="H9016" s="11"/>
      <c r="I9016" s="15"/>
    </row>
    <row r="9017" spans="6:9">
      <c r="F9017" s="11"/>
      <c r="G9017" s="15"/>
      <c r="H9017" s="11"/>
      <c r="I9017" s="15"/>
    </row>
    <row r="9018" spans="6:9">
      <c r="F9018" s="11"/>
      <c r="G9018" s="15"/>
      <c r="H9018" s="11"/>
      <c r="I9018" s="15"/>
    </row>
    <row r="9019" spans="6:9">
      <c r="F9019" s="11"/>
      <c r="G9019" s="15"/>
      <c r="H9019" s="11"/>
      <c r="I9019" s="15"/>
    </row>
    <row r="9020" spans="6:9">
      <c r="F9020" s="11"/>
      <c r="G9020" s="15"/>
      <c r="H9020" s="11"/>
      <c r="I9020" s="15"/>
    </row>
    <row r="9021" spans="6:9">
      <c r="F9021" s="11"/>
      <c r="G9021" s="15"/>
      <c r="H9021" s="11"/>
      <c r="I9021" s="15"/>
    </row>
    <row r="9022" spans="6:9">
      <c r="F9022" s="11"/>
      <c r="G9022" s="15"/>
      <c r="H9022" s="11"/>
      <c r="I9022" s="15"/>
    </row>
    <row r="9023" spans="6:9">
      <c r="F9023" s="11"/>
      <c r="G9023" s="15"/>
      <c r="H9023" s="11"/>
      <c r="I9023" s="15"/>
    </row>
    <row r="9024" spans="6:9">
      <c r="F9024" s="11"/>
      <c r="G9024" s="15"/>
      <c r="H9024" s="11"/>
      <c r="I9024" s="15"/>
    </row>
    <row r="9025" spans="6:9">
      <c r="F9025" s="11"/>
      <c r="G9025" s="15"/>
      <c r="H9025" s="11"/>
      <c r="I9025" s="15"/>
    </row>
    <row r="9026" spans="6:9">
      <c r="F9026" s="11"/>
      <c r="G9026" s="15"/>
      <c r="H9026" s="11"/>
      <c r="I9026" s="15"/>
    </row>
    <row r="9027" spans="6:9">
      <c r="F9027" s="11"/>
      <c r="G9027" s="15"/>
      <c r="H9027" s="11"/>
      <c r="I9027" s="15"/>
    </row>
    <row r="9028" spans="6:9">
      <c r="F9028" s="11"/>
      <c r="G9028" s="15"/>
      <c r="H9028" s="11"/>
      <c r="I9028" s="15"/>
    </row>
    <row r="9029" spans="6:9">
      <c r="F9029" s="11"/>
      <c r="G9029" s="15"/>
      <c r="H9029" s="11"/>
      <c r="I9029" s="15"/>
    </row>
    <row r="9030" spans="6:9">
      <c r="F9030" s="11"/>
      <c r="G9030" s="15"/>
      <c r="H9030" s="11"/>
      <c r="I9030" s="15"/>
    </row>
    <row r="9031" spans="6:9">
      <c r="F9031" s="11"/>
      <c r="G9031" s="15"/>
      <c r="H9031" s="11"/>
      <c r="I9031" s="15"/>
    </row>
    <row r="9032" spans="6:9">
      <c r="F9032" s="11"/>
      <c r="G9032" s="15"/>
      <c r="H9032" s="11"/>
      <c r="I9032" s="15"/>
    </row>
    <row r="9033" spans="6:9">
      <c r="F9033" s="11"/>
      <c r="G9033" s="15"/>
      <c r="H9033" s="11"/>
      <c r="I9033" s="15"/>
    </row>
    <row r="9034" spans="6:9">
      <c r="F9034" s="11"/>
      <c r="G9034" s="15"/>
      <c r="H9034" s="11"/>
      <c r="I9034" s="15"/>
    </row>
    <row r="9035" spans="6:9">
      <c r="F9035" s="11"/>
      <c r="G9035" s="15"/>
      <c r="H9035" s="11"/>
      <c r="I9035" s="15"/>
    </row>
    <row r="9036" spans="6:9">
      <c r="F9036" s="11"/>
      <c r="G9036" s="15"/>
      <c r="H9036" s="11"/>
      <c r="I9036" s="15"/>
    </row>
    <row r="9037" spans="6:9">
      <c r="F9037" s="11"/>
      <c r="G9037" s="15"/>
      <c r="H9037" s="11"/>
      <c r="I9037" s="15"/>
    </row>
    <row r="9038" spans="6:9">
      <c r="F9038" s="11"/>
      <c r="G9038" s="15"/>
      <c r="H9038" s="11"/>
      <c r="I9038" s="15"/>
    </row>
    <row r="9039" spans="6:9">
      <c r="F9039" s="11"/>
      <c r="G9039" s="15"/>
      <c r="H9039" s="11"/>
      <c r="I9039" s="15"/>
    </row>
    <row r="9040" spans="6:9">
      <c r="F9040" s="11"/>
      <c r="G9040" s="15"/>
      <c r="H9040" s="11"/>
      <c r="I9040" s="15"/>
    </row>
    <row r="9041" spans="6:9">
      <c r="F9041" s="11"/>
      <c r="G9041" s="15"/>
      <c r="H9041" s="11"/>
      <c r="I9041" s="15"/>
    </row>
    <row r="9042" spans="6:9">
      <c r="F9042" s="11"/>
      <c r="G9042" s="15"/>
      <c r="H9042" s="11"/>
      <c r="I9042" s="15"/>
    </row>
    <row r="9043" spans="6:9">
      <c r="F9043" s="11"/>
      <c r="G9043" s="15"/>
      <c r="H9043" s="11"/>
      <c r="I9043" s="15"/>
    </row>
    <row r="9044" spans="6:9">
      <c r="F9044" s="11"/>
      <c r="G9044" s="15"/>
      <c r="H9044" s="11"/>
      <c r="I9044" s="15"/>
    </row>
    <row r="9045" spans="6:9">
      <c r="F9045" s="11"/>
      <c r="G9045" s="15"/>
      <c r="H9045" s="11"/>
      <c r="I9045" s="15"/>
    </row>
    <row r="9046" spans="6:9">
      <c r="F9046" s="11"/>
      <c r="G9046" s="15"/>
      <c r="H9046" s="11"/>
      <c r="I9046" s="15"/>
    </row>
    <row r="9047" spans="6:9">
      <c r="F9047" s="11"/>
      <c r="G9047" s="15"/>
      <c r="H9047" s="11"/>
      <c r="I9047" s="15"/>
    </row>
    <row r="9048" spans="6:9">
      <c r="F9048" s="11"/>
      <c r="G9048" s="15"/>
      <c r="H9048" s="11"/>
      <c r="I9048" s="15"/>
    </row>
    <row r="9049" spans="6:9">
      <c r="F9049" s="11"/>
      <c r="G9049" s="15"/>
      <c r="H9049" s="11"/>
      <c r="I9049" s="15"/>
    </row>
    <row r="9050" spans="6:9">
      <c r="F9050" s="11"/>
      <c r="G9050" s="15"/>
      <c r="H9050" s="11"/>
      <c r="I9050" s="15"/>
    </row>
    <row r="9051" spans="6:9">
      <c r="F9051" s="11"/>
      <c r="G9051" s="15"/>
      <c r="H9051" s="11"/>
      <c r="I9051" s="15"/>
    </row>
    <row r="9052" spans="6:9">
      <c r="F9052" s="11"/>
      <c r="G9052" s="15"/>
      <c r="H9052" s="11"/>
      <c r="I9052" s="15"/>
    </row>
    <row r="9053" spans="6:9">
      <c r="F9053" s="11"/>
      <c r="G9053" s="15"/>
      <c r="H9053" s="11"/>
      <c r="I9053" s="15"/>
    </row>
    <row r="9054" spans="6:9">
      <c r="F9054" s="11"/>
      <c r="G9054" s="15"/>
      <c r="H9054" s="11"/>
      <c r="I9054" s="15"/>
    </row>
    <row r="9055" spans="6:9">
      <c r="F9055" s="11"/>
      <c r="G9055" s="15"/>
      <c r="H9055" s="11"/>
      <c r="I9055" s="15"/>
    </row>
    <row r="9056" spans="6:9">
      <c r="F9056" s="11"/>
      <c r="G9056" s="15"/>
      <c r="H9056" s="11"/>
      <c r="I9056" s="15"/>
    </row>
    <row r="9057" spans="6:9">
      <c r="F9057" s="11"/>
      <c r="G9057" s="15"/>
      <c r="H9057" s="11"/>
      <c r="I9057" s="15"/>
    </row>
    <row r="9058" spans="6:9">
      <c r="F9058" s="11"/>
      <c r="G9058" s="15"/>
      <c r="H9058" s="11"/>
      <c r="I9058" s="15"/>
    </row>
    <row r="9059" spans="6:9">
      <c r="F9059" s="11"/>
      <c r="G9059" s="15"/>
      <c r="H9059" s="11"/>
      <c r="I9059" s="15"/>
    </row>
    <row r="9060" spans="6:9">
      <c r="F9060" s="11"/>
      <c r="G9060" s="15"/>
      <c r="H9060" s="11"/>
      <c r="I9060" s="15"/>
    </row>
    <row r="9061" spans="6:9">
      <c r="F9061" s="11"/>
      <c r="G9061" s="15"/>
      <c r="H9061" s="11"/>
      <c r="I9061" s="15"/>
    </row>
    <row r="9062" spans="6:9">
      <c r="F9062" s="11"/>
      <c r="G9062" s="15"/>
      <c r="H9062" s="11"/>
      <c r="I9062" s="15"/>
    </row>
    <row r="9063" spans="6:9">
      <c r="F9063" s="11"/>
      <c r="G9063" s="15"/>
      <c r="H9063" s="11"/>
      <c r="I9063" s="15"/>
    </row>
    <row r="9064" spans="6:9">
      <c r="F9064" s="11"/>
      <c r="G9064" s="15"/>
      <c r="H9064" s="11"/>
      <c r="I9064" s="15"/>
    </row>
    <row r="9065" spans="6:9">
      <c r="F9065" s="11"/>
      <c r="G9065" s="15"/>
      <c r="H9065" s="11"/>
      <c r="I9065" s="15"/>
    </row>
    <row r="9066" spans="6:9">
      <c r="F9066" s="11"/>
      <c r="G9066" s="15"/>
      <c r="H9066" s="11"/>
      <c r="I9066" s="15"/>
    </row>
    <row r="9067" spans="6:9">
      <c r="F9067" s="11"/>
      <c r="G9067" s="15"/>
      <c r="H9067" s="11"/>
      <c r="I9067" s="15"/>
    </row>
    <row r="9068" spans="6:9">
      <c r="F9068" s="11"/>
      <c r="G9068" s="15"/>
      <c r="H9068" s="11"/>
      <c r="I9068" s="15"/>
    </row>
    <row r="9069" spans="6:9">
      <c r="F9069" s="11"/>
      <c r="G9069" s="15"/>
      <c r="H9069" s="11"/>
      <c r="I9069" s="15"/>
    </row>
    <row r="9070" spans="6:9">
      <c r="F9070" s="11"/>
      <c r="G9070" s="15"/>
      <c r="H9070" s="11"/>
      <c r="I9070" s="15"/>
    </row>
    <row r="9071" spans="6:9">
      <c r="F9071" s="11"/>
      <c r="G9071" s="15"/>
      <c r="H9071" s="11"/>
      <c r="I9071" s="15"/>
    </row>
    <row r="9072" spans="6:9">
      <c r="F9072" s="11"/>
      <c r="G9072" s="15"/>
      <c r="H9072" s="11"/>
      <c r="I9072" s="15"/>
    </row>
    <row r="9073" spans="6:9">
      <c r="F9073" s="11"/>
      <c r="G9073" s="15"/>
      <c r="H9073" s="11"/>
      <c r="I9073" s="15"/>
    </row>
    <row r="9074" spans="6:9">
      <c r="F9074" s="11"/>
      <c r="G9074" s="15"/>
      <c r="H9074" s="11"/>
      <c r="I9074" s="15"/>
    </row>
    <row r="9075" spans="6:9">
      <c r="F9075" s="11"/>
      <c r="G9075" s="15"/>
      <c r="H9075" s="11"/>
      <c r="I9075" s="15"/>
    </row>
    <row r="9076" spans="6:9">
      <c r="F9076" s="11"/>
      <c r="G9076" s="15"/>
      <c r="H9076" s="11"/>
      <c r="I9076" s="15"/>
    </row>
    <row r="9077" spans="6:9">
      <c r="F9077" s="11"/>
      <c r="G9077" s="15"/>
      <c r="H9077" s="11"/>
      <c r="I9077" s="15"/>
    </row>
    <row r="9078" spans="6:9">
      <c r="F9078" s="11"/>
      <c r="G9078" s="15"/>
      <c r="H9078" s="11"/>
      <c r="I9078" s="15"/>
    </row>
    <row r="9079" spans="6:9">
      <c r="F9079" s="11"/>
      <c r="G9079" s="15"/>
      <c r="H9079" s="11"/>
      <c r="I9079" s="15"/>
    </row>
    <row r="9080" spans="6:9">
      <c r="F9080" s="11"/>
      <c r="G9080" s="15"/>
      <c r="H9080" s="11"/>
      <c r="I9080" s="15"/>
    </row>
    <row r="9081" spans="6:9">
      <c r="F9081" s="11"/>
      <c r="G9081" s="15"/>
      <c r="H9081" s="11"/>
      <c r="I9081" s="15"/>
    </row>
    <row r="9082" spans="6:9">
      <c r="F9082" s="11"/>
      <c r="G9082" s="15"/>
      <c r="H9082" s="11"/>
      <c r="I9082" s="15"/>
    </row>
    <row r="9083" spans="6:9">
      <c r="F9083" s="11"/>
      <c r="G9083" s="15"/>
      <c r="H9083" s="11"/>
      <c r="I9083" s="15"/>
    </row>
    <row r="9084" spans="6:9">
      <c r="F9084" s="11"/>
      <c r="G9084" s="15"/>
      <c r="H9084" s="11"/>
      <c r="I9084" s="15"/>
    </row>
    <row r="9085" spans="6:9">
      <c r="F9085" s="11"/>
      <c r="G9085" s="15"/>
      <c r="H9085" s="11"/>
      <c r="I9085" s="15"/>
    </row>
    <row r="9086" spans="6:9">
      <c r="F9086" s="11"/>
      <c r="G9086" s="15"/>
      <c r="H9086" s="11"/>
      <c r="I9086" s="15"/>
    </row>
    <row r="9087" spans="6:9">
      <c r="F9087" s="11"/>
      <c r="G9087" s="15"/>
      <c r="H9087" s="11"/>
      <c r="I9087" s="15"/>
    </row>
    <row r="9088" spans="6:9">
      <c r="F9088" s="11"/>
      <c r="G9088" s="15"/>
      <c r="H9088" s="11"/>
      <c r="I9088" s="15"/>
    </row>
    <row r="9089" spans="6:9">
      <c r="F9089" s="11"/>
      <c r="G9089" s="15"/>
      <c r="H9089" s="11"/>
      <c r="I9089" s="15"/>
    </row>
    <row r="9090" spans="6:9">
      <c r="F9090" s="11"/>
      <c r="G9090" s="15"/>
      <c r="H9090" s="11"/>
      <c r="I9090" s="15"/>
    </row>
    <row r="9091" spans="6:9">
      <c r="F9091" s="11"/>
      <c r="G9091" s="15"/>
      <c r="H9091" s="11"/>
      <c r="I9091" s="15"/>
    </row>
    <row r="9092" spans="6:9">
      <c r="F9092" s="11"/>
      <c r="G9092" s="15"/>
      <c r="H9092" s="11"/>
      <c r="I9092" s="15"/>
    </row>
    <row r="9093" spans="6:9">
      <c r="F9093" s="11"/>
      <c r="G9093" s="15"/>
      <c r="H9093" s="11"/>
      <c r="I9093" s="15"/>
    </row>
    <row r="9094" spans="6:9">
      <c r="F9094" s="11"/>
      <c r="G9094" s="15"/>
      <c r="H9094" s="11"/>
      <c r="I9094" s="15"/>
    </row>
    <row r="9095" spans="6:9">
      <c r="F9095" s="11"/>
      <c r="G9095" s="15"/>
      <c r="H9095" s="11"/>
      <c r="I9095" s="15"/>
    </row>
    <row r="9096" spans="6:9">
      <c r="F9096" s="11"/>
      <c r="G9096" s="15"/>
      <c r="H9096" s="11"/>
      <c r="I9096" s="15"/>
    </row>
    <row r="9097" spans="6:9">
      <c r="F9097" s="11"/>
      <c r="G9097" s="15"/>
      <c r="H9097" s="11"/>
      <c r="I9097" s="15"/>
    </row>
    <row r="9098" spans="6:9">
      <c r="F9098" s="11"/>
      <c r="G9098" s="15"/>
      <c r="H9098" s="11"/>
      <c r="I9098" s="15"/>
    </row>
    <row r="9099" spans="6:9">
      <c r="F9099" s="11"/>
      <c r="G9099" s="15"/>
      <c r="H9099" s="11"/>
      <c r="I9099" s="15"/>
    </row>
    <row r="9100" spans="6:9">
      <c r="F9100" s="11"/>
      <c r="G9100" s="15"/>
      <c r="H9100" s="11"/>
      <c r="I9100" s="15"/>
    </row>
    <row r="9101" spans="6:9">
      <c r="F9101" s="11"/>
      <c r="G9101" s="15"/>
      <c r="H9101" s="11"/>
      <c r="I9101" s="15"/>
    </row>
    <row r="9102" spans="6:9">
      <c r="F9102" s="11"/>
      <c r="G9102" s="15"/>
      <c r="H9102" s="11"/>
      <c r="I9102" s="15"/>
    </row>
    <row r="9103" spans="6:9">
      <c r="F9103" s="11"/>
      <c r="G9103" s="15"/>
      <c r="H9103" s="11"/>
      <c r="I9103" s="15"/>
    </row>
    <row r="9104" spans="6:9">
      <c r="F9104" s="11"/>
      <c r="G9104" s="15"/>
      <c r="H9104" s="11"/>
      <c r="I9104" s="15"/>
    </row>
    <row r="9105" spans="6:9">
      <c r="F9105" s="11"/>
      <c r="G9105" s="15"/>
      <c r="H9105" s="11"/>
      <c r="I9105" s="15"/>
    </row>
    <row r="9106" spans="6:9">
      <c r="F9106" s="11"/>
      <c r="G9106" s="15"/>
      <c r="H9106" s="11"/>
      <c r="I9106" s="15"/>
    </row>
    <row r="9107" spans="6:9">
      <c r="F9107" s="11"/>
      <c r="G9107" s="15"/>
      <c r="H9107" s="11"/>
      <c r="I9107" s="15"/>
    </row>
    <row r="9108" spans="6:9">
      <c r="F9108" s="11"/>
      <c r="G9108" s="15"/>
      <c r="H9108" s="11"/>
      <c r="I9108" s="15"/>
    </row>
    <row r="9109" spans="6:9">
      <c r="F9109" s="11"/>
      <c r="G9109" s="15"/>
      <c r="H9109" s="11"/>
      <c r="I9109" s="15"/>
    </row>
    <row r="9110" spans="6:9">
      <c r="F9110" s="11"/>
      <c r="G9110" s="15"/>
      <c r="H9110" s="11"/>
      <c r="I9110" s="15"/>
    </row>
    <row r="9111" spans="6:9">
      <c r="F9111" s="11"/>
      <c r="G9111" s="15"/>
      <c r="H9111" s="11"/>
      <c r="I9111" s="15"/>
    </row>
    <row r="9112" spans="6:9">
      <c r="F9112" s="11"/>
      <c r="G9112" s="15"/>
      <c r="H9112" s="11"/>
      <c r="I9112" s="15"/>
    </row>
    <row r="9113" spans="6:9">
      <c r="F9113" s="11"/>
      <c r="G9113" s="15"/>
      <c r="H9113" s="11"/>
      <c r="I9113" s="15"/>
    </row>
    <row r="9114" spans="6:9">
      <c r="F9114" s="11"/>
      <c r="G9114" s="15"/>
      <c r="H9114" s="11"/>
      <c r="I9114" s="15"/>
    </row>
    <row r="9115" spans="6:9">
      <c r="F9115" s="11"/>
      <c r="G9115" s="15"/>
      <c r="H9115" s="11"/>
      <c r="I9115" s="15"/>
    </row>
    <row r="9116" spans="6:9">
      <c r="F9116" s="11"/>
      <c r="G9116" s="15"/>
      <c r="H9116" s="11"/>
      <c r="I9116" s="15"/>
    </row>
    <row r="9117" spans="6:9">
      <c r="F9117" s="11"/>
      <c r="G9117" s="15"/>
      <c r="H9117" s="11"/>
      <c r="I9117" s="15"/>
    </row>
    <row r="9118" spans="6:9">
      <c r="F9118" s="11"/>
      <c r="G9118" s="15"/>
      <c r="H9118" s="11"/>
      <c r="I9118" s="15"/>
    </row>
    <row r="9119" spans="6:9">
      <c r="F9119" s="11"/>
      <c r="G9119" s="15"/>
      <c r="H9119" s="11"/>
      <c r="I9119" s="15"/>
    </row>
    <row r="9120" spans="6:9">
      <c r="F9120" s="11"/>
      <c r="G9120" s="15"/>
      <c r="H9120" s="11"/>
      <c r="I9120" s="15"/>
    </row>
    <row r="9121" spans="6:9">
      <c r="F9121" s="11"/>
      <c r="G9121" s="15"/>
      <c r="H9121" s="11"/>
      <c r="I9121" s="15"/>
    </row>
    <row r="9122" spans="6:9">
      <c r="F9122" s="11"/>
      <c r="G9122" s="15"/>
      <c r="H9122" s="11"/>
      <c r="I9122" s="15"/>
    </row>
    <row r="9123" spans="6:9">
      <c r="F9123" s="11"/>
      <c r="G9123" s="15"/>
      <c r="H9123" s="11"/>
      <c r="I9123" s="15"/>
    </row>
    <row r="9124" spans="6:9">
      <c r="F9124" s="11"/>
      <c r="G9124" s="15"/>
      <c r="H9124" s="11"/>
      <c r="I9124" s="15"/>
    </row>
    <row r="9125" spans="6:9">
      <c r="F9125" s="11"/>
      <c r="G9125" s="15"/>
      <c r="H9125" s="11"/>
      <c r="I9125" s="15"/>
    </row>
    <row r="9126" spans="6:9">
      <c r="F9126" s="11"/>
      <c r="G9126" s="15"/>
      <c r="H9126" s="11"/>
      <c r="I9126" s="15"/>
    </row>
    <row r="9127" spans="6:9">
      <c r="F9127" s="11"/>
      <c r="G9127" s="15"/>
      <c r="H9127" s="11"/>
      <c r="I9127" s="15"/>
    </row>
    <row r="9128" spans="6:9">
      <c r="F9128" s="11"/>
      <c r="G9128" s="15"/>
      <c r="H9128" s="11"/>
      <c r="I9128" s="15"/>
    </row>
    <row r="9129" spans="6:9">
      <c r="F9129" s="11"/>
      <c r="G9129" s="15"/>
      <c r="H9129" s="11"/>
      <c r="I9129" s="15"/>
    </row>
    <row r="9130" spans="6:9">
      <c r="F9130" s="11"/>
      <c r="G9130" s="15"/>
      <c r="H9130" s="11"/>
      <c r="I9130" s="15"/>
    </row>
    <row r="9131" spans="6:9">
      <c r="F9131" s="11"/>
      <c r="G9131" s="15"/>
      <c r="H9131" s="11"/>
      <c r="I9131" s="15"/>
    </row>
    <row r="9132" spans="6:9">
      <c r="F9132" s="11"/>
      <c r="G9132" s="15"/>
      <c r="H9132" s="11"/>
      <c r="I9132" s="15"/>
    </row>
    <row r="9133" spans="6:9">
      <c r="F9133" s="11"/>
      <c r="G9133" s="15"/>
      <c r="H9133" s="11"/>
      <c r="I9133" s="15"/>
    </row>
    <row r="9134" spans="6:9">
      <c r="F9134" s="11"/>
      <c r="G9134" s="15"/>
      <c r="H9134" s="11"/>
      <c r="I9134" s="15"/>
    </row>
    <row r="9135" spans="6:9">
      <c r="F9135" s="11"/>
      <c r="G9135" s="15"/>
      <c r="H9135" s="11"/>
      <c r="I9135" s="15"/>
    </row>
    <row r="9136" spans="6:9">
      <c r="F9136" s="11"/>
      <c r="G9136" s="15"/>
      <c r="H9136" s="11"/>
      <c r="I9136" s="15"/>
    </row>
    <row r="9137" spans="6:9">
      <c r="F9137" s="11"/>
      <c r="G9137" s="15"/>
      <c r="H9137" s="11"/>
      <c r="I9137" s="15"/>
    </row>
    <row r="9138" spans="6:9">
      <c r="F9138" s="11"/>
      <c r="G9138" s="15"/>
      <c r="H9138" s="11"/>
      <c r="I9138" s="15"/>
    </row>
    <row r="9139" spans="6:9">
      <c r="F9139" s="11"/>
      <c r="G9139" s="15"/>
      <c r="H9139" s="11"/>
      <c r="I9139" s="15"/>
    </row>
    <row r="9140" spans="6:9">
      <c r="F9140" s="11"/>
      <c r="G9140" s="15"/>
      <c r="H9140" s="11"/>
      <c r="I9140" s="15"/>
    </row>
    <row r="9141" spans="6:9">
      <c r="F9141" s="11"/>
      <c r="G9141" s="15"/>
      <c r="H9141" s="11"/>
      <c r="I9141" s="15"/>
    </row>
    <row r="9142" spans="6:9">
      <c r="F9142" s="11"/>
      <c r="G9142" s="15"/>
      <c r="H9142" s="11"/>
      <c r="I9142" s="15"/>
    </row>
    <row r="9143" spans="6:9">
      <c r="F9143" s="11"/>
      <c r="G9143" s="15"/>
      <c r="H9143" s="11"/>
      <c r="I9143" s="15"/>
    </row>
    <row r="9144" spans="6:9">
      <c r="F9144" s="11"/>
      <c r="G9144" s="15"/>
      <c r="H9144" s="11"/>
      <c r="I9144" s="15"/>
    </row>
    <row r="9145" spans="6:9">
      <c r="F9145" s="11"/>
      <c r="G9145" s="15"/>
      <c r="H9145" s="11"/>
      <c r="I9145" s="15"/>
    </row>
    <row r="9146" spans="6:9">
      <c r="F9146" s="11"/>
      <c r="G9146" s="15"/>
      <c r="H9146" s="11"/>
      <c r="I9146" s="15"/>
    </row>
    <row r="9147" spans="6:9">
      <c r="F9147" s="11"/>
      <c r="G9147" s="15"/>
      <c r="H9147" s="11"/>
      <c r="I9147" s="15"/>
    </row>
    <row r="9148" spans="6:9">
      <c r="F9148" s="11"/>
      <c r="G9148" s="15"/>
      <c r="H9148" s="11"/>
      <c r="I9148" s="15"/>
    </row>
    <row r="9149" spans="6:9">
      <c r="F9149" s="11"/>
      <c r="G9149" s="15"/>
      <c r="H9149" s="11"/>
      <c r="I9149" s="15"/>
    </row>
    <row r="9150" spans="6:9">
      <c r="F9150" s="11"/>
      <c r="G9150" s="15"/>
      <c r="H9150" s="11"/>
      <c r="I9150" s="15"/>
    </row>
    <row r="9151" spans="6:9">
      <c r="F9151" s="11"/>
      <c r="G9151" s="15"/>
      <c r="H9151" s="11"/>
      <c r="I9151" s="15"/>
    </row>
    <row r="9152" spans="6:9">
      <c r="F9152" s="11"/>
      <c r="G9152" s="15"/>
      <c r="H9152" s="11"/>
      <c r="I9152" s="15"/>
    </row>
    <row r="9153" spans="6:9">
      <c r="F9153" s="11"/>
      <c r="G9153" s="15"/>
      <c r="H9153" s="11"/>
      <c r="I9153" s="15"/>
    </row>
    <row r="9154" spans="6:9">
      <c r="F9154" s="11"/>
      <c r="G9154" s="15"/>
      <c r="H9154" s="11"/>
      <c r="I9154" s="15"/>
    </row>
    <row r="9155" spans="6:9">
      <c r="F9155" s="11"/>
      <c r="G9155" s="15"/>
      <c r="H9155" s="11"/>
      <c r="I9155" s="15"/>
    </row>
    <row r="9156" spans="6:9">
      <c r="F9156" s="11"/>
      <c r="G9156" s="15"/>
      <c r="H9156" s="11"/>
      <c r="I9156" s="15"/>
    </row>
    <row r="9157" spans="6:9">
      <c r="F9157" s="11"/>
      <c r="G9157" s="15"/>
      <c r="H9157" s="11"/>
      <c r="I9157" s="15"/>
    </row>
    <row r="9158" spans="6:9">
      <c r="F9158" s="11"/>
      <c r="G9158" s="15"/>
      <c r="H9158" s="11"/>
      <c r="I9158" s="15"/>
    </row>
    <row r="9159" spans="6:9">
      <c r="F9159" s="11"/>
      <c r="G9159" s="15"/>
      <c r="H9159" s="11"/>
      <c r="I9159" s="15"/>
    </row>
    <row r="9160" spans="6:9">
      <c r="F9160" s="11"/>
      <c r="G9160" s="15"/>
      <c r="H9160" s="11"/>
      <c r="I9160" s="15"/>
    </row>
    <row r="9161" spans="6:9">
      <c r="F9161" s="11"/>
      <c r="G9161" s="15"/>
      <c r="H9161" s="11"/>
      <c r="I9161" s="15"/>
    </row>
    <row r="9162" spans="6:9">
      <c r="F9162" s="11"/>
      <c r="G9162" s="15"/>
      <c r="H9162" s="11"/>
      <c r="I9162" s="15"/>
    </row>
    <row r="9163" spans="6:9">
      <c r="F9163" s="11"/>
      <c r="G9163" s="15"/>
      <c r="H9163" s="11"/>
      <c r="I9163" s="15"/>
    </row>
    <row r="9164" spans="6:9">
      <c r="F9164" s="11"/>
      <c r="G9164" s="15"/>
      <c r="H9164" s="11"/>
      <c r="I9164" s="15"/>
    </row>
    <row r="9165" spans="6:9">
      <c r="F9165" s="11"/>
      <c r="G9165" s="15"/>
      <c r="H9165" s="11"/>
      <c r="I9165" s="15"/>
    </row>
    <row r="9166" spans="6:9">
      <c r="F9166" s="11"/>
      <c r="G9166" s="15"/>
      <c r="H9166" s="11"/>
      <c r="I9166" s="15"/>
    </row>
    <row r="9167" spans="6:9">
      <c r="F9167" s="11"/>
      <c r="G9167" s="15"/>
      <c r="H9167" s="11"/>
      <c r="I9167" s="15"/>
    </row>
    <row r="9168" spans="6:9">
      <c r="F9168" s="11"/>
      <c r="G9168" s="15"/>
      <c r="H9168" s="11"/>
      <c r="I9168" s="15"/>
    </row>
    <row r="9169" spans="6:9">
      <c r="F9169" s="11"/>
      <c r="G9169" s="15"/>
      <c r="H9169" s="11"/>
      <c r="I9169" s="15"/>
    </row>
    <row r="9170" spans="6:9">
      <c r="F9170" s="11"/>
      <c r="G9170" s="15"/>
      <c r="H9170" s="11"/>
      <c r="I9170" s="15"/>
    </row>
    <row r="9171" spans="6:9">
      <c r="F9171" s="11"/>
      <c r="G9171" s="15"/>
      <c r="H9171" s="11"/>
      <c r="I9171" s="15"/>
    </row>
    <row r="9172" spans="6:9">
      <c r="F9172" s="11"/>
      <c r="G9172" s="15"/>
      <c r="H9172" s="11"/>
      <c r="I9172" s="15"/>
    </row>
    <row r="9173" spans="6:9">
      <c r="F9173" s="11"/>
      <c r="G9173" s="15"/>
      <c r="H9173" s="11"/>
      <c r="I9173" s="15"/>
    </row>
    <row r="9174" spans="6:9">
      <c r="F9174" s="11"/>
      <c r="G9174" s="15"/>
      <c r="H9174" s="11"/>
      <c r="I9174" s="15"/>
    </row>
    <row r="9175" spans="6:9">
      <c r="F9175" s="11"/>
      <c r="G9175" s="15"/>
      <c r="H9175" s="11"/>
      <c r="I9175" s="15"/>
    </row>
    <row r="9176" spans="6:9">
      <c r="F9176" s="11"/>
      <c r="G9176" s="15"/>
      <c r="H9176" s="11"/>
      <c r="I9176" s="15"/>
    </row>
    <row r="9177" spans="6:9">
      <c r="F9177" s="11"/>
      <c r="G9177" s="15"/>
      <c r="H9177" s="11"/>
      <c r="I9177" s="15"/>
    </row>
    <row r="9178" spans="6:9">
      <c r="F9178" s="11"/>
      <c r="G9178" s="15"/>
      <c r="H9178" s="11"/>
      <c r="I9178" s="15"/>
    </row>
    <row r="9179" spans="6:9">
      <c r="F9179" s="11"/>
      <c r="G9179" s="15"/>
      <c r="H9179" s="11"/>
      <c r="I9179" s="15"/>
    </row>
    <row r="9180" spans="6:9">
      <c r="F9180" s="11"/>
      <c r="G9180" s="15"/>
      <c r="H9180" s="11"/>
      <c r="I9180" s="15"/>
    </row>
    <row r="9181" spans="6:9">
      <c r="F9181" s="11"/>
      <c r="G9181" s="15"/>
      <c r="H9181" s="11"/>
      <c r="I9181" s="15"/>
    </row>
    <row r="9182" spans="6:9">
      <c r="F9182" s="11"/>
      <c r="G9182" s="15"/>
      <c r="H9182" s="11"/>
      <c r="I9182" s="15"/>
    </row>
    <row r="9183" spans="6:9">
      <c r="F9183" s="11"/>
      <c r="G9183" s="15"/>
      <c r="H9183" s="11"/>
      <c r="I9183" s="15"/>
    </row>
    <row r="9184" spans="6:9">
      <c r="F9184" s="11"/>
      <c r="G9184" s="15"/>
      <c r="H9184" s="11"/>
      <c r="I9184" s="15"/>
    </row>
    <row r="9185" spans="6:9">
      <c r="F9185" s="11"/>
      <c r="G9185" s="15"/>
      <c r="H9185" s="11"/>
      <c r="I9185" s="15"/>
    </row>
    <row r="9186" spans="6:9">
      <c r="F9186" s="11"/>
      <c r="G9186" s="15"/>
      <c r="H9186" s="11"/>
      <c r="I9186" s="15"/>
    </row>
    <row r="9187" spans="6:9">
      <c r="F9187" s="11"/>
      <c r="G9187" s="15"/>
      <c r="H9187" s="11"/>
      <c r="I9187" s="15"/>
    </row>
    <row r="9188" spans="6:9">
      <c r="F9188" s="11"/>
      <c r="G9188" s="15"/>
      <c r="H9188" s="11"/>
      <c r="I9188" s="15"/>
    </row>
    <row r="9189" spans="6:9">
      <c r="F9189" s="11"/>
      <c r="G9189" s="15"/>
      <c r="H9189" s="11"/>
      <c r="I9189" s="15"/>
    </row>
    <row r="9190" spans="6:9">
      <c r="F9190" s="11"/>
      <c r="G9190" s="15"/>
      <c r="H9190" s="11"/>
      <c r="I9190" s="15"/>
    </row>
    <row r="9191" spans="6:9">
      <c r="F9191" s="11"/>
      <c r="G9191" s="15"/>
      <c r="H9191" s="11"/>
      <c r="I9191" s="15"/>
    </row>
    <row r="9192" spans="6:9">
      <c r="F9192" s="11"/>
      <c r="G9192" s="15"/>
      <c r="H9192" s="11"/>
      <c r="I9192" s="15"/>
    </row>
    <row r="9193" spans="6:9">
      <c r="F9193" s="11"/>
      <c r="G9193" s="15"/>
      <c r="H9193" s="11"/>
      <c r="I9193" s="15"/>
    </row>
    <row r="9194" spans="6:9">
      <c r="F9194" s="11"/>
      <c r="G9194" s="15"/>
      <c r="H9194" s="11"/>
      <c r="I9194" s="15"/>
    </row>
    <row r="9195" spans="6:9">
      <c r="F9195" s="11"/>
      <c r="G9195" s="15"/>
      <c r="H9195" s="11"/>
      <c r="I9195" s="15"/>
    </row>
    <row r="9196" spans="6:9">
      <c r="F9196" s="11"/>
      <c r="G9196" s="15"/>
      <c r="H9196" s="11"/>
      <c r="I9196" s="15"/>
    </row>
    <row r="9197" spans="6:9">
      <c r="F9197" s="11"/>
      <c r="G9197" s="15"/>
      <c r="H9197" s="11"/>
      <c r="I9197" s="15"/>
    </row>
    <row r="9198" spans="6:9">
      <c r="F9198" s="11"/>
      <c r="G9198" s="15"/>
      <c r="H9198" s="11"/>
      <c r="I9198" s="15"/>
    </row>
    <row r="9199" spans="6:9">
      <c r="F9199" s="11"/>
      <c r="G9199" s="15"/>
      <c r="H9199" s="11"/>
      <c r="I9199" s="15"/>
    </row>
    <row r="9200" spans="6:9">
      <c r="F9200" s="11"/>
      <c r="G9200" s="15"/>
      <c r="H9200" s="11"/>
      <c r="I9200" s="15"/>
    </row>
    <row r="9201" spans="6:9">
      <c r="F9201" s="11"/>
      <c r="G9201" s="15"/>
      <c r="H9201" s="11"/>
      <c r="I9201" s="15"/>
    </row>
    <row r="9202" spans="6:9">
      <c r="F9202" s="11"/>
      <c r="G9202" s="15"/>
      <c r="H9202" s="11"/>
      <c r="I9202" s="15"/>
    </row>
    <row r="9203" spans="6:9">
      <c r="F9203" s="11"/>
      <c r="G9203" s="15"/>
      <c r="H9203" s="11"/>
      <c r="I9203" s="15"/>
    </row>
    <row r="9204" spans="6:9">
      <c r="F9204" s="11"/>
      <c r="G9204" s="15"/>
      <c r="H9204" s="11"/>
      <c r="I9204" s="15"/>
    </row>
    <row r="9205" spans="6:9">
      <c r="F9205" s="11"/>
      <c r="G9205" s="15"/>
      <c r="H9205" s="11"/>
      <c r="I9205" s="15"/>
    </row>
    <row r="9206" spans="6:9">
      <c r="F9206" s="11"/>
      <c r="G9206" s="15"/>
      <c r="H9206" s="11"/>
      <c r="I9206" s="15"/>
    </row>
    <row r="9207" spans="6:9">
      <c r="F9207" s="11"/>
      <c r="G9207" s="15"/>
      <c r="H9207" s="11"/>
      <c r="I9207" s="15"/>
    </row>
    <row r="9208" spans="6:9">
      <c r="F9208" s="11"/>
      <c r="G9208" s="15"/>
      <c r="H9208" s="11"/>
      <c r="I9208" s="15"/>
    </row>
    <row r="9209" spans="6:9">
      <c r="F9209" s="11"/>
      <c r="G9209" s="15"/>
      <c r="H9209" s="11"/>
      <c r="I9209" s="15"/>
    </row>
    <row r="9210" spans="6:9">
      <c r="F9210" s="11"/>
      <c r="G9210" s="15"/>
      <c r="H9210" s="11"/>
      <c r="I9210" s="15"/>
    </row>
    <row r="9211" spans="6:9">
      <c r="F9211" s="11"/>
      <c r="G9211" s="15"/>
      <c r="H9211" s="11"/>
      <c r="I9211" s="15"/>
    </row>
    <row r="9212" spans="6:9">
      <c r="F9212" s="11"/>
      <c r="G9212" s="15"/>
      <c r="H9212" s="11"/>
      <c r="I9212" s="15"/>
    </row>
    <row r="9213" spans="6:9">
      <c r="F9213" s="11"/>
      <c r="G9213" s="15"/>
      <c r="H9213" s="11"/>
      <c r="I9213" s="15"/>
    </row>
    <row r="9214" spans="6:9">
      <c r="F9214" s="11"/>
      <c r="G9214" s="15"/>
      <c r="H9214" s="11"/>
      <c r="I9214" s="15"/>
    </row>
    <row r="9215" spans="6:9">
      <c r="F9215" s="11"/>
      <c r="G9215" s="15"/>
      <c r="H9215" s="11"/>
      <c r="I9215" s="15"/>
    </row>
    <row r="9216" spans="6:9">
      <c r="F9216" s="11"/>
      <c r="G9216" s="15"/>
      <c r="H9216" s="11"/>
      <c r="I9216" s="15"/>
    </row>
    <row r="9217" spans="6:9">
      <c r="F9217" s="11"/>
      <c r="G9217" s="15"/>
      <c r="H9217" s="11"/>
      <c r="I9217" s="15"/>
    </row>
    <row r="9218" spans="6:9">
      <c r="F9218" s="11"/>
      <c r="G9218" s="15"/>
      <c r="H9218" s="11"/>
      <c r="I9218" s="15"/>
    </row>
    <row r="9219" spans="6:9">
      <c r="F9219" s="11"/>
      <c r="G9219" s="15"/>
      <c r="H9219" s="11"/>
      <c r="I9219" s="15"/>
    </row>
    <row r="9220" spans="6:9">
      <c r="F9220" s="11"/>
      <c r="G9220" s="15"/>
      <c r="H9220" s="11"/>
      <c r="I9220" s="15"/>
    </row>
    <row r="9221" spans="6:9">
      <c r="F9221" s="11"/>
      <c r="G9221" s="15"/>
      <c r="H9221" s="11"/>
      <c r="I9221" s="15"/>
    </row>
    <row r="9222" spans="6:9">
      <c r="F9222" s="11"/>
      <c r="G9222" s="15"/>
      <c r="H9222" s="11"/>
      <c r="I9222" s="15"/>
    </row>
    <row r="9223" spans="6:9">
      <c r="F9223" s="11"/>
      <c r="G9223" s="15"/>
      <c r="H9223" s="11"/>
      <c r="I9223" s="15"/>
    </row>
    <row r="9224" spans="6:9">
      <c r="F9224" s="11"/>
      <c r="G9224" s="15"/>
      <c r="H9224" s="11"/>
      <c r="I9224" s="15"/>
    </row>
    <row r="9225" spans="6:9">
      <c r="F9225" s="11"/>
      <c r="G9225" s="15"/>
      <c r="H9225" s="11"/>
      <c r="I9225" s="15"/>
    </row>
    <row r="9226" spans="6:9">
      <c r="F9226" s="11"/>
      <c r="G9226" s="15"/>
      <c r="H9226" s="11"/>
      <c r="I9226" s="15"/>
    </row>
    <row r="9227" spans="6:9">
      <c r="F9227" s="11"/>
      <c r="G9227" s="15"/>
      <c r="H9227" s="11"/>
      <c r="I9227" s="15"/>
    </row>
    <row r="9228" spans="6:9">
      <c r="F9228" s="11"/>
      <c r="G9228" s="15"/>
      <c r="H9228" s="11"/>
      <c r="I9228" s="15"/>
    </row>
    <row r="9229" spans="6:9">
      <c r="F9229" s="11"/>
      <c r="G9229" s="15"/>
      <c r="H9229" s="11"/>
      <c r="I9229" s="15"/>
    </row>
    <row r="9230" spans="6:9">
      <c r="F9230" s="11"/>
      <c r="G9230" s="15"/>
      <c r="H9230" s="11"/>
      <c r="I9230" s="15"/>
    </row>
    <row r="9231" spans="6:9">
      <c r="F9231" s="11"/>
      <c r="G9231" s="15"/>
      <c r="H9231" s="11"/>
      <c r="I9231" s="15"/>
    </row>
    <row r="9232" spans="6:9">
      <c r="F9232" s="11"/>
      <c r="G9232" s="15"/>
      <c r="H9232" s="11"/>
      <c r="I9232" s="15"/>
    </row>
    <row r="9233" spans="6:9">
      <c r="F9233" s="11"/>
      <c r="G9233" s="15"/>
      <c r="H9233" s="11"/>
      <c r="I9233" s="15"/>
    </row>
    <row r="9234" spans="6:9">
      <c r="F9234" s="11"/>
      <c r="G9234" s="15"/>
      <c r="H9234" s="11"/>
      <c r="I9234" s="15"/>
    </row>
    <row r="9235" spans="6:9">
      <c r="F9235" s="11"/>
      <c r="G9235" s="15"/>
      <c r="H9235" s="11"/>
      <c r="I9235" s="15"/>
    </row>
    <row r="9236" spans="6:9">
      <c r="F9236" s="11"/>
      <c r="G9236" s="15"/>
      <c r="H9236" s="11"/>
      <c r="I9236" s="15"/>
    </row>
    <row r="9237" spans="6:9">
      <c r="F9237" s="11"/>
      <c r="G9237" s="15"/>
      <c r="H9237" s="11"/>
      <c r="I9237" s="15"/>
    </row>
    <row r="9238" spans="6:9">
      <c r="F9238" s="11"/>
      <c r="G9238" s="15"/>
      <c r="H9238" s="11"/>
      <c r="I9238" s="15"/>
    </row>
    <row r="9239" spans="6:9">
      <c r="F9239" s="11"/>
      <c r="G9239" s="15"/>
      <c r="H9239" s="11"/>
      <c r="I9239" s="15"/>
    </row>
    <row r="9240" spans="6:9">
      <c r="F9240" s="11"/>
      <c r="G9240" s="15"/>
      <c r="H9240" s="11"/>
      <c r="I9240" s="15"/>
    </row>
    <row r="9241" spans="6:9">
      <c r="F9241" s="11"/>
      <c r="G9241" s="15"/>
      <c r="H9241" s="11"/>
      <c r="I9241" s="15"/>
    </row>
    <row r="9242" spans="6:9">
      <c r="F9242" s="11"/>
      <c r="G9242" s="15"/>
      <c r="H9242" s="11"/>
      <c r="I9242" s="15"/>
    </row>
    <row r="9243" spans="6:9">
      <c r="F9243" s="11"/>
      <c r="G9243" s="15"/>
      <c r="H9243" s="11"/>
      <c r="I9243" s="15"/>
    </row>
    <row r="9244" spans="6:9">
      <c r="F9244" s="11"/>
      <c r="G9244" s="15"/>
      <c r="H9244" s="11"/>
      <c r="I9244" s="15"/>
    </row>
    <row r="9245" spans="6:9">
      <c r="F9245" s="11"/>
      <c r="G9245" s="15"/>
      <c r="H9245" s="11"/>
      <c r="I9245" s="15"/>
    </row>
    <row r="9246" spans="6:9">
      <c r="F9246" s="11"/>
      <c r="G9246" s="15"/>
      <c r="H9246" s="11"/>
      <c r="I9246" s="15"/>
    </row>
    <row r="9247" spans="6:9">
      <c r="F9247" s="11"/>
      <c r="G9247" s="15"/>
      <c r="H9247" s="11"/>
      <c r="I9247" s="15"/>
    </row>
    <row r="9248" spans="6:9">
      <c r="F9248" s="11"/>
      <c r="G9248" s="15"/>
      <c r="H9248" s="11"/>
      <c r="I9248" s="15"/>
    </row>
    <row r="9249" spans="6:9">
      <c r="F9249" s="11"/>
      <c r="G9249" s="15"/>
      <c r="H9249" s="11"/>
      <c r="I9249" s="15"/>
    </row>
    <row r="9250" spans="6:9">
      <c r="F9250" s="11"/>
      <c r="G9250" s="15"/>
      <c r="H9250" s="11"/>
      <c r="I9250" s="15"/>
    </row>
    <row r="9251" spans="6:9">
      <c r="F9251" s="11"/>
      <c r="G9251" s="15"/>
      <c r="H9251" s="11"/>
      <c r="I9251" s="15"/>
    </row>
    <row r="9252" spans="6:9">
      <c r="F9252" s="11"/>
      <c r="G9252" s="15"/>
      <c r="H9252" s="11"/>
      <c r="I9252" s="15"/>
    </row>
    <row r="9253" spans="6:9">
      <c r="F9253" s="11"/>
      <c r="G9253" s="15"/>
      <c r="H9253" s="11"/>
      <c r="I9253" s="15"/>
    </row>
    <row r="9254" spans="6:9">
      <c r="F9254" s="11"/>
      <c r="G9254" s="15"/>
      <c r="H9254" s="11"/>
      <c r="I9254" s="15"/>
    </row>
    <row r="9255" spans="6:9">
      <c r="F9255" s="11"/>
      <c r="G9255" s="15"/>
      <c r="H9255" s="11"/>
      <c r="I9255" s="15"/>
    </row>
    <row r="9256" spans="6:9">
      <c r="F9256" s="11"/>
      <c r="G9256" s="15"/>
      <c r="H9256" s="11"/>
      <c r="I9256" s="15"/>
    </row>
    <row r="9257" spans="6:9">
      <c r="F9257" s="11"/>
      <c r="G9257" s="15"/>
      <c r="H9257" s="11"/>
      <c r="I9257" s="15"/>
    </row>
    <row r="9258" spans="6:9">
      <c r="F9258" s="11"/>
      <c r="G9258" s="15"/>
      <c r="H9258" s="11"/>
      <c r="I9258" s="15"/>
    </row>
    <row r="9259" spans="6:9">
      <c r="F9259" s="11"/>
      <c r="G9259" s="15"/>
      <c r="H9259" s="11"/>
      <c r="I9259" s="15"/>
    </row>
    <row r="9260" spans="6:9">
      <c r="F9260" s="11"/>
      <c r="G9260" s="15"/>
      <c r="H9260" s="11"/>
      <c r="I9260" s="15"/>
    </row>
    <row r="9261" spans="6:9">
      <c r="F9261" s="11"/>
      <c r="G9261" s="15"/>
      <c r="H9261" s="11"/>
      <c r="I9261" s="15"/>
    </row>
    <row r="9262" spans="6:9">
      <c r="F9262" s="11"/>
      <c r="G9262" s="15"/>
      <c r="H9262" s="11"/>
      <c r="I9262" s="15"/>
    </row>
    <row r="9263" spans="6:9">
      <c r="F9263" s="11"/>
      <c r="G9263" s="15"/>
      <c r="H9263" s="11"/>
      <c r="I9263" s="15"/>
    </row>
    <row r="9264" spans="6:9">
      <c r="F9264" s="11"/>
      <c r="G9264" s="15"/>
      <c r="H9264" s="11"/>
      <c r="I9264" s="15"/>
    </row>
    <row r="9265" spans="6:9">
      <c r="F9265" s="11"/>
      <c r="G9265" s="15"/>
      <c r="H9265" s="11"/>
      <c r="I9265" s="15"/>
    </row>
    <row r="9266" spans="6:9">
      <c r="F9266" s="11"/>
      <c r="G9266" s="15"/>
      <c r="H9266" s="11"/>
      <c r="I9266" s="15"/>
    </row>
    <row r="9267" spans="6:9">
      <c r="F9267" s="11"/>
      <c r="G9267" s="15"/>
      <c r="H9267" s="11"/>
      <c r="I9267" s="15"/>
    </row>
    <row r="9268" spans="6:9">
      <c r="F9268" s="11"/>
      <c r="G9268" s="15"/>
      <c r="H9268" s="11"/>
      <c r="I9268" s="15"/>
    </row>
    <row r="9269" spans="6:9">
      <c r="F9269" s="11"/>
      <c r="G9269" s="15"/>
      <c r="H9269" s="11"/>
      <c r="I9269" s="15"/>
    </row>
    <row r="9270" spans="6:9">
      <c r="F9270" s="11"/>
      <c r="G9270" s="15"/>
      <c r="H9270" s="11"/>
      <c r="I9270" s="15"/>
    </row>
    <row r="9271" spans="6:9">
      <c r="F9271" s="11"/>
      <c r="G9271" s="15"/>
      <c r="H9271" s="11"/>
      <c r="I9271" s="15"/>
    </row>
    <row r="9272" spans="6:9">
      <c r="F9272" s="11"/>
      <c r="G9272" s="15"/>
      <c r="H9272" s="11"/>
      <c r="I9272" s="15"/>
    </row>
    <row r="9273" spans="6:9">
      <c r="F9273" s="11"/>
      <c r="G9273" s="15"/>
      <c r="H9273" s="11"/>
      <c r="I9273" s="15"/>
    </row>
    <row r="9274" spans="6:9">
      <c r="F9274" s="11"/>
      <c r="G9274" s="15"/>
      <c r="H9274" s="11"/>
      <c r="I9274" s="15"/>
    </row>
    <row r="9275" spans="6:9">
      <c r="F9275" s="11"/>
      <c r="G9275" s="15"/>
      <c r="H9275" s="11"/>
      <c r="I9275" s="15"/>
    </row>
    <row r="9276" spans="6:9">
      <c r="F9276" s="11"/>
      <c r="G9276" s="15"/>
      <c r="H9276" s="11"/>
      <c r="I9276" s="15"/>
    </row>
    <row r="9277" spans="6:9">
      <c r="F9277" s="11"/>
      <c r="G9277" s="15"/>
      <c r="H9277" s="11"/>
      <c r="I9277" s="15"/>
    </row>
    <row r="9278" spans="6:9">
      <c r="F9278" s="11"/>
      <c r="G9278" s="15"/>
      <c r="H9278" s="11"/>
      <c r="I9278" s="15"/>
    </row>
    <row r="9279" spans="6:9">
      <c r="F9279" s="11"/>
      <c r="G9279" s="15"/>
      <c r="H9279" s="11"/>
      <c r="I9279" s="15"/>
    </row>
    <row r="9280" spans="6:9">
      <c r="F9280" s="11"/>
      <c r="G9280" s="15"/>
      <c r="H9280" s="11"/>
      <c r="I9280" s="15"/>
    </row>
    <row r="9281" spans="6:9">
      <c r="F9281" s="11"/>
      <c r="G9281" s="15"/>
      <c r="H9281" s="11"/>
      <c r="I9281" s="15"/>
    </row>
    <row r="9282" spans="6:9">
      <c r="F9282" s="11"/>
      <c r="G9282" s="15"/>
      <c r="H9282" s="11"/>
      <c r="I9282" s="15"/>
    </row>
    <row r="9283" spans="6:9">
      <c r="F9283" s="11"/>
      <c r="G9283" s="15"/>
      <c r="H9283" s="11"/>
      <c r="I9283" s="15"/>
    </row>
    <row r="9284" spans="6:9">
      <c r="F9284" s="11"/>
      <c r="G9284" s="15"/>
      <c r="H9284" s="11"/>
      <c r="I9284" s="15"/>
    </row>
    <row r="9285" spans="6:9">
      <c r="F9285" s="11"/>
      <c r="G9285" s="15"/>
      <c r="H9285" s="11"/>
      <c r="I9285" s="15"/>
    </row>
    <row r="9286" spans="6:9">
      <c r="F9286" s="11"/>
      <c r="G9286" s="15"/>
      <c r="H9286" s="11"/>
      <c r="I9286" s="15"/>
    </row>
    <row r="9287" spans="6:9">
      <c r="F9287" s="11"/>
      <c r="G9287" s="15"/>
      <c r="H9287" s="11"/>
      <c r="I9287" s="15"/>
    </row>
    <row r="9288" spans="6:9">
      <c r="F9288" s="11"/>
      <c r="G9288" s="15"/>
      <c r="H9288" s="11"/>
      <c r="I9288" s="15"/>
    </row>
    <row r="9289" spans="6:9">
      <c r="F9289" s="11"/>
      <c r="G9289" s="15"/>
      <c r="H9289" s="11"/>
      <c r="I9289" s="15"/>
    </row>
    <row r="9290" spans="6:9">
      <c r="F9290" s="11"/>
      <c r="G9290" s="15"/>
      <c r="H9290" s="11"/>
      <c r="I9290" s="15"/>
    </row>
    <row r="9291" spans="6:9">
      <c r="F9291" s="11"/>
      <c r="G9291" s="15"/>
      <c r="H9291" s="11"/>
      <c r="I9291" s="15"/>
    </row>
    <row r="9292" spans="6:9">
      <c r="F9292" s="11"/>
      <c r="G9292" s="15"/>
      <c r="H9292" s="11"/>
      <c r="I9292" s="15"/>
    </row>
    <row r="9293" spans="6:9">
      <c r="F9293" s="11"/>
      <c r="G9293" s="15"/>
      <c r="H9293" s="11"/>
      <c r="I9293" s="15"/>
    </row>
    <row r="9294" spans="6:9">
      <c r="F9294" s="11"/>
      <c r="G9294" s="15"/>
      <c r="H9294" s="11"/>
      <c r="I9294" s="15"/>
    </row>
    <row r="9295" spans="6:9">
      <c r="F9295" s="11"/>
      <c r="G9295" s="15"/>
      <c r="H9295" s="11"/>
      <c r="I9295" s="15"/>
    </row>
    <row r="9296" spans="6:9">
      <c r="F9296" s="11"/>
      <c r="G9296" s="15"/>
      <c r="H9296" s="11"/>
      <c r="I9296" s="15"/>
    </row>
    <row r="9297" spans="6:9">
      <c r="F9297" s="11"/>
      <c r="G9297" s="15"/>
      <c r="H9297" s="11"/>
      <c r="I9297" s="15"/>
    </row>
    <row r="9298" spans="6:9">
      <c r="F9298" s="11"/>
      <c r="G9298" s="15"/>
      <c r="H9298" s="11"/>
      <c r="I9298" s="15"/>
    </row>
    <row r="9299" spans="6:9">
      <c r="F9299" s="11"/>
      <c r="G9299" s="15"/>
      <c r="H9299" s="11"/>
      <c r="I9299" s="15"/>
    </row>
    <row r="9300" spans="6:9">
      <c r="F9300" s="11"/>
      <c r="G9300" s="15"/>
      <c r="H9300" s="11"/>
      <c r="I9300" s="15"/>
    </row>
    <row r="9301" spans="6:9">
      <c r="F9301" s="11"/>
      <c r="G9301" s="15"/>
      <c r="H9301" s="11"/>
      <c r="I9301" s="15"/>
    </row>
    <row r="9302" spans="6:9">
      <c r="F9302" s="11"/>
      <c r="G9302" s="15"/>
      <c r="H9302" s="11"/>
      <c r="I9302" s="15"/>
    </row>
    <row r="9303" spans="6:9">
      <c r="F9303" s="11"/>
      <c r="G9303" s="15"/>
      <c r="H9303" s="11"/>
      <c r="I9303" s="15"/>
    </row>
    <row r="9304" spans="6:9">
      <c r="F9304" s="11"/>
      <c r="G9304" s="15"/>
      <c r="H9304" s="11"/>
      <c r="I9304" s="15"/>
    </row>
    <row r="9305" spans="6:9">
      <c r="F9305" s="11"/>
      <c r="G9305" s="15"/>
      <c r="H9305" s="11"/>
      <c r="I9305" s="15"/>
    </row>
    <row r="9306" spans="6:9">
      <c r="F9306" s="11"/>
      <c r="G9306" s="15"/>
      <c r="H9306" s="11"/>
      <c r="I9306" s="15"/>
    </row>
    <row r="9307" spans="6:9">
      <c r="F9307" s="11"/>
      <c r="G9307" s="15"/>
      <c r="H9307" s="11"/>
      <c r="I9307" s="15"/>
    </row>
    <row r="9308" spans="6:9">
      <c r="F9308" s="11"/>
      <c r="G9308" s="15"/>
      <c r="H9308" s="11"/>
      <c r="I9308" s="15"/>
    </row>
    <row r="9309" spans="6:9">
      <c r="F9309" s="11"/>
      <c r="G9309" s="15"/>
      <c r="H9309" s="11"/>
      <c r="I9309" s="15"/>
    </row>
    <row r="9310" spans="6:9">
      <c r="F9310" s="11"/>
      <c r="G9310" s="15"/>
      <c r="H9310" s="11"/>
      <c r="I9310" s="15"/>
    </row>
    <row r="9311" spans="6:9">
      <c r="F9311" s="11"/>
      <c r="G9311" s="15"/>
      <c r="H9311" s="11"/>
      <c r="I9311" s="15"/>
    </row>
    <row r="9312" spans="6:9">
      <c r="F9312" s="11"/>
      <c r="G9312" s="15"/>
      <c r="H9312" s="11"/>
      <c r="I9312" s="15"/>
    </row>
    <row r="9313" spans="6:9">
      <c r="F9313" s="11"/>
      <c r="G9313" s="15"/>
      <c r="H9313" s="11"/>
      <c r="I9313" s="15"/>
    </row>
    <row r="9314" spans="6:9">
      <c r="F9314" s="11"/>
      <c r="G9314" s="15"/>
      <c r="H9314" s="11"/>
      <c r="I9314" s="15"/>
    </row>
    <row r="9315" spans="6:9">
      <c r="F9315" s="11"/>
      <c r="G9315" s="15"/>
      <c r="H9315" s="11"/>
      <c r="I9315" s="15"/>
    </row>
    <row r="9316" spans="6:9">
      <c r="F9316" s="11"/>
      <c r="G9316" s="15"/>
      <c r="H9316" s="11"/>
      <c r="I9316" s="15"/>
    </row>
    <row r="9317" spans="6:9">
      <c r="F9317" s="11"/>
      <c r="G9317" s="15"/>
      <c r="H9317" s="11"/>
      <c r="I9317" s="15"/>
    </row>
    <row r="9318" spans="6:9">
      <c r="F9318" s="11"/>
      <c r="G9318" s="15"/>
      <c r="H9318" s="11"/>
      <c r="I9318" s="15"/>
    </row>
    <row r="9319" spans="6:9">
      <c r="F9319" s="11"/>
      <c r="G9319" s="15"/>
      <c r="H9319" s="11"/>
      <c r="I9319" s="15"/>
    </row>
    <row r="9320" spans="6:9">
      <c r="F9320" s="11"/>
      <c r="G9320" s="15"/>
      <c r="H9320" s="11"/>
      <c r="I9320" s="15"/>
    </row>
    <row r="9321" spans="6:9">
      <c r="F9321" s="11"/>
      <c r="G9321" s="15"/>
      <c r="H9321" s="11"/>
      <c r="I9321" s="15"/>
    </row>
    <row r="9322" spans="6:9">
      <c r="F9322" s="11"/>
      <c r="G9322" s="15"/>
      <c r="H9322" s="11"/>
      <c r="I9322" s="15"/>
    </row>
    <row r="9323" spans="6:9">
      <c r="F9323" s="11"/>
      <c r="G9323" s="15"/>
      <c r="H9323" s="11"/>
      <c r="I9323" s="15"/>
    </row>
    <row r="9324" spans="6:9">
      <c r="F9324" s="11"/>
      <c r="G9324" s="15"/>
      <c r="H9324" s="11"/>
      <c r="I9324" s="15"/>
    </row>
    <row r="9325" spans="6:9">
      <c r="F9325" s="11"/>
      <c r="G9325" s="15"/>
      <c r="H9325" s="11"/>
      <c r="I9325" s="15"/>
    </row>
    <row r="9326" spans="6:9">
      <c r="F9326" s="11"/>
      <c r="G9326" s="15"/>
      <c r="H9326" s="11"/>
      <c r="I9326" s="15"/>
    </row>
    <row r="9327" spans="6:9">
      <c r="F9327" s="11"/>
      <c r="G9327" s="15"/>
      <c r="H9327" s="11"/>
      <c r="I9327" s="15"/>
    </row>
    <row r="9328" spans="6:9">
      <c r="F9328" s="11"/>
      <c r="G9328" s="15"/>
      <c r="H9328" s="11"/>
      <c r="I9328" s="15"/>
    </row>
    <row r="9329" spans="6:9">
      <c r="F9329" s="11"/>
      <c r="G9329" s="15"/>
      <c r="H9329" s="11"/>
      <c r="I9329" s="15"/>
    </row>
    <row r="9330" spans="6:9">
      <c r="F9330" s="11"/>
      <c r="G9330" s="15"/>
      <c r="H9330" s="11"/>
      <c r="I9330" s="15"/>
    </row>
    <row r="9331" spans="6:9">
      <c r="F9331" s="11"/>
      <c r="G9331" s="15"/>
      <c r="H9331" s="11"/>
      <c r="I9331" s="15"/>
    </row>
    <row r="9332" spans="6:9">
      <c r="F9332" s="11"/>
      <c r="G9332" s="15"/>
      <c r="H9332" s="11"/>
      <c r="I9332" s="15"/>
    </row>
    <row r="9333" spans="6:9">
      <c r="F9333" s="11"/>
      <c r="G9333" s="15"/>
      <c r="H9333" s="11"/>
      <c r="I9333" s="15"/>
    </row>
    <row r="9334" spans="6:9">
      <c r="F9334" s="11"/>
      <c r="G9334" s="15"/>
      <c r="H9334" s="11"/>
      <c r="I9334" s="15"/>
    </row>
    <row r="9335" spans="6:9">
      <c r="F9335" s="11"/>
      <c r="G9335" s="15"/>
      <c r="H9335" s="11"/>
      <c r="I9335" s="15"/>
    </row>
    <row r="9336" spans="6:9">
      <c r="F9336" s="11"/>
      <c r="G9336" s="15"/>
      <c r="H9336" s="11"/>
      <c r="I9336" s="15"/>
    </row>
    <row r="9337" spans="6:9">
      <c r="F9337" s="11"/>
      <c r="G9337" s="15"/>
      <c r="H9337" s="11"/>
      <c r="I9337" s="15"/>
    </row>
    <row r="9338" spans="6:9">
      <c r="F9338" s="11"/>
      <c r="G9338" s="15"/>
      <c r="H9338" s="11"/>
      <c r="I9338" s="15"/>
    </row>
    <row r="9339" spans="6:9">
      <c r="F9339" s="11"/>
      <c r="G9339" s="15"/>
      <c r="H9339" s="11"/>
      <c r="I9339" s="15"/>
    </row>
    <row r="9340" spans="6:9">
      <c r="F9340" s="11"/>
      <c r="G9340" s="15"/>
      <c r="H9340" s="11"/>
      <c r="I9340" s="15"/>
    </row>
    <row r="9341" spans="6:9">
      <c r="F9341" s="11"/>
      <c r="G9341" s="15"/>
      <c r="H9341" s="11"/>
      <c r="I9341" s="15"/>
    </row>
    <row r="9342" spans="6:9">
      <c r="F9342" s="11"/>
      <c r="G9342" s="15"/>
      <c r="H9342" s="11"/>
      <c r="I9342" s="15"/>
    </row>
    <row r="9343" spans="6:9">
      <c r="F9343" s="11"/>
      <c r="G9343" s="15"/>
      <c r="H9343" s="11"/>
      <c r="I9343" s="15"/>
    </row>
    <row r="9344" spans="6:9">
      <c r="F9344" s="11"/>
      <c r="G9344" s="15"/>
      <c r="H9344" s="11"/>
      <c r="I9344" s="15"/>
    </row>
    <row r="9345" spans="6:9">
      <c r="F9345" s="11"/>
      <c r="G9345" s="15"/>
      <c r="H9345" s="11"/>
      <c r="I9345" s="15"/>
    </row>
    <row r="9346" spans="6:9">
      <c r="F9346" s="11"/>
      <c r="G9346" s="15"/>
      <c r="H9346" s="11"/>
      <c r="I9346" s="15"/>
    </row>
    <row r="9347" spans="6:9">
      <c r="F9347" s="11"/>
      <c r="G9347" s="15"/>
      <c r="H9347" s="11"/>
      <c r="I9347" s="15"/>
    </row>
    <row r="9348" spans="6:9">
      <c r="F9348" s="11"/>
      <c r="G9348" s="15"/>
      <c r="H9348" s="11"/>
      <c r="I9348" s="15"/>
    </row>
    <row r="9349" spans="6:9">
      <c r="F9349" s="11"/>
      <c r="G9349" s="15"/>
      <c r="H9349" s="11"/>
      <c r="I9349" s="15"/>
    </row>
    <row r="9350" spans="6:9">
      <c r="F9350" s="11"/>
      <c r="G9350" s="15"/>
      <c r="H9350" s="11"/>
      <c r="I9350" s="15"/>
    </row>
    <row r="9351" spans="6:9">
      <c r="F9351" s="11"/>
      <c r="G9351" s="15"/>
      <c r="H9351" s="11"/>
      <c r="I9351" s="15"/>
    </row>
    <row r="9352" spans="6:9">
      <c r="F9352" s="11"/>
      <c r="G9352" s="15"/>
      <c r="H9352" s="11"/>
      <c r="I9352" s="15"/>
    </row>
    <row r="9353" spans="6:9">
      <c r="F9353" s="11"/>
      <c r="G9353" s="15"/>
      <c r="H9353" s="11"/>
      <c r="I9353" s="15"/>
    </row>
    <row r="9354" spans="6:9">
      <c r="F9354" s="11"/>
      <c r="G9354" s="15"/>
      <c r="H9354" s="11"/>
      <c r="I9354" s="15"/>
    </row>
    <row r="9355" spans="6:9">
      <c r="F9355" s="11"/>
      <c r="G9355" s="15"/>
      <c r="H9355" s="11"/>
      <c r="I9355" s="15"/>
    </row>
    <row r="9356" spans="6:9">
      <c r="F9356" s="11"/>
      <c r="G9356" s="15"/>
      <c r="H9356" s="11"/>
      <c r="I9356" s="15"/>
    </row>
    <row r="9357" spans="6:9">
      <c r="F9357" s="11"/>
      <c r="G9357" s="15"/>
      <c r="H9357" s="11"/>
      <c r="I9357" s="15"/>
    </row>
    <row r="9358" spans="6:9">
      <c r="F9358" s="11"/>
      <c r="G9358" s="15"/>
      <c r="H9358" s="11"/>
      <c r="I9358" s="15"/>
    </row>
    <row r="9359" spans="6:9">
      <c r="F9359" s="11"/>
      <c r="G9359" s="15"/>
      <c r="H9359" s="11"/>
      <c r="I9359" s="15"/>
    </row>
    <row r="9360" spans="6:9">
      <c r="F9360" s="11"/>
      <c r="G9360" s="15"/>
      <c r="H9360" s="11"/>
      <c r="I9360" s="15"/>
    </row>
    <row r="9361" spans="6:9">
      <c r="F9361" s="11"/>
      <c r="G9361" s="15"/>
      <c r="H9361" s="11"/>
      <c r="I9361" s="15"/>
    </row>
    <row r="9362" spans="6:9">
      <c r="F9362" s="11"/>
      <c r="G9362" s="15"/>
      <c r="H9362" s="11"/>
      <c r="I9362" s="15"/>
    </row>
    <row r="9363" spans="6:9">
      <c r="F9363" s="11"/>
      <c r="G9363" s="15"/>
      <c r="H9363" s="11"/>
      <c r="I9363" s="15"/>
    </row>
    <row r="9364" spans="6:9">
      <c r="F9364" s="11"/>
      <c r="G9364" s="15"/>
      <c r="H9364" s="11"/>
      <c r="I9364" s="15"/>
    </row>
    <row r="9365" spans="6:9">
      <c r="F9365" s="11"/>
      <c r="G9365" s="15"/>
      <c r="H9365" s="11"/>
      <c r="I9365" s="15"/>
    </row>
    <row r="9366" spans="6:9">
      <c r="F9366" s="11"/>
      <c r="G9366" s="15"/>
      <c r="H9366" s="11"/>
      <c r="I9366" s="15"/>
    </row>
    <row r="9367" spans="6:9">
      <c r="F9367" s="11"/>
      <c r="G9367" s="15"/>
      <c r="H9367" s="11"/>
      <c r="I9367" s="15"/>
    </row>
    <row r="9368" spans="6:9">
      <c r="F9368" s="11"/>
      <c r="G9368" s="15"/>
      <c r="H9368" s="11"/>
      <c r="I9368" s="15"/>
    </row>
    <row r="9369" spans="6:9">
      <c r="F9369" s="11"/>
      <c r="G9369" s="15"/>
      <c r="H9369" s="11"/>
      <c r="I9369" s="15"/>
    </row>
    <row r="9370" spans="6:9">
      <c r="F9370" s="11"/>
      <c r="G9370" s="15"/>
      <c r="H9370" s="11"/>
      <c r="I9370" s="15"/>
    </row>
    <row r="9371" spans="6:9">
      <c r="F9371" s="11"/>
      <c r="G9371" s="15"/>
      <c r="H9371" s="11"/>
      <c r="I9371" s="15"/>
    </row>
    <row r="9372" spans="6:9">
      <c r="F9372" s="11"/>
      <c r="G9372" s="15"/>
      <c r="H9372" s="11"/>
      <c r="I9372" s="15"/>
    </row>
    <row r="9373" spans="6:9">
      <c r="F9373" s="11"/>
      <c r="G9373" s="15"/>
      <c r="H9373" s="11"/>
      <c r="I9373" s="15"/>
    </row>
    <row r="9374" spans="6:9">
      <c r="F9374" s="11"/>
      <c r="G9374" s="15"/>
      <c r="H9374" s="11"/>
      <c r="I9374" s="15"/>
    </row>
    <row r="9375" spans="6:9">
      <c r="F9375" s="11"/>
      <c r="G9375" s="15"/>
      <c r="H9375" s="11"/>
      <c r="I9375" s="15"/>
    </row>
    <row r="9376" spans="6:9">
      <c r="F9376" s="11"/>
      <c r="G9376" s="15"/>
      <c r="H9376" s="11"/>
      <c r="I9376" s="15"/>
    </row>
    <row r="9377" spans="6:9">
      <c r="F9377" s="11"/>
      <c r="G9377" s="15"/>
      <c r="H9377" s="11"/>
      <c r="I9377" s="15"/>
    </row>
    <row r="9378" spans="6:9">
      <c r="F9378" s="11"/>
      <c r="G9378" s="15"/>
      <c r="H9378" s="11"/>
      <c r="I9378" s="15"/>
    </row>
    <row r="9379" spans="6:9">
      <c r="F9379" s="11"/>
      <c r="G9379" s="15"/>
      <c r="H9379" s="11"/>
      <c r="I9379" s="15"/>
    </row>
    <row r="9380" spans="6:9">
      <c r="F9380" s="11"/>
      <c r="G9380" s="15"/>
      <c r="H9380" s="11"/>
      <c r="I9380" s="15"/>
    </row>
    <row r="9381" spans="6:9">
      <c r="F9381" s="11"/>
      <c r="G9381" s="15"/>
      <c r="H9381" s="11"/>
      <c r="I9381" s="15"/>
    </row>
    <row r="9382" spans="6:9">
      <c r="F9382" s="11"/>
      <c r="G9382" s="15"/>
      <c r="H9382" s="11"/>
      <c r="I9382" s="15"/>
    </row>
    <row r="9383" spans="6:9">
      <c r="F9383" s="11"/>
      <c r="G9383" s="15"/>
      <c r="H9383" s="11"/>
      <c r="I9383" s="15"/>
    </row>
    <row r="9384" spans="6:9">
      <c r="F9384" s="11"/>
      <c r="G9384" s="15"/>
      <c r="H9384" s="11"/>
      <c r="I9384" s="15"/>
    </row>
    <row r="9385" spans="6:9">
      <c r="F9385" s="11"/>
      <c r="G9385" s="15"/>
      <c r="H9385" s="11"/>
      <c r="I9385" s="15"/>
    </row>
    <row r="9386" spans="6:9">
      <c r="F9386" s="11"/>
      <c r="G9386" s="15"/>
      <c r="H9386" s="11"/>
      <c r="I9386" s="15"/>
    </row>
    <row r="9387" spans="6:9">
      <c r="F9387" s="11"/>
      <c r="G9387" s="15"/>
      <c r="H9387" s="11"/>
      <c r="I9387" s="15"/>
    </row>
    <row r="9388" spans="6:9">
      <c r="F9388" s="11"/>
      <c r="G9388" s="15"/>
      <c r="H9388" s="11"/>
      <c r="I9388" s="15"/>
    </row>
    <row r="9389" spans="6:9">
      <c r="F9389" s="11"/>
      <c r="G9389" s="15"/>
      <c r="H9389" s="11"/>
      <c r="I9389" s="15"/>
    </row>
    <row r="9390" spans="6:9">
      <c r="F9390" s="11"/>
      <c r="G9390" s="15"/>
      <c r="H9390" s="11"/>
      <c r="I9390" s="15"/>
    </row>
    <row r="9391" spans="6:9">
      <c r="F9391" s="11"/>
      <c r="G9391" s="15"/>
      <c r="H9391" s="11"/>
      <c r="I9391" s="15"/>
    </row>
    <row r="9392" spans="6:9">
      <c r="F9392" s="11"/>
      <c r="G9392" s="15"/>
      <c r="H9392" s="11"/>
      <c r="I9392" s="15"/>
    </row>
    <row r="9393" spans="6:9">
      <c r="F9393" s="11"/>
      <c r="G9393" s="15"/>
      <c r="H9393" s="11"/>
      <c r="I9393" s="15"/>
    </row>
    <row r="9394" spans="6:9">
      <c r="F9394" s="11"/>
      <c r="G9394" s="15"/>
      <c r="H9394" s="11"/>
      <c r="I9394" s="15"/>
    </row>
    <row r="9395" spans="6:9">
      <c r="F9395" s="11"/>
      <c r="G9395" s="15"/>
      <c r="H9395" s="11"/>
      <c r="I9395" s="15"/>
    </row>
    <row r="9396" spans="6:9">
      <c r="F9396" s="11"/>
      <c r="G9396" s="15"/>
      <c r="H9396" s="11"/>
      <c r="I9396" s="15"/>
    </row>
    <row r="9397" spans="6:9">
      <c r="F9397" s="11"/>
      <c r="G9397" s="15"/>
      <c r="H9397" s="11"/>
      <c r="I9397" s="15"/>
    </row>
    <row r="9398" spans="6:9">
      <c r="F9398" s="11"/>
      <c r="G9398" s="15"/>
      <c r="H9398" s="11"/>
      <c r="I9398" s="15"/>
    </row>
    <row r="9399" spans="6:9">
      <c r="F9399" s="11"/>
      <c r="G9399" s="15"/>
      <c r="H9399" s="11"/>
      <c r="I9399" s="15"/>
    </row>
    <row r="9400" spans="6:9">
      <c r="F9400" s="11"/>
      <c r="G9400" s="15"/>
      <c r="H9400" s="11"/>
      <c r="I9400" s="15"/>
    </row>
    <row r="9401" spans="6:9">
      <c r="F9401" s="11"/>
      <c r="G9401" s="15"/>
      <c r="H9401" s="11"/>
      <c r="I9401" s="15"/>
    </row>
    <row r="9402" spans="6:9">
      <c r="F9402" s="11"/>
      <c r="G9402" s="15"/>
      <c r="H9402" s="11"/>
      <c r="I9402" s="15"/>
    </row>
    <row r="9403" spans="6:9">
      <c r="F9403" s="11"/>
      <c r="G9403" s="15"/>
      <c r="H9403" s="11"/>
      <c r="I9403" s="15"/>
    </row>
    <row r="9404" spans="6:9">
      <c r="F9404" s="11"/>
      <c r="G9404" s="15"/>
      <c r="H9404" s="11"/>
      <c r="I9404" s="15"/>
    </row>
    <row r="9405" spans="6:9">
      <c r="F9405" s="11"/>
      <c r="G9405" s="15"/>
      <c r="H9405" s="11"/>
      <c r="I9405" s="15"/>
    </row>
    <row r="9406" spans="6:9">
      <c r="F9406" s="11"/>
      <c r="G9406" s="15"/>
      <c r="H9406" s="11"/>
      <c r="I9406" s="15"/>
    </row>
    <row r="9407" spans="6:9">
      <c r="F9407" s="11"/>
      <c r="G9407" s="15"/>
      <c r="H9407" s="11"/>
      <c r="I9407" s="15"/>
    </row>
    <row r="9408" spans="6:9">
      <c r="F9408" s="11"/>
      <c r="G9408" s="15"/>
      <c r="H9408" s="11"/>
      <c r="I9408" s="15"/>
    </row>
    <row r="9409" spans="6:9">
      <c r="F9409" s="11"/>
      <c r="G9409" s="15"/>
      <c r="H9409" s="11"/>
      <c r="I9409" s="15"/>
    </row>
    <row r="9410" spans="6:9">
      <c r="F9410" s="11"/>
      <c r="G9410" s="15"/>
      <c r="H9410" s="11"/>
      <c r="I9410" s="15"/>
    </row>
    <row r="9411" spans="6:9">
      <c r="F9411" s="11"/>
      <c r="G9411" s="15"/>
      <c r="H9411" s="11"/>
      <c r="I9411" s="15"/>
    </row>
    <row r="9412" spans="6:9">
      <c r="F9412" s="11"/>
      <c r="G9412" s="15"/>
      <c r="H9412" s="11"/>
      <c r="I9412" s="15"/>
    </row>
    <row r="9413" spans="6:9">
      <c r="F9413" s="11"/>
      <c r="G9413" s="15"/>
      <c r="H9413" s="11"/>
      <c r="I9413" s="15"/>
    </row>
    <row r="9414" spans="6:9">
      <c r="F9414" s="11"/>
      <c r="G9414" s="15"/>
      <c r="H9414" s="11"/>
      <c r="I9414" s="15"/>
    </row>
    <row r="9415" spans="6:9">
      <c r="F9415" s="11"/>
      <c r="G9415" s="15"/>
      <c r="H9415" s="11"/>
      <c r="I9415" s="15"/>
    </row>
    <row r="9416" spans="6:9">
      <c r="F9416" s="11"/>
      <c r="G9416" s="15"/>
      <c r="H9416" s="11"/>
      <c r="I9416" s="15"/>
    </row>
    <row r="9417" spans="6:9">
      <c r="F9417" s="11"/>
      <c r="G9417" s="15"/>
      <c r="H9417" s="11"/>
      <c r="I9417" s="15"/>
    </row>
    <row r="9418" spans="6:9">
      <c r="F9418" s="11"/>
      <c r="G9418" s="15"/>
      <c r="H9418" s="11"/>
      <c r="I9418" s="15"/>
    </row>
    <row r="9419" spans="6:9">
      <c r="F9419" s="11"/>
      <c r="G9419" s="15"/>
      <c r="H9419" s="11"/>
      <c r="I9419" s="15"/>
    </row>
    <row r="9420" spans="6:9">
      <c r="F9420" s="11"/>
      <c r="G9420" s="15"/>
      <c r="H9420" s="11"/>
      <c r="I9420" s="15"/>
    </row>
    <row r="9421" spans="6:9">
      <c r="F9421" s="11"/>
      <c r="G9421" s="15"/>
      <c r="H9421" s="11"/>
      <c r="I9421" s="15"/>
    </row>
    <row r="9422" spans="6:9">
      <c r="F9422" s="11"/>
      <c r="G9422" s="15"/>
      <c r="H9422" s="11"/>
      <c r="I9422" s="15"/>
    </row>
    <row r="9423" spans="6:9">
      <c r="F9423" s="11"/>
      <c r="G9423" s="15"/>
      <c r="H9423" s="11"/>
      <c r="I9423" s="15"/>
    </row>
    <row r="9424" spans="6:9">
      <c r="F9424" s="11"/>
      <c r="G9424" s="15"/>
      <c r="H9424" s="11"/>
      <c r="I9424" s="15"/>
    </row>
    <row r="9425" spans="6:9">
      <c r="F9425" s="11"/>
      <c r="G9425" s="15"/>
      <c r="H9425" s="11"/>
      <c r="I9425" s="15"/>
    </row>
    <row r="9426" spans="6:9">
      <c r="F9426" s="11"/>
      <c r="G9426" s="15"/>
      <c r="H9426" s="11"/>
      <c r="I9426" s="15"/>
    </row>
    <row r="9427" spans="6:9">
      <c r="F9427" s="11"/>
      <c r="G9427" s="15"/>
      <c r="H9427" s="11"/>
      <c r="I9427" s="15"/>
    </row>
    <row r="9428" spans="6:9">
      <c r="F9428" s="11"/>
      <c r="G9428" s="15"/>
      <c r="H9428" s="11"/>
      <c r="I9428" s="15"/>
    </row>
    <row r="9429" spans="6:9">
      <c r="F9429" s="11"/>
      <c r="G9429" s="15"/>
      <c r="H9429" s="11"/>
      <c r="I9429" s="15"/>
    </row>
    <row r="9430" spans="6:9">
      <c r="F9430" s="11"/>
      <c r="G9430" s="15"/>
      <c r="H9430" s="11"/>
      <c r="I9430" s="15"/>
    </row>
    <row r="9431" spans="6:9">
      <c r="F9431" s="11"/>
      <c r="G9431" s="15"/>
      <c r="H9431" s="11"/>
      <c r="I9431" s="15"/>
    </row>
    <row r="9432" spans="6:9">
      <c r="F9432" s="11"/>
      <c r="G9432" s="15"/>
      <c r="H9432" s="11"/>
      <c r="I9432" s="15"/>
    </row>
    <row r="9433" spans="6:9">
      <c r="F9433" s="11"/>
      <c r="G9433" s="15"/>
      <c r="H9433" s="11"/>
      <c r="I9433" s="15"/>
    </row>
    <row r="9434" spans="6:9">
      <c r="F9434" s="11"/>
      <c r="G9434" s="15"/>
      <c r="H9434" s="11"/>
      <c r="I9434" s="15"/>
    </row>
    <row r="9435" spans="6:9">
      <c r="F9435" s="11"/>
      <c r="G9435" s="15"/>
      <c r="H9435" s="11"/>
      <c r="I9435" s="15"/>
    </row>
    <row r="9436" spans="6:9">
      <c r="F9436" s="11"/>
      <c r="G9436" s="15"/>
      <c r="H9436" s="11"/>
      <c r="I9436" s="15"/>
    </row>
    <row r="9437" spans="6:9">
      <c r="F9437" s="11"/>
      <c r="G9437" s="15"/>
      <c r="H9437" s="11"/>
      <c r="I9437" s="15"/>
    </row>
    <row r="9438" spans="6:9">
      <c r="F9438" s="11"/>
      <c r="G9438" s="15"/>
      <c r="H9438" s="11"/>
      <c r="I9438" s="15"/>
    </row>
    <row r="9439" spans="6:9">
      <c r="F9439" s="11"/>
      <c r="G9439" s="15"/>
      <c r="H9439" s="11"/>
      <c r="I9439" s="15"/>
    </row>
    <row r="9440" spans="6:9">
      <c r="F9440" s="11"/>
      <c r="G9440" s="15"/>
      <c r="H9440" s="11"/>
      <c r="I9440" s="15"/>
    </row>
    <row r="9441" spans="6:9">
      <c r="F9441" s="11"/>
      <c r="G9441" s="15"/>
      <c r="H9441" s="11"/>
      <c r="I9441" s="15"/>
    </row>
    <row r="9442" spans="6:9">
      <c r="F9442" s="11"/>
      <c r="G9442" s="15"/>
      <c r="H9442" s="11"/>
      <c r="I9442" s="15"/>
    </row>
    <row r="9443" spans="6:9">
      <c r="F9443" s="11"/>
      <c r="G9443" s="15"/>
      <c r="H9443" s="11"/>
      <c r="I9443" s="15"/>
    </row>
    <row r="9444" spans="6:9">
      <c r="F9444" s="11"/>
      <c r="G9444" s="15"/>
      <c r="H9444" s="11"/>
      <c r="I9444" s="15"/>
    </row>
    <row r="9445" spans="6:9">
      <c r="F9445" s="11"/>
      <c r="G9445" s="15"/>
      <c r="H9445" s="11"/>
      <c r="I9445" s="15"/>
    </row>
    <row r="9446" spans="6:9">
      <c r="F9446" s="11"/>
      <c r="G9446" s="15"/>
      <c r="H9446" s="11"/>
      <c r="I9446" s="15"/>
    </row>
    <row r="9447" spans="6:9">
      <c r="F9447" s="11"/>
      <c r="G9447" s="15"/>
      <c r="H9447" s="11"/>
      <c r="I9447" s="15"/>
    </row>
    <row r="9448" spans="6:9">
      <c r="F9448" s="11"/>
      <c r="G9448" s="15"/>
      <c r="H9448" s="11"/>
      <c r="I9448" s="15"/>
    </row>
    <row r="9449" spans="6:9">
      <c r="F9449" s="11"/>
      <c r="G9449" s="15"/>
      <c r="H9449" s="11"/>
      <c r="I9449" s="15"/>
    </row>
    <row r="9450" spans="6:9">
      <c r="F9450" s="11"/>
      <c r="G9450" s="15"/>
      <c r="H9450" s="11"/>
      <c r="I9450" s="15"/>
    </row>
    <row r="9451" spans="6:9">
      <c r="F9451" s="11"/>
      <c r="G9451" s="15"/>
      <c r="H9451" s="11"/>
      <c r="I9451" s="15"/>
    </row>
    <row r="9452" spans="6:9">
      <c r="F9452" s="11"/>
      <c r="G9452" s="15"/>
      <c r="H9452" s="11"/>
      <c r="I9452" s="15"/>
    </row>
    <row r="9453" spans="6:9">
      <c r="F9453" s="11"/>
      <c r="G9453" s="15"/>
      <c r="H9453" s="11"/>
      <c r="I9453" s="15"/>
    </row>
    <row r="9454" spans="6:9">
      <c r="F9454" s="11"/>
      <c r="G9454" s="15"/>
      <c r="H9454" s="11"/>
      <c r="I9454" s="15"/>
    </row>
    <row r="9455" spans="6:9">
      <c r="F9455" s="11"/>
      <c r="G9455" s="15"/>
      <c r="H9455" s="11"/>
      <c r="I9455" s="15"/>
    </row>
    <row r="9456" spans="6:9">
      <c r="F9456" s="11"/>
      <c r="G9456" s="15"/>
      <c r="H9456" s="11"/>
      <c r="I9456" s="15"/>
    </row>
    <row r="9457" spans="6:9">
      <c r="F9457" s="11"/>
      <c r="G9457" s="15"/>
      <c r="H9457" s="11"/>
      <c r="I9457" s="15"/>
    </row>
    <row r="9458" spans="6:9">
      <c r="F9458" s="11"/>
      <c r="G9458" s="15"/>
      <c r="H9458" s="11"/>
      <c r="I9458" s="15"/>
    </row>
    <row r="9459" spans="6:9">
      <c r="F9459" s="11"/>
      <c r="G9459" s="15"/>
      <c r="H9459" s="11"/>
      <c r="I9459" s="15"/>
    </row>
    <row r="9460" spans="6:9">
      <c r="F9460" s="11"/>
      <c r="G9460" s="15"/>
      <c r="H9460" s="11"/>
      <c r="I9460" s="15"/>
    </row>
    <row r="9461" spans="6:9">
      <c r="F9461" s="11"/>
      <c r="G9461" s="15"/>
      <c r="H9461" s="11"/>
      <c r="I9461" s="15"/>
    </row>
    <row r="9462" spans="6:9">
      <c r="F9462" s="11"/>
      <c r="G9462" s="15"/>
      <c r="H9462" s="11"/>
      <c r="I9462" s="15"/>
    </row>
    <row r="9463" spans="6:9">
      <c r="F9463" s="11"/>
      <c r="G9463" s="15"/>
      <c r="H9463" s="11"/>
      <c r="I9463" s="15"/>
    </row>
    <row r="9464" spans="6:9">
      <c r="F9464" s="11"/>
      <c r="G9464" s="15"/>
      <c r="H9464" s="11"/>
      <c r="I9464" s="15"/>
    </row>
    <row r="9465" spans="6:9">
      <c r="F9465" s="11"/>
      <c r="G9465" s="15"/>
      <c r="H9465" s="11"/>
      <c r="I9465" s="15"/>
    </row>
    <row r="9466" spans="6:9">
      <c r="F9466" s="11"/>
      <c r="G9466" s="15"/>
      <c r="H9466" s="11"/>
      <c r="I9466" s="15"/>
    </row>
    <row r="9467" spans="6:9">
      <c r="F9467" s="11"/>
      <c r="G9467" s="15"/>
      <c r="H9467" s="11"/>
      <c r="I9467" s="15"/>
    </row>
    <row r="9468" spans="6:9">
      <c r="F9468" s="11"/>
      <c r="G9468" s="15"/>
      <c r="H9468" s="11"/>
      <c r="I9468" s="15"/>
    </row>
    <row r="9469" spans="6:9">
      <c r="F9469" s="11"/>
      <c r="G9469" s="15"/>
      <c r="H9469" s="11"/>
      <c r="I9469" s="15"/>
    </row>
    <row r="9470" spans="6:9">
      <c r="F9470" s="11"/>
      <c r="G9470" s="15"/>
      <c r="H9470" s="11"/>
      <c r="I9470" s="15"/>
    </row>
    <row r="9471" spans="6:9">
      <c r="F9471" s="11"/>
      <c r="G9471" s="15"/>
      <c r="H9471" s="11"/>
      <c r="I9471" s="15"/>
    </row>
    <row r="9472" spans="6:9">
      <c r="F9472" s="11"/>
      <c r="G9472" s="15"/>
      <c r="H9472" s="11"/>
      <c r="I9472" s="15"/>
    </row>
    <row r="9473" spans="6:9">
      <c r="F9473" s="11"/>
      <c r="G9473" s="15"/>
      <c r="H9473" s="11"/>
      <c r="I9473" s="15"/>
    </row>
    <row r="9474" spans="6:9">
      <c r="F9474" s="11"/>
      <c r="G9474" s="15"/>
      <c r="H9474" s="11"/>
      <c r="I9474" s="15"/>
    </row>
    <row r="9475" spans="6:9">
      <c r="F9475" s="11"/>
      <c r="G9475" s="15"/>
      <c r="H9475" s="11"/>
      <c r="I9475" s="15"/>
    </row>
    <row r="9476" spans="6:9">
      <c r="F9476" s="11"/>
      <c r="G9476" s="15"/>
      <c r="H9476" s="11"/>
      <c r="I9476" s="15"/>
    </row>
    <row r="9477" spans="6:9">
      <c r="F9477" s="11"/>
      <c r="G9477" s="15"/>
      <c r="H9477" s="11"/>
      <c r="I9477" s="15"/>
    </row>
    <row r="9478" spans="6:9">
      <c r="F9478" s="11"/>
      <c r="G9478" s="15"/>
      <c r="H9478" s="11"/>
      <c r="I9478" s="15"/>
    </row>
    <row r="9479" spans="6:9">
      <c r="F9479" s="11"/>
      <c r="G9479" s="15"/>
      <c r="H9479" s="11"/>
      <c r="I9479" s="15"/>
    </row>
    <row r="9480" spans="6:9">
      <c r="F9480" s="11"/>
      <c r="G9480" s="15"/>
      <c r="H9480" s="11"/>
      <c r="I9480" s="15"/>
    </row>
    <row r="9481" spans="6:9">
      <c r="F9481" s="11"/>
      <c r="G9481" s="15"/>
      <c r="H9481" s="11"/>
      <c r="I9481" s="15"/>
    </row>
    <row r="9482" spans="6:9">
      <c r="F9482" s="11"/>
      <c r="G9482" s="15"/>
      <c r="H9482" s="11"/>
      <c r="I9482" s="15"/>
    </row>
    <row r="9483" spans="6:9">
      <c r="F9483" s="11"/>
      <c r="G9483" s="15"/>
      <c r="H9483" s="11"/>
      <c r="I9483" s="15"/>
    </row>
    <row r="9484" spans="6:9">
      <c r="F9484" s="11"/>
      <c r="G9484" s="15"/>
      <c r="H9484" s="11"/>
      <c r="I9484" s="15"/>
    </row>
    <row r="9485" spans="6:9">
      <c r="F9485" s="11"/>
      <c r="G9485" s="15"/>
      <c r="H9485" s="11"/>
      <c r="I9485" s="15"/>
    </row>
    <row r="9486" spans="6:9">
      <c r="F9486" s="11"/>
      <c r="G9486" s="15"/>
      <c r="H9486" s="11"/>
      <c r="I9486" s="15"/>
    </row>
    <row r="9487" spans="6:9">
      <c r="F9487" s="11"/>
      <c r="G9487" s="15"/>
      <c r="H9487" s="11"/>
      <c r="I9487" s="15"/>
    </row>
    <row r="9488" spans="6:9">
      <c r="F9488" s="11"/>
      <c r="G9488" s="15"/>
      <c r="H9488" s="11"/>
      <c r="I9488" s="15"/>
    </row>
    <row r="9489" spans="6:9">
      <c r="F9489" s="11"/>
      <c r="G9489" s="15"/>
      <c r="H9489" s="11"/>
      <c r="I9489" s="15"/>
    </row>
    <row r="9490" spans="6:9">
      <c r="F9490" s="11"/>
      <c r="G9490" s="15"/>
      <c r="H9490" s="11"/>
      <c r="I9490" s="15"/>
    </row>
    <row r="9491" spans="6:9">
      <c r="F9491" s="11"/>
      <c r="G9491" s="15"/>
      <c r="H9491" s="11"/>
      <c r="I9491" s="15"/>
    </row>
    <row r="9492" spans="6:9">
      <c r="F9492" s="11"/>
      <c r="G9492" s="15"/>
      <c r="H9492" s="11"/>
      <c r="I9492" s="15"/>
    </row>
    <row r="9493" spans="6:9">
      <c r="F9493" s="11"/>
      <c r="G9493" s="15"/>
      <c r="H9493" s="11"/>
      <c r="I9493" s="15"/>
    </row>
    <row r="9494" spans="6:9">
      <c r="F9494" s="11"/>
      <c r="G9494" s="15"/>
      <c r="H9494" s="11"/>
      <c r="I9494" s="15"/>
    </row>
    <row r="9495" spans="6:9">
      <c r="F9495" s="11"/>
      <c r="G9495" s="15"/>
      <c r="H9495" s="11"/>
      <c r="I9495" s="15"/>
    </row>
    <row r="9496" spans="6:9">
      <c r="F9496" s="11"/>
      <c r="G9496" s="15"/>
      <c r="H9496" s="11"/>
      <c r="I9496" s="15"/>
    </row>
    <row r="9497" spans="6:9">
      <c r="F9497" s="11"/>
      <c r="G9497" s="15"/>
      <c r="H9497" s="11"/>
      <c r="I9497" s="15"/>
    </row>
    <row r="9498" spans="6:9">
      <c r="F9498" s="11"/>
      <c r="G9498" s="15"/>
      <c r="H9498" s="11"/>
      <c r="I9498" s="15"/>
    </row>
    <row r="9499" spans="6:9">
      <c r="F9499" s="11"/>
      <c r="G9499" s="15"/>
      <c r="H9499" s="11"/>
      <c r="I9499" s="15"/>
    </row>
    <row r="9500" spans="6:9">
      <c r="F9500" s="11"/>
      <c r="G9500" s="15"/>
      <c r="H9500" s="11"/>
      <c r="I9500" s="15"/>
    </row>
    <row r="9501" spans="6:9">
      <c r="F9501" s="11"/>
      <c r="G9501" s="15"/>
      <c r="H9501" s="11"/>
      <c r="I9501" s="15"/>
    </row>
    <row r="9502" spans="6:9">
      <c r="F9502" s="11"/>
      <c r="G9502" s="15"/>
      <c r="H9502" s="11"/>
      <c r="I9502" s="15"/>
    </row>
    <row r="9503" spans="6:9">
      <c r="F9503" s="11"/>
      <c r="G9503" s="15"/>
      <c r="H9503" s="11"/>
      <c r="I9503" s="15"/>
    </row>
    <row r="9504" spans="6:9">
      <c r="F9504" s="11"/>
      <c r="G9504" s="15"/>
      <c r="H9504" s="11"/>
      <c r="I9504" s="15"/>
    </row>
    <row r="9505" spans="6:9">
      <c r="F9505" s="11"/>
      <c r="G9505" s="15"/>
      <c r="H9505" s="11"/>
      <c r="I9505" s="15"/>
    </row>
    <row r="9506" spans="6:9">
      <c r="F9506" s="11"/>
      <c r="G9506" s="15"/>
      <c r="H9506" s="11"/>
      <c r="I9506" s="15"/>
    </row>
    <row r="9507" spans="6:9">
      <c r="F9507" s="11"/>
      <c r="G9507" s="15"/>
      <c r="H9507" s="11"/>
      <c r="I9507" s="15"/>
    </row>
    <row r="9508" spans="6:9">
      <c r="F9508" s="11"/>
      <c r="G9508" s="15"/>
      <c r="H9508" s="11"/>
      <c r="I9508" s="15"/>
    </row>
    <row r="9509" spans="6:9">
      <c r="F9509" s="11"/>
      <c r="G9509" s="15"/>
      <c r="H9509" s="11"/>
      <c r="I9509" s="15"/>
    </row>
    <row r="9510" spans="6:9">
      <c r="F9510" s="11"/>
      <c r="G9510" s="15"/>
      <c r="H9510" s="11"/>
      <c r="I9510" s="15"/>
    </row>
    <row r="9511" spans="6:9">
      <c r="F9511" s="11"/>
      <c r="G9511" s="15"/>
      <c r="H9511" s="11"/>
      <c r="I9511" s="15"/>
    </row>
    <row r="9512" spans="6:9">
      <c r="F9512" s="11"/>
      <c r="G9512" s="15"/>
      <c r="H9512" s="11"/>
      <c r="I9512" s="15"/>
    </row>
    <row r="9513" spans="6:9">
      <c r="F9513" s="11"/>
      <c r="G9513" s="15"/>
      <c r="H9513" s="11"/>
      <c r="I9513" s="15"/>
    </row>
    <row r="9514" spans="6:9">
      <c r="F9514" s="11"/>
      <c r="G9514" s="15"/>
      <c r="H9514" s="11"/>
      <c r="I9514" s="15"/>
    </row>
    <row r="9515" spans="6:9">
      <c r="F9515" s="11"/>
      <c r="G9515" s="15"/>
      <c r="H9515" s="11"/>
      <c r="I9515" s="15"/>
    </row>
    <row r="9516" spans="6:9">
      <c r="F9516" s="11"/>
      <c r="G9516" s="15"/>
      <c r="H9516" s="11"/>
      <c r="I9516" s="15"/>
    </row>
    <row r="9517" spans="6:9">
      <c r="F9517" s="11"/>
      <c r="G9517" s="15"/>
      <c r="H9517" s="11"/>
      <c r="I9517" s="15"/>
    </row>
    <row r="9518" spans="6:9">
      <c r="F9518" s="11"/>
      <c r="G9518" s="15"/>
      <c r="H9518" s="11"/>
      <c r="I9518" s="15"/>
    </row>
    <row r="9519" spans="6:9">
      <c r="F9519" s="11"/>
      <c r="G9519" s="15"/>
      <c r="H9519" s="11"/>
      <c r="I9519" s="15"/>
    </row>
    <row r="9520" spans="6:9">
      <c r="F9520" s="11"/>
      <c r="G9520" s="15"/>
      <c r="H9520" s="11"/>
      <c r="I9520" s="15"/>
    </row>
    <row r="9521" spans="6:9">
      <c r="F9521" s="11"/>
      <c r="G9521" s="15"/>
      <c r="H9521" s="11"/>
      <c r="I9521" s="15"/>
    </row>
    <row r="9522" spans="6:9">
      <c r="F9522" s="11"/>
      <c r="G9522" s="15"/>
      <c r="H9522" s="11"/>
      <c r="I9522" s="15"/>
    </row>
    <row r="9523" spans="6:9">
      <c r="F9523" s="11"/>
      <c r="G9523" s="15"/>
      <c r="H9523" s="11"/>
      <c r="I9523" s="15"/>
    </row>
    <row r="9524" spans="6:9">
      <c r="F9524" s="11"/>
      <c r="G9524" s="15"/>
      <c r="H9524" s="11"/>
      <c r="I9524" s="15"/>
    </row>
    <row r="9525" spans="6:9">
      <c r="F9525" s="11"/>
      <c r="G9525" s="15"/>
      <c r="H9525" s="11"/>
      <c r="I9525" s="15"/>
    </row>
    <row r="9526" spans="6:9">
      <c r="F9526" s="11"/>
      <c r="G9526" s="15"/>
      <c r="H9526" s="11"/>
      <c r="I9526" s="15"/>
    </row>
    <row r="9527" spans="6:9">
      <c r="F9527" s="11"/>
      <c r="G9527" s="15"/>
      <c r="H9527" s="11"/>
      <c r="I9527" s="15"/>
    </row>
    <row r="9528" spans="6:9">
      <c r="F9528" s="11"/>
      <c r="G9528" s="15"/>
      <c r="H9528" s="11"/>
      <c r="I9528" s="15"/>
    </row>
    <row r="9529" spans="6:9">
      <c r="F9529" s="11"/>
      <c r="G9529" s="15"/>
      <c r="H9529" s="11"/>
      <c r="I9529" s="15"/>
    </row>
    <row r="9530" spans="6:9">
      <c r="F9530" s="11"/>
      <c r="G9530" s="15"/>
      <c r="H9530" s="11"/>
      <c r="I9530" s="15"/>
    </row>
    <row r="9531" spans="6:9">
      <c r="F9531" s="11"/>
      <c r="G9531" s="15"/>
      <c r="H9531" s="11"/>
      <c r="I9531" s="15"/>
    </row>
    <row r="9532" spans="6:9">
      <c r="F9532" s="11"/>
      <c r="G9532" s="15"/>
      <c r="H9532" s="11"/>
      <c r="I9532" s="15"/>
    </row>
    <row r="9533" spans="6:9">
      <c r="F9533" s="11"/>
      <c r="G9533" s="15"/>
      <c r="H9533" s="11"/>
      <c r="I9533" s="15"/>
    </row>
    <row r="9534" spans="6:9">
      <c r="F9534" s="11"/>
      <c r="G9534" s="15"/>
      <c r="H9534" s="11"/>
      <c r="I9534" s="15"/>
    </row>
    <row r="9535" spans="6:9">
      <c r="F9535" s="11"/>
      <c r="G9535" s="15"/>
      <c r="H9535" s="11"/>
      <c r="I9535" s="15"/>
    </row>
    <row r="9536" spans="6:9">
      <c r="F9536" s="11"/>
      <c r="G9536" s="15"/>
      <c r="H9536" s="11"/>
      <c r="I9536" s="15"/>
    </row>
    <row r="9537" spans="6:9">
      <c r="F9537" s="11"/>
      <c r="G9537" s="15"/>
      <c r="H9537" s="11"/>
      <c r="I9537" s="15"/>
    </row>
    <row r="9538" spans="6:9">
      <c r="F9538" s="11"/>
      <c r="G9538" s="15"/>
      <c r="H9538" s="11"/>
      <c r="I9538" s="15"/>
    </row>
    <row r="9539" spans="6:9">
      <c r="F9539" s="11"/>
      <c r="G9539" s="15"/>
      <c r="H9539" s="11"/>
      <c r="I9539" s="15"/>
    </row>
    <row r="9540" spans="6:9">
      <c r="F9540" s="11"/>
      <c r="G9540" s="15"/>
      <c r="H9540" s="11"/>
      <c r="I9540" s="15"/>
    </row>
    <row r="9541" spans="6:9">
      <c r="F9541" s="11"/>
      <c r="G9541" s="15"/>
      <c r="H9541" s="11"/>
      <c r="I9541" s="15"/>
    </row>
    <row r="9542" spans="6:9">
      <c r="F9542" s="11"/>
      <c r="G9542" s="15"/>
      <c r="H9542" s="11"/>
      <c r="I9542" s="15"/>
    </row>
    <row r="9543" spans="6:9">
      <c r="F9543" s="11"/>
      <c r="G9543" s="15"/>
      <c r="H9543" s="11"/>
      <c r="I9543" s="15"/>
    </row>
    <row r="9544" spans="6:9">
      <c r="F9544" s="11"/>
      <c r="G9544" s="15"/>
      <c r="H9544" s="11"/>
      <c r="I9544" s="15"/>
    </row>
    <row r="9545" spans="6:9">
      <c r="F9545" s="11"/>
      <c r="G9545" s="15"/>
      <c r="H9545" s="11"/>
      <c r="I9545" s="15"/>
    </row>
    <row r="9546" spans="6:9">
      <c r="F9546" s="11"/>
      <c r="G9546" s="15"/>
      <c r="H9546" s="11"/>
      <c r="I9546" s="15"/>
    </row>
    <row r="9547" spans="6:9">
      <c r="F9547" s="11"/>
      <c r="G9547" s="15"/>
      <c r="H9547" s="11"/>
      <c r="I9547" s="15"/>
    </row>
    <row r="9548" spans="6:9">
      <c r="F9548" s="11"/>
      <c r="G9548" s="15"/>
      <c r="H9548" s="11"/>
      <c r="I9548" s="15"/>
    </row>
    <row r="9549" spans="6:9">
      <c r="F9549" s="11"/>
      <c r="G9549" s="15"/>
      <c r="H9549" s="11"/>
      <c r="I9549" s="15"/>
    </row>
    <row r="9550" spans="6:9">
      <c r="F9550" s="11"/>
      <c r="G9550" s="15"/>
      <c r="H9550" s="11"/>
      <c r="I9550" s="15"/>
    </row>
    <row r="9551" spans="6:9">
      <c r="F9551" s="11"/>
      <c r="G9551" s="15"/>
      <c r="H9551" s="11"/>
      <c r="I9551" s="15"/>
    </row>
    <row r="9552" spans="6:9">
      <c r="F9552" s="11"/>
      <c r="G9552" s="15"/>
      <c r="H9552" s="11"/>
      <c r="I9552" s="15"/>
    </row>
    <row r="9553" spans="6:9">
      <c r="F9553" s="11"/>
      <c r="G9553" s="15"/>
      <c r="H9553" s="11"/>
      <c r="I9553" s="15"/>
    </row>
    <row r="9554" spans="6:9">
      <c r="F9554" s="11"/>
      <c r="G9554" s="15"/>
      <c r="H9554" s="11"/>
      <c r="I9554" s="15"/>
    </row>
    <row r="9555" spans="6:9">
      <c r="F9555" s="11"/>
      <c r="G9555" s="15"/>
      <c r="H9555" s="11"/>
      <c r="I9555" s="15"/>
    </row>
    <row r="9556" spans="6:9">
      <c r="F9556" s="11"/>
      <c r="G9556" s="15"/>
      <c r="H9556" s="11"/>
      <c r="I9556" s="15"/>
    </row>
    <row r="9557" spans="6:9">
      <c r="F9557" s="11"/>
      <c r="G9557" s="15"/>
      <c r="H9557" s="11"/>
      <c r="I9557" s="15"/>
    </row>
    <row r="9558" spans="6:9">
      <c r="F9558" s="11"/>
      <c r="G9558" s="15"/>
      <c r="H9558" s="11"/>
      <c r="I9558" s="15"/>
    </row>
    <row r="9559" spans="6:9">
      <c r="F9559" s="11"/>
      <c r="G9559" s="15"/>
      <c r="H9559" s="11"/>
      <c r="I9559" s="15"/>
    </row>
    <row r="9560" spans="6:9">
      <c r="F9560" s="11"/>
      <c r="G9560" s="15"/>
      <c r="H9560" s="11"/>
      <c r="I9560" s="15"/>
    </row>
    <row r="9561" spans="6:9">
      <c r="F9561" s="11"/>
      <c r="G9561" s="15"/>
      <c r="H9561" s="11"/>
      <c r="I9561" s="15"/>
    </row>
    <row r="9562" spans="6:9">
      <c r="F9562" s="11"/>
      <c r="G9562" s="15"/>
      <c r="H9562" s="11"/>
      <c r="I9562" s="15"/>
    </row>
    <row r="9563" spans="6:9">
      <c r="F9563" s="11"/>
      <c r="G9563" s="15"/>
      <c r="H9563" s="11"/>
      <c r="I9563" s="15"/>
    </row>
    <row r="9564" spans="6:9">
      <c r="F9564" s="11"/>
      <c r="G9564" s="15"/>
      <c r="H9564" s="11"/>
      <c r="I9564" s="15"/>
    </row>
    <row r="9565" spans="6:9">
      <c r="F9565" s="11"/>
      <c r="G9565" s="15"/>
      <c r="H9565" s="11"/>
      <c r="I9565" s="15"/>
    </row>
    <row r="9566" spans="6:9">
      <c r="F9566" s="11"/>
      <c r="G9566" s="15"/>
      <c r="H9566" s="11"/>
      <c r="I9566" s="15"/>
    </row>
    <row r="9567" spans="6:9">
      <c r="F9567" s="11"/>
      <c r="G9567" s="15"/>
      <c r="H9567" s="11"/>
      <c r="I9567" s="15"/>
    </row>
    <row r="9568" spans="6:9">
      <c r="F9568" s="11"/>
      <c r="G9568" s="15"/>
      <c r="H9568" s="11"/>
      <c r="I9568" s="15"/>
    </row>
    <row r="9569" spans="6:9">
      <c r="F9569" s="11"/>
      <c r="G9569" s="15"/>
      <c r="H9569" s="11"/>
      <c r="I9569" s="15"/>
    </row>
    <row r="9570" spans="6:9">
      <c r="F9570" s="11"/>
      <c r="G9570" s="15"/>
      <c r="H9570" s="11"/>
      <c r="I9570" s="15"/>
    </row>
    <row r="9571" spans="6:9">
      <c r="F9571" s="11"/>
      <c r="G9571" s="15"/>
      <c r="H9571" s="11"/>
      <c r="I9571" s="15"/>
    </row>
    <row r="9572" spans="6:9">
      <c r="F9572" s="11"/>
      <c r="G9572" s="15"/>
      <c r="H9572" s="11"/>
      <c r="I9572" s="15"/>
    </row>
    <row r="9573" spans="6:9">
      <c r="F9573" s="11"/>
      <c r="G9573" s="15"/>
      <c r="H9573" s="11"/>
      <c r="I9573" s="15"/>
    </row>
    <row r="9574" spans="6:9">
      <c r="F9574" s="11"/>
      <c r="G9574" s="15"/>
      <c r="H9574" s="11"/>
      <c r="I9574" s="15"/>
    </row>
    <row r="9575" spans="6:9">
      <c r="F9575" s="11"/>
      <c r="G9575" s="15"/>
      <c r="H9575" s="11"/>
      <c r="I9575" s="15"/>
    </row>
    <row r="9576" spans="6:9">
      <c r="F9576" s="11"/>
      <c r="G9576" s="15"/>
      <c r="H9576" s="11"/>
      <c r="I9576" s="15"/>
    </row>
    <row r="9577" spans="6:9">
      <c r="F9577" s="11"/>
      <c r="G9577" s="15"/>
      <c r="H9577" s="11"/>
      <c r="I9577" s="15"/>
    </row>
    <row r="9578" spans="6:9">
      <c r="F9578" s="11"/>
      <c r="G9578" s="15"/>
      <c r="H9578" s="11"/>
      <c r="I9578" s="15"/>
    </row>
    <row r="9579" spans="6:9">
      <c r="F9579" s="11"/>
      <c r="G9579" s="15"/>
      <c r="H9579" s="11"/>
      <c r="I9579" s="15"/>
    </row>
    <row r="9580" spans="6:9">
      <c r="F9580" s="11"/>
      <c r="G9580" s="15"/>
      <c r="H9580" s="11"/>
      <c r="I9580" s="15"/>
    </row>
    <row r="9581" spans="6:9">
      <c r="F9581" s="11"/>
      <c r="G9581" s="15"/>
      <c r="H9581" s="11"/>
      <c r="I9581" s="15"/>
    </row>
    <row r="9582" spans="6:9">
      <c r="F9582" s="11"/>
      <c r="G9582" s="15"/>
      <c r="H9582" s="11"/>
      <c r="I9582" s="15"/>
    </row>
    <row r="9583" spans="6:9">
      <c r="F9583" s="11"/>
      <c r="G9583" s="15"/>
      <c r="H9583" s="11"/>
      <c r="I9583" s="15"/>
    </row>
    <row r="9584" spans="6:9">
      <c r="F9584" s="11"/>
      <c r="G9584" s="15"/>
      <c r="H9584" s="11"/>
      <c r="I9584" s="15"/>
    </row>
    <row r="9585" spans="6:9">
      <c r="F9585" s="11"/>
      <c r="G9585" s="15"/>
      <c r="H9585" s="11"/>
      <c r="I9585" s="15"/>
    </row>
    <row r="9586" spans="6:9">
      <c r="F9586" s="11"/>
      <c r="G9586" s="15"/>
      <c r="H9586" s="11"/>
      <c r="I9586" s="15"/>
    </row>
    <row r="9587" spans="6:9">
      <c r="F9587" s="11"/>
      <c r="G9587" s="15"/>
      <c r="H9587" s="11"/>
      <c r="I9587" s="15"/>
    </row>
    <row r="9588" spans="6:9">
      <c r="F9588" s="11"/>
      <c r="G9588" s="15"/>
      <c r="H9588" s="11"/>
      <c r="I9588" s="15"/>
    </row>
    <row r="9589" spans="6:9">
      <c r="F9589" s="11"/>
      <c r="G9589" s="15"/>
      <c r="H9589" s="11"/>
      <c r="I9589" s="15"/>
    </row>
    <row r="9590" spans="6:9">
      <c r="F9590" s="11"/>
      <c r="G9590" s="15"/>
      <c r="H9590" s="11"/>
      <c r="I9590" s="15"/>
    </row>
    <row r="9591" spans="6:9">
      <c r="F9591" s="11"/>
      <c r="G9591" s="15"/>
      <c r="H9591" s="11"/>
      <c r="I9591" s="15"/>
    </row>
    <row r="9592" spans="6:9">
      <c r="F9592" s="11"/>
      <c r="G9592" s="15"/>
      <c r="H9592" s="11"/>
      <c r="I9592" s="15"/>
    </row>
    <row r="9593" spans="6:9">
      <c r="F9593" s="11"/>
      <c r="G9593" s="15"/>
      <c r="H9593" s="11"/>
      <c r="I9593" s="15"/>
    </row>
    <row r="9594" spans="6:9">
      <c r="F9594" s="11"/>
      <c r="G9594" s="15"/>
      <c r="H9594" s="11"/>
      <c r="I9594" s="15"/>
    </row>
    <row r="9595" spans="6:9">
      <c r="F9595" s="11"/>
      <c r="G9595" s="15"/>
      <c r="H9595" s="11"/>
      <c r="I9595" s="15"/>
    </row>
    <row r="9596" spans="6:9">
      <c r="F9596" s="11"/>
      <c r="G9596" s="15"/>
      <c r="H9596" s="11"/>
      <c r="I9596" s="15"/>
    </row>
    <row r="9597" spans="6:9">
      <c r="F9597" s="11"/>
      <c r="G9597" s="15"/>
      <c r="H9597" s="11"/>
      <c r="I9597" s="15"/>
    </row>
    <row r="9598" spans="6:9">
      <c r="F9598" s="11"/>
      <c r="G9598" s="15"/>
      <c r="H9598" s="11"/>
      <c r="I9598" s="15"/>
    </row>
    <row r="9599" spans="6:9">
      <c r="F9599" s="11"/>
      <c r="G9599" s="15"/>
      <c r="H9599" s="11"/>
      <c r="I9599" s="15"/>
    </row>
    <row r="9600" spans="6:9">
      <c r="F9600" s="11"/>
      <c r="G9600" s="15"/>
      <c r="H9600" s="11"/>
      <c r="I9600" s="15"/>
    </row>
    <row r="9601" spans="6:9">
      <c r="F9601" s="11"/>
      <c r="G9601" s="15"/>
      <c r="H9601" s="11"/>
      <c r="I9601" s="15"/>
    </row>
    <row r="9602" spans="6:9">
      <c r="F9602" s="11"/>
      <c r="G9602" s="15"/>
      <c r="H9602" s="11"/>
      <c r="I9602" s="15"/>
    </row>
    <row r="9603" spans="6:9">
      <c r="F9603" s="11"/>
      <c r="G9603" s="15"/>
      <c r="H9603" s="11"/>
      <c r="I9603" s="15"/>
    </row>
    <row r="9604" spans="6:9">
      <c r="F9604" s="11"/>
      <c r="G9604" s="15"/>
      <c r="H9604" s="11"/>
      <c r="I9604" s="15"/>
    </row>
    <row r="9605" spans="6:9">
      <c r="F9605" s="11"/>
      <c r="G9605" s="15"/>
      <c r="H9605" s="11"/>
      <c r="I9605" s="15"/>
    </row>
    <row r="9606" spans="6:9">
      <c r="F9606" s="11"/>
      <c r="G9606" s="15"/>
      <c r="H9606" s="11"/>
      <c r="I9606" s="15"/>
    </row>
    <row r="9607" spans="6:9">
      <c r="F9607" s="11"/>
      <c r="G9607" s="15"/>
      <c r="H9607" s="11"/>
      <c r="I9607" s="15"/>
    </row>
    <row r="9608" spans="6:9">
      <c r="F9608" s="11"/>
      <c r="G9608" s="15"/>
      <c r="H9608" s="11"/>
      <c r="I9608" s="15"/>
    </row>
    <row r="9609" spans="6:9">
      <c r="F9609" s="11"/>
      <c r="G9609" s="15"/>
      <c r="H9609" s="11"/>
      <c r="I9609" s="15"/>
    </row>
    <row r="9610" spans="6:9">
      <c r="F9610" s="11"/>
      <c r="G9610" s="15"/>
      <c r="H9610" s="11"/>
      <c r="I9610" s="15"/>
    </row>
    <row r="9611" spans="6:9">
      <c r="F9611" s="11"/>
      <c r="G9611" s="15"/>
      <c r="H9611" s="11"/>
      <c r="I9611" s="15"/>
    </row>
    <row r="9612" spans="6:9">
      <c r="F9612" s="11"/>
      <c r="G9612" s="15"/>
      <c r="H9612" s="11"/>
      <c r="I9612" s="15"/>
    </row>
    <row r="9613" spans="6:9">
      <c r="F9613" s="11"/>
      <c r="G9613" s="15"/>
      <c r="H9613" s="11"/>
      <c r="I9613" s="15"/>
    </row>
    <row r="9614" spans="6:9">
      <c r="F9614" s="11"/>
      <c r="G9614" s="15"/>
      <c r="H9614" s="11"/>
      <c r="I9614" s="15"/>
    </row>
    <row r="9615" spans="6:9">
      <c r="F9615" s="11"/>
      <c r="G9615" s="15"/>
      <c r="H9615" s="11"/>
      <c r="I9615" s="15"/>
    </row>
    <row r="9616" spans="6:9">
      <c r="F9616" s="11"/>
      <c r="G9616" s="15"/>
      <c r="H9616" s="11"/>
      <c r="I9616" s="15"/>
    </row>
    <row r="9617" spans="6:9">
      <c r="F9617" s="11"/>
      <c r="G9617" s="15"/>
      <c r="H9617" s="11"/>
      <c r="I9617" s="15"/>
    </row>
    <row r="9618" spans="6:9">
      <c r="F9618" s="11"/>
      <c r="G9618" s="15"/>
      <c r="H9618" s="11"/>
      <c r="I9618" s="15"/>
    </row>
    <row r="9619" spans="6:9">
      <c r="F9619" s="11"/>
      <c r="G9619" s="15"/>
      <c r="H9619" s="11"/>
      <c r="I9619" s="15"/>
    </row>
    <row r="9620" spans="6:9">
      <c r="F9620" s="11"/>
      <c r="G9620" s="15"/>
      <c r="H9620" s="11"/>
      <c r="I9620" s="15"/>
    </row>
    <row r="9621" spans="6:9">
      <c r="F9621" s="11"/>
      <c r="G9621" s="15"/>
      <c r="H9621" s="11"/>
      <c r="I9621" s="15"/>
    </row>
    <row r="9622" spans="6:9">
      <c r="F9622" s="11"/>
      <c r="G9622" s="15"/>
      <c r="H9622" s="11"/>
      <c r="I9622" s="15"/>
    </row>
    <row r="9623" spans="6:9">
      <c r="F9623" s="11"/>
      <c r="G9623" s="15"/>
      <c r="H9623" s="11"/>
      <c r="I9623" s="15"/>
    </row>
    <row r="9624" spans="6:9">
      <c r="F9624" s="11"/>
      <c r="G9624" s="15"/>
      <c r="H9624" s="11"/>
      <c r="I9624" s="15"/>
    </row>
    <row r="9625" spans="6:9">
      <c r="F9625" s="11"/>
      <c r="G9625" s="15"/>
      <c r="H9625" s="11"/>
      <c r="I9625" s="15"/>
    </row>
    <row r="9626" spans="6:9">
      <c r="F9626" s="11"/>
      <c r="G9626" s="15"/>
      <c r="H9626" s="11"/>
      <c r="I9626" s="15"/>
    </row>
    <row r="9627" spans="6:9">
      <c r="F9627" s="11"/>
      <c r="G9627" s="15"/>
      <c r="H9627" s="11"/>
      <c r="I9627" s="15"/>
    </row>
    <row r="9628" spans="6:9">
      <c r="F9628" s="11"/>
      <c r="G9628" s="15"/>
      <c r="H9628" s="11"/>
      <c r="I9628" s="15"/>
    </row>
    <row r="9629" spans="6:9">
      <c r="F9629" s="11"/>
      <c r="G9629" s="15"/>
      <c r="H9629" s="11"/>
      <c r="I9629" s="15"/>
    </row>
    <row r="9630" spans="6:9">
      <c r="F9630" s="11"/>
      <c r="G9630" s="15"/>
      <c r="H9630" s="11"/>
      <c r="I9630" s="15"/>
    </row>
    <row r="9631" spans="6:9">
      <c r="F9631" s="11"/>
      <c r="G9631" s="15"/>
      <c r="H9631" s="11"/>
      <c r="I9631" s="15"/>
    </row>
    <row r="9632" spans="6:9">
      <c r="F9632" s="11"/>
      <c r="G9632" s="15"/>
      <c r="H9632" s="11"/>
      <c r="I9632" s="15"/>
    </row>
    <row r="9633" spans="6:9">
      <c r="F9633" s="11"/>
      <c r="G9633" s="15"/>
      <c r="H9633" s="11"/>
      <c r="I9633" s="15"/>
    </row>
    <row r="9634" spans="6:9">
      <c r="F9634" s="11"/>
      <c r="G9634" s="15"/>
      <c r="H9634" s="11"/>
      <c r="I9634" s="15"/>
    </row>
    <row r="9635" spans="6:9">
      <c r="F9635" s="11"/>
      <c r="G9635" s="15"/>
      <c r="H9635" s="11"/>
      <c r="I9635" s="15"/>
    </row>
    <row r="9636" spans="6:9">
      <c r="F9636" s="11"/>
      <c r="G9636" s="15"/>
      <c r="H9636" s="11"/>
      <c r="I9636" s="15"/>
    </row>
    <row r="9637" spans="6:9">
      <c r="F9637" s="11"/>
      <c r="G9637" s="15"/>
      <c r="H9637" s="11"/>
      <c r="I9637" s="15"/>
    </row>
    <row r="9638" spans="6:9">
      <c r="F9638" s="11"/>
      <c r="G9638" s="15"/>
      <c r="H9638" s="11"/>
      <c r="I9638" s="15"/>
    </row>
    <row r="9639" spans="6:9">
      <c r="F9639" s="11"/>
      <c r="G9639" s="15"/>
      <c r="H9639" s="11"/>
      <c r="I9639" s="15"/>
    </row>
    <row r="9640" spans="6:9">
      <c r="F9640" s="11"/>
      <c r="G9640" s="15"/>
      <c r="H9640" s="11"/>
      <c r="I9640" s="15"/>
    </row>
    <row r="9641" spans="6:9">
      <c r="F9641" s="11"/>
      <c r="G9641" s="15"/>
      <c r="H9641" s="11"/>
      <c r="I9641" s="15"/>
    </row>
    <row r="9642" spans="6:9">
      <c r="F9642" s="11"/>
      <c r="G9642" s="15"/>
      <c r="H9642" s="11"/>
      <c r="I9642" s="15"/>
    </row>
    <row r="9643" spans="6:9">
      <c r="F9643" s="11"/>
      <c r="G9643" s="15"/>
      <c r="H9643" s="11"/>
      <c r="I9643" s="15"/>
    </row>
    <row r="9644" spans="6:9">
      <c r="F9644" s="11"/>
      <c r="G9644" s="15"/>
      <c r="H9644" s="11"/>
      <c r="I9644" s="15"/>
    </row>
    <row r="9645" spans="6:9">
      <c r="F9645" s="11"/>
      <c r="G9645" s="15"/>
      <c r="H9645" s="11"/>
      <c r="I9645" s="15"/>
    </row>
    <row r="9646" spans="6:9">
      <c r="F9646" s="11"/>
      <c r="G9646" s="15"/>
      <c r="H9646" s="11"/>
      <c r="I9646" s="15"/>
    </row>
    <row r="9647" spans="6:9">
      <c r="F9647" s="11"/>
      <c r="G9647" s="15"/>
      <c r="H9647" s="11"/>
      <c r="I9647" s="15"/>
    </row>
    <row r="9648" spans="6:9">
      <c r="F9648" s="11"/>
      <c r="G9648" s="15"/>
      <c r="H9648" s="11"/>
      <c r="I9648" s="15"/>
    </row>
    <row r="9649" spans="6:9">
      <c r="F9649" s="11"/>
      <c r="G9649" s="15"/>
      <c r="H9649" s="11"/>
      <c r="I9649" s="15"/>
    </row>
    <row r="9650" spans="6:9">
      <c r="F9650" s="11"/>
      <c r="G9650" s="15"/>
      <c r="H9650" s="11"/>
      <c r="I9650" s="15"/>
    </row>
    <row r="9651" spans="6:9">
      <c r="F9651" s="11"/>
      <c r="G9651" s="15"/>
      <c r="H9651" s="11"/>
      <c r="I9651" s="15"/>
    </row>
    <row r="9652" spans="6:9">
      <c r="F9652" s="11"/>
      <c r="G9652" s="15"/>
      <c r="H9652" s="11"/>
      <c r="I9652" s="15"/>
    </row>
    <row r="9653" spans="6:9">
      <c r="F9653" s="11"/>
      <c r="G9653" s="15"/>
      <c r="H9653" s="11"/>
      <c r="I9653" s="15"/>
    </row>
    <row r="9654" spans="6:9">
      <c r="F9654" s="11"/>
      <c r="G9654" s="15"/>
      <c r="H9654" s="11"/>
      <c r="I9654" s="15"/>
    </row>
    <row r="9655" spans="6:9">
      <c r="F9655" s="11"/>
      <c r="G9655" s="15"/>
      <c r="H9655" s="11"/>
      <c r="I9655" s="15"/>
    </row>
    <row r="9656" spans="6:9">
      <c r="F9656" s="11"/>
      <c r="G9656" s="15"/>
      <c r="H9656" s="11"/>
      <c r="I9656" s="15"/>
    </row>
    <row r="9657" spans="6:9">
      <c r="F9657" s="11"/>
      <c r="G9657" s="15"/>
      <c r="H9657" s="11"/>
      <c r="I9657" s="15"/>
    </row>
    <row r="9658" spans="6:9">
      <c r="F9658" s="11"/>
      <c r="G9658" s="15"/>
      <c r="H9658" s="11"/>
      <c r="I9658" s="15"/>
    </row>
    <row r="9659" spans="6:9">
      <c r="F9659" s="11"/>
      <c r="G9659" s="15"/>
      <c r="H9659" s="11"/>
      <c r="I9659" s="15"/>
    </row>
    <row r="9660" spans="6:9">
      <c r="F9660" s="11"/>
      <c r="G9660" s="15"/>
      <c r="H9660" s="11"/>
      <c r="I9660" s="15"/>
    </row>
    <row r="9661" spans="6:9">
      <c r="F9661" s="11"/>
      <c r="G9661" s="15"/>
      <c r="H9661" s="11"/>
      <c r="I9661" s="15"/>
    </row>
    <row r="9662" spans="6:9">
      <c r="F9662" s="11"/>
      <c r="G9662" s="15"/>
      <c r="H9662" s="11"/>
      <c r="I9662" s="15"/>
    </row>
    <row r="9663" spans="6:9">
      <c r="F9663" s="11"/>
      <c r="G9663" s="15"/>
      <c r="H9663" s="11"/>
      <c r="I9663" s="15"/>
    </row>
    <row r="9664" spans="6:9">
      <c r="F9664" s="11"/>
      <c r="G9664" s="15"/>
      <c r="H9664" s="11"/>
      <c r="I9664" s="15"/>
    </row>
    <row r="9665" spans="6:9">
      <c r="F9665" s="11"/>
      <c r="G9665" s="15"/>
      <c r="H9665" s="11"/>
      <c r="I9665" s="15"/>
    </row>
    <row r="9666" spans="6:9">
      <c r="F9666" s="11"/>
      <c r="G9666" s="15"/>
      <c r="H9666" s="11"/>
      <c r="I9666" s="15"/>
    </row>
    <row r="9667" spans="6:9">
      <c r="F9667" s="11"/>
      <c r="G9667" s="15"/>
      <c r="H9667" s="11"/>
      <c r="I9667" s="15"/>
    </row>
    <row r="9668" spans="6:9">
      <c r="F9668" s="11"/>
      <c r="G9668" s="15"/>
      <c r="H9668" s="11"/>
      <c r="I9668" s="15"/>
    </row>
    <row r="9669" spans="6:9">
      <c r="F9669" s="11"/>
      <c r="G9669" s="15"/>
      <c r="H9669" s="11"/>
      <c r="I9669" s="15"/>
    </row>
    <row r="9670" spans="6:9">
      <c r="F9670" s="11"/>
      <c r="G9670" s="15"/>
      <c r="H9670" s="11"/>
      <c r="I9670" s="15"/>
    </row>
    <row r="9671" spans="6:9">
      <c r="F9671" s="11"/>
      <c r="G9671" s="15"/>
      <c r="H9671" s="11"/>
      <c r="I9671" s="15"/>
    </row>
    <row r="9672" spans="6:9">
      <c r="F9672" s="11"/>
      <c r="G9672" s="15"/>
      <c r="H9672" s="11"/>
      <c r="I9672" s="15"/>
    </row>
    <row r="9673" spans="6:9">
      <c r="F9673" s="11"/>
      <c r="G9673" s="15"/>
      <c r="H9673" s="11"/>
      <c r="I9673" s="15"/>
    </row>
    <row r="9674" spans="6:9">
      <c r="F9674" s="11"/>
      <c r="G9674" s="15"/>
      <c r="H9674" s="11"/>
      <c r="I9674" s="15"/>
    </row>
    <row r="9675" spans="6:9">
      <c r="F9675" s="11"/>
      <c r="G9675" s="15"/>
      <c r="H9675" s="11"/>
      <c r="I9675" s="15"/>
    </row>
    <row r="9676" spans="6:9">
      <c r="F9676" s="11"/>
      <c r="G9676" s="15"/>
      <c r="H9676" s="11"/>
      <c r="I9676" s="15"/>
    </row>
    <row r="9677" spans="6:9">
      <c r="F9677" s="11"/>
      <c r="G9677" s="15"/>
      <c r="H9677" s="11"/>
      <c r="I9677" s="15"/>
    </row>
    <row r="9678" spans="6:9">
      <c r="F9678" s="11"/>
      <c r="G9678" s="15"/>
      <c r="H9678" s="11"/>
      <c r="I9678" s="15"/>
    </row>
    <row r="9679" spans="6:9">
      <c r="F9679" s="11"/>
      <c r="G9679" s="15"/>
      <c r="H9679" s="11"/>
      <c r="I9679" s="15"/>
    </row>
    <row r="9680" spans="6:9">
      <c r="F9680" s="11"/>
      <c r="G9680" s="15"/>
      <c r="H9680" s="11"/>
      <c r="I9680" s="15"/>
    </row>
    <row r="9681" spans="6:9">
      <c r="F9681" s="11"/>
      <c r="G9681" s="15"/>
      <c r="H9681" s="11"/>
      <c r="I9681" s="15"/>
    </row>
    <row r="9682" spans="6:9">
      <c r="F9682" s="11"/>
      <c r="G9682" s="15"/>
      <c r="H9682" s="11"/>
      <c r="I9682" s="15"/>
    </row>
    <row r="9683" spans="6:9">
      <c r="F9683" s="11"/>
      <c r="G9683" s="15"/>
      <c r="H9683" s="11"/>
      <c r="I9683" s="15"/>
    </row>
    <row r="9684" spans="6:9">
      <c r="F9684" s="11"/>
      <c r="G9684" s="15"/>
      <c r="H9684" s="11"/>
      <c r="I9684" s="15"/>
    </row>
    <row r="9685" spans="6:9">
      <c r="F9685" s="11"/>
      <c r="G9685" s="15"/>
      <c r="H9685" s="11"/>
      <c r="I9685" s="15"/>
    </row>
    <row r="9686" spans="6:9">
      <c r="F9686" s="11"/>
      <c r="G9686" s="15"/>
      <c r="H9686" s="11"/>
      <c r="I9686" s="15"/>
    </row>
    <row r="9687" spans="6:9">
      <c r="F9687" s="11"/>
      <c r="G9687" s="15"/>
      <c r="H9687" s="11"/>
      <c r="I9687" s="15"/>
    </row>
    <row r="9688" spans="6:9">
      <c r="F9688" s="11"/>
      <c r="G9688" s="15"/>
      <c r="H9688" s="11"/>
      <c r="I9688" s="15"/>
    </row>
    <row r="9689" spans="6:9">
      <c r="F9689" s="11"/>
      <c r="G9689" s="15"/>
      <c r="H9689" s="11"/>
      <c r="I9689" s="15"/>
    </row>
    <row r="9690" spans="6:9">
      <c r="F9690" s="11"/>
      <c r="G9690" s="15"/>
      <c r="H9690" s="11"/>
      <c r="I9690" s="15"/>
    </row>
    <row r="9691" spans="6:9">
      <c r="F9691" s="11"/>
      <c r="G9691" s="15"/>
      <c r="H9691" s="11"/>
      <c r="I9691" s="15"/>
    </row>
    <row r="9692" spans="6:9">
      <c r="F9692" s="11"/>
      <c r="G9692" s="15"/>
      <c r="H9692" s="11"/>
      <c r="I9692" s="15"/>
    </row>
    <row r="9693" spans="6:9">
      <c r="F9693" s="11"/>
      <c r="G9693" s="15"/>
      <c r="H9693" s="11"/>
      <c r="I9693" s="15"/>
    </row>
    <row r="9694" spans="6:9">
      <c r="F9694" s="11"/>
      <c r="G9694" s="15"/>
      <c r="H9694" s="11"/>
      <c r="I9694" s="15"/>
    </row>
    <row r="9695" spans="6:9">
      <c r="F9695" s="11"/>
      <c r="G9695" s="15"/>
      <c r="H9695" s="11"/>
      <c r="I9695" s="15"/>
    </row>
    <row r="9696" spans="6:9">
      <c r="F9696" s="11"/>
      <c r="G9696" s="15"/>
      <c r="H9696" s="11"/>
      <c r="I9696" s="15"/>
    </row>
    <row r="9697" spans="6:9">
      <c r="F9697" s="11"/>
      <c r="G9697" s="15"/>
      <c r="H9697" s="11"/>
      <c r="I9697" s="15"/>
    </row>
    <row r="9698" spans="6:9">
      <c r="F9698" s="11"/>
      <c r="G9698" s="15"/>
      <c r="H9698" s="11"/>
      <c r="I9698" s="15"/>
    </row>
    <row r="9699" spans="6:9">
      <c r="F9699" s="11"/>
      <c r="G9699" s="15"/>
      <c r="H9699" s="11"/>
      <c r="I9699" s="15"/>
    </row>
    <row r="9700" spans="6:9">
      <c r="F9700" s="11"/>
      <c r="G9700" s="15"/>
      <c r="H9700" s="11"/>
      <c r="I9700" s="15"/>
    </row>
    <row r="9701" spans="6:9">
      <c r="F9701" s="11"/>
      <c r="G9701" s="15"/>
      <c r="H9701" s="11"/>
      <c r="I9701" s="15"/>
    </row>
    <row r="9702" spans="6:9">
      <c r="F9702" s="11"/>
      <c r="G9702" s="15"/>
      <c r="H9702" s="11"/>
      <c r="I9702" s="15"/>
    </row>
    <row r="9703" spans="6:9">
      <c r="F9703" s="11"/>
      <c r="G9703" s="15"/>
      <c r="H9703" s="11"/>
      <c r="I9703" s="15"/>
    </row>
    <row r="9704" spans="6:9">
      <c r="F9704" s="11"/>
      <c r="G9704" s="15"/>
      <c r="H9704" s="11"/>
      <c r="I9704" s="15"/>
    </row>
    <row r="9705" spans="6:9">
      <c r="F9705" s="11"/>
      <c r="G9705" s="15"/>
      <c r="H9705" s="11"/>
      <c r="I9705" s="15"/>
    </row>
    <row r="9706" spans="6:9">
      <c r="F9706" s="11"/>
      <c r="G9706" s="15"/>
      <c r="H9706" s="11"/>
      <c r="I9706" s="15"/>
    </row>
    <row r="9707" spans="6:9">
      <c r="F9707" s="11"/>
      <c r="G9707" s="15"/>
      <c r="H9707" s="11"/>
      <c r="I9707" s="15"/>
    </row>
    <row r="9708" spans="6:9">
      <c r="F9708" s="11"/>
      <c r="G9708" s="15"/>
      <c r="H9708" s="11"/>
      <c r="I9708" s="15"/>
    </row>
    <row r="9709" spans="6:9">
      <c r="F9709" s="11"/>
      <c r="G9709" s="15"/>
      <c r="H9709" s="11"/>
      <c r="I9709" s="15"/>
    </row>
    <row r="9710" spans="6:9">
      <c r="F9710" s="11"/>
      <c r="G9710" s="15"/>
      <c r="H9710" s="11"/>
      <c r="I9710" s="15"/>
    </row>
    <row r="9711" spans="6:9">
      <c r="F9711" s="11"/>
      <c r="G9711" s="15"/>
      <c r="H9711" s="11"/>
      <c r="I9711" s="15"/>
    </row>
    <row r="9712" spans="6:9">
      <c r="F9712" s="11"/>
      <c r="G9712" s="15"/>
      <c r="H9712" s="11"/>
      <c r="I9712" s="15"/>
    </row>
    <row r="9713" spans="6:9">
      <c r="F9713" s="11"/>
      <c r="G9713" s="15"/>
      <c r="H9713" s="11"/>
      <c r="I9713" s="15"/>
    </row>
    <row r="9714" spans="6:9">
      <c r="F9714" s="11"/>
      <c r="G9714" s="15"/>
      <c r="H9714" s="11"/>
      <c r="I9714" s="15"/>
    </row>
    <row r="9715" spans="6:9">
      <c r="F9715" s="11"/>
      <c r="G9715" s="15"/>
      <c r="H9715" s="11"/>
      <c r="I9715" s="15"/>
    </row>
    <row r="9716" spans="6:9">
      <c r="F9716" s="11"/>
      <c r="G9716" s="15"/>
      <c r="H9716" s="11"/>
      <c r="I9716" s="15"/>
    </row>
    <row r="9717" spans="6:9">
      <c r="F9717" s="11"/>
      <c r="G9717" s="15"/>
      <c r="H9717" s="11"/>
      <c r="I9717" s="15"/>
    </row>
    <row r="9718" spans="6:9">
      <c r="F9718" s="11"/>
      <c r="G9718" s="15"/>
      <c r="H9718" s="11"/>
      <c r="I9718" s="15"/>
    </row>
    <row r="9719" spans="6:9">
      <c r="F9719" s="11"/>
      <c r="G9719" s="15"/>
      <c r="H9719" s="11"/>
      <c r="I9719" s="15"/>
    </row>
    <row r="9720" spans="6:9">
      <c r="F9720" s="11"/>
      <c r="G9720" s="15"/>
      <c r="H9720" s="11"/>
      <c r="I9720" s="15"/>
    </row>
    <row r="9721" spans="6:9">
      <c r="F9721" s="11"/>
      <c r="G9721" s="15"/>
      <c r="H9721" s="11"/>
      <c r="I9721" s="15"/>
    </row>
    <row r="9722" spans="6:9">
      <c r="F9722" s="11"/>
      <c r="G9722" s="15"/>
      <c r="H9722" s="11"/>
      <c r="I9722" s="15"/>
    </row>
    <row r="9723" spans="6:9">
      <c r="F9723" s="11"/>
      <c r="G9723" s="15"/>
      <c r="H9723" s="11"/>
      <c r="I9723" s="15"/>
    </row>
    <row r="9724" spans="6:9">
      <c r="F9724" s="11"/>
      <c r="G9724" s="15"/>
      <c r="H9724" s="11"/>
      <c r="I9724" s="15"/>
    </row>
    <row r="9725" spans="6:9">
      <c r="F9725" s="11"/>
      <c r="G9725" s="15"/>
      <c r="H9725" s="11"/>
      <c r="I9725" s="15"/>
    </row>
    <row r="9726" spans="6:9">
      <c r="F9726" s="11"/>
      <c r="G9726" s="15"/>
      <c r="H9726" s="11"/>
      <c r="I9726" s="15"/>
    </row>
    <row r="9727" spans="6:9">
      <c r="F9727" s="11"/>
      <c r="G9727" s="15"/>
      <c r="H9727" s="11"/>
      <c r="I9727" s="15"/>
    </row>
    <row r="9728" spans="6:9">
      <c r="F9728" s="11"/>
      <c r="G9728" s="15"/>
      <c r="H9728" s="11"/>
      <c r="I9728" s="15"/>
    </row>
    <row r="9729" spans="6:9">
      <c r="F9729" s="11"/>
      <c r="G9729" s="15"/>
      <c r="H9729" s="11"/>
      <c r="I9729" s="15"/>
    </row>
    <row r="9730" spans="6:9">
      <c r="F9730" s="11"/>
      <c r="G9730" s="15"/>
      <c r="H9730" s="11"/>
      <c r="I9730" s="15"/>
    </row>
    <row r="9731" spans="6:9">
      <c r="F9731" s="11"/>
      <c r="G9731" s="15"/>
      <c r="H9731" s="11"/>
      <c r="I9731" s="15"/>
    </row>
    <row r="9732" spans="6:9">
      <c r="F9732" s="11"/>
      <c r="G9732" s="15"/>
      <c r="H9732" s="11"/>
      <c r="I9732" s="15"/>
    </row>
    <row r="9733" spans="6:9">
      <c r="F9733" s="11"/>
      <c r="G9733" s="15"/>
      <c r="H9733" s="11"/>
      <c r="I9733" s="15"/>
    </row>
    <row r="9734" spans="6:9">
      <c r="F9734" s="11"/>
      <c r="G9734" s="15"/>
      <c r="H9734" s="11"/>
      <c r="I9734" s="15"/>
    </row>
    <row r="9735" spans="6:9">
      <c r="F9735" s="11"/>
      <c r="G9735" s="15"/>
      <c r="H9735" s="11"/>
      <c r="I9735" s="15"/>
    </row>
    <row r="9736" spans="6:9">
      <c r="F9736" s="11"/>
      <c r="G9736" s="15"/>
      <c r="H9736" s="11"/>
      <c r="I9736" s="15"/>
    </row>
    <row r="9737" spans="6:9">
      <c r="F9737" s="11"/>
      <c r="G9737" s="15"/>
      <c r="H9737" s="11"/>
      <c r="I9737" s="15"/>
    </row>
    <row r="9738" spans="6:9">
      <c r="F9738" s="11"/>
      <c r="G9738" s="15"/>
      <c r="H9738" s="11"/>
      <c r="I9738" s="15"/>
    </row>
    <row r="9739" spans="6:9">
      <c r="F9739" s="11"/>
      <c r="G9739" s="15"/>
      <c r="H9739" s="11"/>
      <c r="I9739" s="15"/>
    </row>
    <row r="9740" spans="6:9">
      <c r="F9740" s="11"/>
      <c r="G9740" s="15"/>
      <c r="H9740" s="11"/>
      <c r="I9740" s="15"/>
    </row>
    <row r="9741" spans="6:9">
      <c r="F9741" s="11"/>
      <c r="G9741" s="15"/>
      <c r="H9741" s="11"/>
      <c r="I9741" s="15"/>
    </row>
    <row r="9742" spans="6:9">
      <c r="F9742" s="11"/>
      <c r="G9742" s="15"/>
      <c r="H9742" s="11"/>
      <c r="I9742" s="15"/>
    </row>
    <row r="9743" spans="6:9">
      <c r="F9743" s="11"/>
      <c r="G9743" s="15"/>
      <c r="H9743" s="11"/>
      <c r="I9743" s="15"/>
    </row>
    <row r="9744" spans="6:9">
      <c r="F9744" s="11"/>
      <c r="G9744" s="15"/>
      <c r="H9744" s="11"/>
      <c r="I9744" s="15"/>
    </row>
    <row r="9745" spans="6:9">
      <c r="F9745" s="11"/>
      <c r="G9745" s="15"/>
      <c r="H9745" s="11"/>
      <c r="I9745" s="15"/>
    </row>
    <row r="9746" spans="6:9">
      <c r="F9746" s="11"/>
      <c r="G9746" s="15"/>
      <c r="H9746" s="11"/>
      <c r="I9746" s="15"/>
    </row>
    <row r="9747" spans="6:9">
      <c r="F9747" s="11"/>
      <c r="G9747" s="15"/>
      <c r="H9747" s="11"/>
      <c r="I9747" s="15"/>
    </row>
    <row r="9748" spans="6:9">
      <c r="F9748" s="11"/>
      <c r="G9748" s="15"/>
      <c r="H9748" s="11"/>
      <c r="I9748" s="15"/>
    </row>
    <row r="9749" spans="6:9">
      <c r="F9749" s="11"/>
      <c r="G9749" s="15"/>
      <c r="H9749" s="11"/>
      <c r="I9749" s="15"/>
    </row>
    <row r="9750" spans="6:9">
      <c r="F9750" s="11"/>
      <c r="G9750" s="15"/>
      <c r="H9750" s="11"/>
      <c r="I9750" s="15"/>
    </row>
    <row r="9751" spans="6:9">
      <c r="F9751" s="11"/>
      <c r="G9751" s="15"/>
      <c r="H9751" s="11"/>
      <c r="I9751" s="15"/>
    </row>
    <row r="9752" spans="6:9">
      <c r="F9752" s="11"/>
      <c r="G9752" s="15"/>
      <c r="H9752" s="11"/>
      <c r="I9752" s="15"/>
    </row>
    <row r="9753" spans="6:9">
      <c r="F9753" s="11"/>
      <c r="G9753" s="15"/>
      <c r="H9753" s="11"/>
      <c r="I9753" s="15"/>
    </row>
    <row r="9754" spans="6:9">
      <c r="F9754" s="11"/>
      <c r="G9754" s="15"/>
      <c r="H9754" s="11"/>
      <c r="I9754" s="15"/>
    </row>
    <row r="9755" spans="6:9">
      <c r="F9755" s="11"/>
      <c r="G9755" s="15"/>
      <c r="H9755" s="11"/>
      <c r="I9755" s="15"/>
    </row>
    <row r="9756" spans="6:9">
      <c r="F9756" s="11"/>
      <c r="G9756" s="15"/>
      <c r="H9756" s="11"/>
      <c r="I9756" s="15"/>
    </row>
    <row r="9757" spans="6:9">
      <c r="F9757" s="11"/>
      <c r="G9757" s="15"/>
      <c r="H9757" s="11"/>
      <c r="I9757" s="15"/>
    </row>
    <row r="9758" spans="6:9">
      <c r="F9758" s="11"/>
      <c r="G9758" s="15"/>
      <c r="H9758" s="11"/>
      <c r="I9758" s="15"/>
    </row>
    <row r="9759" spans="6:9">
      <c r="F9759" s="11"/>
      <c r="G9759" s="15"/>
      <c r="H9759" s="11"/>
      <c r="I9759" s="15"/>
    </row>
    <row r="9760" spans="6:9">
      <c r="F9760" s="11"/>
      <c r="G9760" s="15"/>
      <c r="H9760" s="11"/>
      <c r="I9760" s="15"/>
    </row>
    <row r="9761" spans="6:9">
      <c r="F9761" s="11"/>
      <c r="G9761" s="15"/>
      <c r="H9761" s="11"/>
      <c r="I9761" s="15"/>
    </row>
    <row r="9762" spans="6:9">
      <c r="F9762" s="11"/>
      <c r="G9762" s="15"/>
      <c r="H9762" s="11"/>
      <c r="I9762" s="15"/>
    </row>
    <row r="9763" spans="6:9">
      <c r="F9763" s="11"/>
      <c r="G9763" s="15"/>
      <c r="H9763" s="11"/>
      <c r="I9763" s="15"/>
    </row>
    <row r="9764" spans="6:9">
      <c r="F9764" s="11"/>
      <c r="G9764" s="15"/>
      <c r="H9764" s="11"/>
      <c r="I9764" s="15"/>
    </row>
    <row r="9765" spans="6:9">
      <c r="F9765" s="11"/>
      <c r="G9765" s="15"/>
      <c r="H9765" s="11"/>
      <c r="I9765" s="15"/>
    </row>
    <row r="9766" spans="6:9">
      <c r="F9766" s="11"/>
      <c r="G9766" s="15"/>
      <c r="H9766" s="11"/>
      <c r="I9766" s="15"/>
    </row>
    <row r="9767" spans="6:9">
      <c r="F9767" s="11"/>
      <c r="G9767" s="15"/>
      <c r="H9767" s="11"/>
      <c r="I9767" s="15"/>
    </row>
    <row r="9768" spans="6:9">
      <c r="F9768" s="11"/>
      <c r="G9768" s="15"/>
      <c r="H9768" s="11"/>
      <c r="I9768" s="15"/>
    </row>
    <row r="9769" spans="6:9">
      <c r="F9769" s="11"/>
      <c r="G9769" s="15"/>
      <c r="H9769" s="11"/>
      <c r="I9769" s="15"/>
    </row>
    <row r="9770" spans="6:9">
      <c r="F9770" s="11"/>
      <c r="G9770" s="15"/>
      <c r="H9770" s="11"/>
      <c r="I9770" s="15"/>
    </row>
    <row r="9771" spans="6:9">
      <c r="F9771" s="11"/>
      <c r="G9771" s="15"/>
      <c r="H9771" s="11"/>
      <c r="I9771" s="15"/>
    </row>
    <row r="9772" spans="6:9">
      <c r="F9772" s="11"/>
      <c r="G9772" s="15"/>
      <c r="H9772" s="11"/>
      <c r="I9772" s="15"/>
    </row>
    <row r="9773" spans="6:9">
      <c r="F9773" s="11"/>
      <c r="G9773" s="15"/>
      <c r="H9773" s="11"/>
      <c r="I9773" s="15"/>
    </row>
    <row r="9774" spans="6:9">
      <c r="F9774" s="11"/>
      <c r="G9774" s="15"/>
      <c r="H9774" s="11"/>
      <c r="I9774" s="15"/>
    </row>
    <row r="9775" spans="6:9">
      <c r="F9775" s="11"/>
      <c r="G9775" s="15"/>
      <c r="H9775" s="11"/>
      <c r="I9775" s="15"/>
    </row>
    <row r="9776" spans="6:9">
      <c r="F9776" s="11"/>
      <c r="G9776" s="15"/>
      <c r="H9776" s="11"/>
      <c r="I9776" s="15"/>
    </row>
    <row r="9777" spans="6:9">
      <c r="F9777" s="11"/>
      <c r="G9777" s="15"/>
      <c r="H9777" s="11"/>
      <c r="I9777" s="15"/>
    </row>
    <row r="9778" spans="6:9">
      <c r="F9778" s="11"/>
      <c r="G9778" s="15"/>
      <c r="H9778" s="11"/>
      <c r="I9778" s="15"/>
    </row>
    <row r="9779" spans="6:9">
      <c r="F9779" s="11"/>
      <c r="G9779" s="15"/>
      <c r="H9779" s="11"/>
      <c r="I9779" s="15"/>
    </row>
    <row r="9780" spans="6:9">
      <c r="F9780" s="11"/>
      <c r="G9780" s="15"/>
      <c r="H9780" s="11"/>
      <c r="I9780" s="15"/>
    </row>
    <row r="9781" spans="6:9">
      <c r="F9781" s="11"/>
      <c r="G9781" s="15"/>
      <c r="H9781" s="11"/>
      <c r="I9781" s="15"/>
    </row>
    <row r="9782" spans="6:9">
      <c r="F9782" s="11"/>
      <c r="G9782" s="15"/>
      <c r="H9782" s="11"/>
      <c r="I9782" s="15"/>
    </row>
    <row r="9783" spans="6:9">
      <c r="F9783" s="11"/>
      <c r="G9783" s="15"/>
      <c r="H9783" s="11"/>
      <c r="I9783" s="15"/>
    </row>
    <row r="9784" spans="6:9">
      <c r="F9784" s="11"/>
      <c r="G9784" s="15"/>
      <c r="H9784" s="11"/>
      <c r="I9784" s="15"/>
    </row>
    <row r="9785" spans="6:9">
      <c r="F9785" s="11"/>
      <c r="G9785" s="15"/>
      <c r="H9785" s="11"/>
      <c r="I9785" s="15"/>
    </row>
    <row r="9786" spans="6:9">
      <c r="F9786" s="11"/>
      <c r="G9786" s="15"/>
      <c r="H9786" s="11"/>
      <c r="I9786" s="15"/>
    </row>
    <row r="9787" spans="6:9">
      <c r="F9787" s="11"/>
      <c r="G9787" s="15"/>
      <c r="H9787" s="11"/>
      <c r="I9787" s="15"/>
    </row>
    <row r="9788" spans="6:9">
      <c r="F9788" s="11"/>
      <c r="G9788" s="15"/>
      <c r="H9788" s="11"/>
      <c r="I9788" s="15"/>
    </row>
    <row r="9789" spans="6:9">
      <c r="F9789" s="11"/>
      <c r="G9789" s="15"/>
      <c r="H9789" s="11"/>
      <c r="I9789" s="15"/>
    </row>
    <row r="9790" spans="6:9">
      <c r="F9790" s="11"/>
      <c r="G9790" s="15"/>
      <c r="H9790" s="11"/>
      <c r="I9790" s="15"/>
    </row>
    <row r="9791" spans="6:9">
      <c r="F9791" s="11"/>
      <c r="G9791" s="15"/>
      <c r="H9791" s="11"/>
      <c r="I9791" s="15"/>
    </row>
    <row r="9792" spans="6:9">
      <c r="F9792" s="11"/>
      <c r="G9792" s="15"/>
      <c r="H9792" s="11"/>
      <c r="I9792" s="15"/>
    </row>
    <row r="9793" spans="6:9">
      <c r="F9793" s="11"/>
      <c r="G9793" s="15"/>
      <c r="H9793" s="11"/>
      <c r="I9793" s="15"/>
    </row>
    <row r="9794" spans="6:9">
      <c r="F9794" s="11"/>
      <c r="G9794" s="15"/>
      <c r="H9794" s="11"/>
      <c r="I9794" s="15"/>
    </row>
    <row r="9795" spans="6:9">
      <c r="F9795" s="11"/>
      <c r="G9795" s="15"/>
      <c r="H9795" s="11"/>
      <c r="I9795" s="15"/>
    </row>
    <row r="9796" spans="6:9">
      <c r="F9796" s="11"/>
      <c r="G9796" s="15"/>
      <c r="H9796" s="11"/>
      <c r="I9796" s="15"/>
    </row>
    <row r="9797" spans="6:9">
      <c r="F9797" s="11"/>
      <c r="G9797" s="15"/>
      <c r="H9797" s="11"/>
      <c r="I9797" s="15"/>
    </row>
    <row r="9798" spans="6:9">
      <c r="F9798" s="11"/>
      <c r="G9798" s="15"/>
      <c r="H9798" s="11"/>
      <c r="I9798" s="15"/>
    </row>
    <row r="9799" spans="6:9">
      <c r="F9799" s="11"/>
      <c r="G9799" s="15"/>
      <c r="H9799" s="11"/>
      <c r="I9799" s="15"/>
    </row>
    <row r="9800" spans="6:9">
      <c r="F9800" s="11"/>
      <c r="G9800" s="15"/>
      <c r="H9800" s="11"/>
      <c r="I9800" s="15"/>
    </row>
    <row r="9801" spans="6:9">
      <c r="F9801" s="11"/>
      <c r="G9801" s="15"/>
      <c r="H9801" s="11"/>
      <c r="I9801" s="15"/>
    </row>
    <row r="9802" spans="6:9">
      <c r="F9802" s="11"/>
      <c r="G9802" s="15"/>
      <c r="H9802" s="11"/>
      <c r="I9802" s="15"/>
    </row>
    <row r="9803" spans="6:9">
      <c r="F9803" s="11"/>
      <c r="G9803" s="15"/>
      <c r="H9803" s="11"/>
      <c r="I9803" s="15"/>
    </row>
    <row r="9804" spans="6:9">
      <c r="F9804" s="11"/>
      <c r="G9804" s="15"/>
      <c r="H9804" s="11"/>
      <c r="I9804" s="15"/>
    </row>
    <row r="9805" spans="6:9">
      <c r="F9805" s="11"/>
      <c r="G9805" s="15"/>
      <c r="H9805" s="11"/>
      <c r="I9805" s="15"/>
    </row>
    <row r="9806" spans="6:9">
      <c r="F9806" s="11"/>
      <c r="G9806" s="15"/>
      <c r="H9806" s="11"/>
      <c r="I9806" s="15"/>
    </row>
    <row r="9807" spans="6:9">
      <c r="F9807" s="11"/>
      <c r="G9807" s="15"/>
      <c r="H9807" s="11"/>
      <c r="I9807" s="15"/>
    </row>
    <row r="9808" spans="6:9">
      <c r="F9808" s="11"/>
      <c r="G9808" s="15"/>
      <c r="H9808" s="11"/>
      <c r="I9808" s="15"/>
    </row>
    <row r="9809" spans="6:9">
      <c r="F9809" s="11"/>
      <c r="G9809" s="15"/>
      <c r="H9809" s="11"/>
      <c r="I9809" s="15"/>
    </row>
    <row r="9810" spans="6:9">
      <c r="F9810" s="11"/>
      <c r="G9810" s="15"/>
      <c r="H9810" s="11"/>
      <c r="I9810" s="15"/>
    </row>
    <row r="9811" spans="6:9">
      <c r="F9811" s="11"/>
      <c r="G9811" s="15"/>
      <c r="H9811" s="11"/>
      <c r="I9811" s="15"/>
    </row>
    <row r="9812" spans="6:9">
      <c r="F9812" s="11"/>
      <c r="G9812" s="15"/>
      <c r="H9812" s="11"/>
      <c r="I9812" s="15"/>
    </row>
    <row r="9813" spans="6:9">
      <c r="F9813" s="11"/>
      <c r="G9813" s="15"/>
      <c r="H9813" s="11"/>
      <c r="I9813" s="15"/>
    </row>
    <row r="9814" spans="6:9">
      <c r="F9814" s="11"/>
      <c r="G9814" s="15"/>
      <c r="H9814" s="11"/>
      <c r="I9814" s="15"/>
    </row>
    <row r="9815" spans="6:9">
      <c r="F9815" s="11"/>
      <c r="G9815" s="15"/>
      <c r="H9815" s="11"/>
      <c r="I9815" s="15"/>
    </row>
    <row r="9816" spans="6:9">
      <c r="F9816" s="11"/>
      <c r="G9816" s="15"/>
      <c r="H9816" s="11"/>
      <c r="I9816" s="15"/>
    </row>
    <row r="9817" spans="6:9">
      <c r="F9817" s="11"/>
      <c r="G9817" s="15"/>
      <c r="H9817" s="11"/>
      <c r="I9817" s="15"/>
    </row>
    <row r="9818" spans="6:9">
      <c r="F9818" s="11"/>
      <c r="G9818" s="15"/>
      <c r="H9818" s="11"/>
      <c r="I9818" s="15"/>
    </row>
    <row r="9819" spans="6:9">
      <c r="F9819" s="11"/>
      <c r="G9819" s="15"/>
      <c r="H9819" s="11"/>
      <c r="I9819" s="15"/>
    </row>
    <row r="9820" spans="6:9">
      <c r="F9820" s="11"/>
      <c r="G9820" s="15"/>
      <c r="H9820" s="11"/>
      <c r="I9820" s="15"/>
    </row>
    <row r="9821" spans="6:9">
      <c r="F9821" s="11"/>
      <c r="G9821" s="15"/>
      <c r="H9821" s="11"/>
      <c r="I9821" s="15"/>
    </row>
    <row r="9822" spans="6:9">
      <c r="F9822" s="11"/>
      <c r="G9822" s="15"/>
      <c r="H9822" s="11"/>
      <c r="I9822" s="15"/>
    </row>
    <row r="9823" spans="6:9">
      <c r="F9823" s="11"/>
      <c r="G9823" s="15"/>
      <c r="H9823" s="11"/>
      <c r="I9823" s="15"/>
    </row>
    <row r="9824" spans="6:9">
      <c r="F9824" s="11"/>
      <c r="G9824" s="15"/>
      <c r="H9824" s="11"/>
      <c r="I9824" s="15"/>
    </row>
    <row r="9825" spans="6:9">
      <c r="F9825" s="11"/>
      <c r="G9825" s="15"/>
      <c r="H9825" s="11"/>
      <c r="I9825" s="15"/>
    </row>
    <row r="9826" spans="6:9">
      <c r="F9826" s="11"/>
      <c r="G9826" s="15"/>
      <c r="H9826" s="11"/>
      <c r="I9826" s="15"/>
    </row>
    <row r="9827" spans="6:9">
      <c r="F9827" s="11"/>
      <c r="G9827" s="15"/>
      <c r="H9827" s="11"/>
      <c r="I9827" s="15"/>
    </row>
    <row r="9828" spans="6:9">
      <c r="F9828" s="11"/>
      <c r="G9828" s="15"/>
      <c r="H9828" s="11"/>
      <c r="I9828" s="15"/>
    </row>
    <row r="9829" spans="6:9">
      <c r="F9829" s="11"/>
      <c r="G9829" s="15"/>
      <c r="H9829" s="11"/>
      <c r="I9829" s="15"/>
    </row>
    <row r="9830" spans="6:9">
      <c r="F9830" s="11"/>
      <c r="G9830" s="15"/>
      <c r="H9830" s="11"/>
      <c r="I9830" s="15"/>
    </row>
    <row r="9831" spans="6:9">
      <c r="F9831" s="11"/>
      <c r="G9831" s="15"/>
      <c r="H9831" s="11"/>
      <c r="I9831" s="15"/>
    </row>
    <row r="9832" spans="6:9">
      <c r="F9832" s="11"/>
      <c r="G9832" s="15"/>
      <c r="H9832" s="11"/>
      <c r="I9832" s="15"/>
    </row>
    <row r="9833" spans="6:9">
      <c r="F9833" s="11"/>
      <c r="G9833" s="15"/>
      <c r="H9833" s="11"/>
      <c r="I9833" s="15"/>
    </row>
    <row r="9834" spans="6:9">
      <c r="F9834" s="11"/>
      <c r="G9834" s="15"/>
      <c r="H9834" s="11"/>
      <c r="I9834" s="15"/>
    </row>
    <row r="9835" spans="6:9">
      <c r="F9835" s="11"/>
      <c r="G9835" s="15"/>
      <c r="H9835" s="11"/>
      <c r="I9835" s="15"/>
    </row>
    <row r="9836" spans="6:9">
      <c r="F9836" s="11"/>
      <c r="G9836" s="15"/>
      <c r="H9836" s="11"/>
      <c r="I9836" s="15"/>
    </row>
    <row r="9837" spans="6:9">
      <c r="F9837" s="11"/>
      <c r="G9837" s="15"/>
      <c r="H9837" s="11"/>
      <c r="I9837" s="15"/>
    </row>
    <row r="9838" spans="6:9">
      <c r="F9838" s="11"/>
      <c r="G9838" s="15"/>
      <c r="H9838" s="11"/>
      <c r="I9838" s="15"/>
    </row>
    <row r="9839" spans="6:9">
      <c r="F9839" s="11"/>
      <c r="G9839" s="15"/>
      <c r="H9839" s="11"/>
      <c r="I9839" s="15"/>
    </row>
    <row r="9840" spans="6:9">
      <c r="F9840" s="11"/>
      <c r="G9840" s="15"/>
      <c r="H9840" s="11"/>
      <c r="I9840" s="15"/>
    </row>
    <row r="9841" spans="6:9">
      <c r="F9841" s="11"/>
      <c r="G9841" s="15"/>
      <c r="H9841" s="11"/>
      <c r="I9841" s="15"/>
    </row>
    <row r="9842" spans="6:9">
      <c r="F9842" s="11"/>
      <c r="G9842" s="15"/>
      <c r="H9842" s="11"/>
      <c r="I9842" s="15"/>
    </row>
    <row r="9843" spans="6:9">
      <c r="F9843" s="11"/>
      <c r="G9843" s="15"/>
      <c r="H9843" s="11"/>
      <c r="I9843" s="15"/>
    </row>
    <row r="9844" spans="6:9">
      <c r="F9844" s="11"/>
      <c r="G9844" s="15"/>
      <c r="H9844" s="11"/>
      <c r="I9844" s="15"/>
    </row>
    <row r="9845" spans="6:9">
      <c r="F9845" s="11"/>
      <c r="G9845" s="15"/>
      <c r="H9845" s="11"/>
      <c r="I9845" s="15"/>
    </row>
    <row r="9846" spans="6:9">
      <c r="F9846" s="11"/>
      <c r="G9846" s="15"/>
      <c r="H9846" s="11"/>
      <c r="I9846" s="15"/>
    </row>
    <row r="9847" spans="6:9">
      <c r="F9847" s="11"/>
      <c r="G9847" s="15"/>
      <c r="H9847" s="11"/>
      <c r="I9847" s="15"/>
    </row>
    <row r="9848" spans="6:9">
      <c r="F9848" s="11"/>
      <c r="G9848" s="15"/>
      <c r="H9848" s="11"/>
      <c r="I9848" s="15"/>
    </row>
    <row r="9849" spans="6:9">
      <c r="F9849" s="11"/>
      <c r="G9849" s="15"/>
      <c r="H9849" s="11"/>
      <c r="I9849" s="15"/>
    </row>
    <row r="9850" spans="6:9">
      <c r="F9850" s="11"/>
      <c r="G9850" s="15"/>
      <c r="H9850" s="11"/>
      <c r="I9850" s="15"/>
    </row>
    <row r="9851" spans="6:9">
      <c r="F9851" s="11"/>
      <c r="G9851" s="15"/>
      <c r="H9851" s="11"/>
      <c r="I9851" s="15"/>
    </row>
    <row r="9852" spans="6:9">
      <c r="F9852" s="11"/>
      <c r="G9852" s="15"/>
      <c r="H9852" s="11"/>
      <c r="I9852" s="15"/>
    </row>
    <row r="9853" spans="6:9">
      <c r="F9853" s="11"/>
      <c r="G9853" s="15"/>
      <c r="H9853" s="11"/>
      <c r="I9853" s="15"/>
    </row>
    <row r="9854" spans="6:9">
      <c r="F9854" s="11"/>
      <c r="G9854" s="15"/>
      <c r="H9854" s="11"/>
      <c r="I9854" s="15"/>
    </row>
    <row r="9855" spans="6:9">
      <c r="F9855" s="11"/>
      <c r="G9855" s="15"/>
      <c r="H9855" s="11"/>
      <c r="I9855" s="15"/>
    </row>
    <row r="9856" spans="6:9">
      <c r="F9856" s="11"/>
      <c r="G9856" s="15"/>
      <c r="H9856" s="11"/>
      <c r="I9856" s="15"/>
    </row>
    <row r="9857" spans="6:9">
      <c r="F9857" s="11"/>
      <c r="G9857" s="15"/>
      <c r="H9857" s="11"/>
      <c r="I9857" s="15"/>
    </row>
    <row r="9858" spans="6:9">
      <c r="F9858" s="11"/>
      <c r="G9858" s="15"/>
      <c r="H9858" s="11"/>
      <c r="I9858" s="15"/>
    </row>
    <row r="9859" spans="6:9">
      <c r="F9859" s="11"/>
      <c r="G9859" s="15"/>
      <c r="H9859" s="11"/>
      <c r="I9859" s="15"/>
    </row>
    <row r="9860" spans="6:9">
      <c r="F9860" s="11"/>
      <c r="G9860" s="15"/>
      <c r="H9860" s="11"/>
      <c r="I9860" s="15"/>
    </row>
    <row r="9861" spans="6:9">
      <c r="F9861" s="11"/>
      <c r="G9861" s="15"/>
      <c r="H9861" s="11"/>
      <c r="I9861" s="15"/>
    </row>
    <row r="9862" spans="6:9">
      <c r="F9862" s="11"/>
      <c r="G9862" s="15"/>
      <c r="H9862" s="11"/>
      <c r="I9862" s="15"/>
    </row>
    <row r="9863" spans="6:9">
      <c r="F9863" s="11"/>
      <c r="G9863" s="15"/>
      <c r="H9863" s="11"/>
      <c r="I9863" s="15"/>
    </row>
    <row r="9864" spans="6:9">
      <c r="F9864" s="11"/>
      <c r="G9864" s="15"/>
      <c r="H9864" s="11"/>
      <c r="I9864" s="15"/>
    </row>
    <row r="9865" spans="6:9">
      <c r="F9865" s="11"/>
      <c r="G9865" s="15"/>
      <c r="H9865" s="11"/>
      <c r="I9865" s="15"/>
    </row>
    <row r="9866" spans="6:9">
      <c r="F9866" s="11"/>
      <c r="G9866" s="15"/>
      <c r="H9866" s="11"/>
      <c r="I9866" s="15"/>
    </row>
    <row r="9867" spans="6:9">
      <c r="F9867" s="11"/>
      <c r="G9867" s="15"/>
      <c r="H9867" s="11"/>
      <c r="I9867" s="15"/>
    </row>
    <row r="9868" spans="6:9">
      <c r="F9868" s="11"/>
      <c r="G9868" s="15"/>
      <c r="H9868" s="11"/>
      <c r="I9868" s="15"/>
    </row>
    <row r="9869" spans="6:9">
      <c r="F9869" s="11"/>
      <c r="G9869" s="15"/>
      <c r="H9869" s="11"/>
      <c r="I9869" s="15"/>
    </row>
    <row r="9870" spans="6:9">
      <c r="F9870" s="11"/>
      <c r="G9870" s="15"/>
      <c r="H9870" s="11"/>
      <c r="I9870" s="15"/>
    </row>
    <row r="9871" spans="6:9">
      <c r="F9871" s="11"/>
      <c r="G9871" s="15"/>
      <c r="H9871" s="11"/>
      <c r="I9871" s="15"/>
    </row>
    <row r="9872" spans="6:9">
      <c r="F9872" s="11"/>
      <c r="G9872" s="15"/>
      <c r="H9872" s="11"/>
      <c r="I9872" s="15"/>
    </row>
    <row r="9873" spans="6:9">
      <c r="F9873" s="11"/>
      <c r="G9873" s="15"/>
      <c r="H9873" s="11"/>
      <c r="I9873" s="15"/>
    </row>
    <row r="9874" spans="6:9">
      <c r="F9874" s="11"/>
      <c r="G9874" s="15"/>
      <c r="H9874" s="11"/>
      <c r="I9874" s="15"/>
    </row>
    <row r="9875" spans="6:9">
      <c r="F9875" s="11"/>
      <c r="G9875" s="15"/>
      <c r="H9875" s="11"/>
      <c r="I9875" s="15"/>
    </row>
    <row r="9876" spans="6:9">
      <c r="F9876" s="11"/>
      <c r="G9876" s="15"/>
      <c r="H9876" s="11"/>
      <c r="I9876" s="15"/>
    </row>
    <row r="9877" spans="6:9">
      <c r="F9877" s="11"/>
      <c r="G9877" s="15"/>
      <c r="H9877" s="11"/>
      <c r="I9877" s="15"/>
    </row>
    <row r="9878" spans="6:9">
      <c r="F9878" s="11"/>
      <c r="G9878" s="15"/>
      <c r="H9878" s="11"/>
      <c r="I9878" s="15"/>
    </row>
    <row r="9879" spans="6:9">
      <c r="F9879" s="11"/>
      <c r="G9879" s="15"/>
      <c r="H9879" s="11"/>
      <c r="I9879" s="15"/>
    </row>
    <row r="9880" spans="6:9">
      <c r="F9880" s="11"/>
      <c r="G9880" s="15"/>
      <c r="H9880" s="11"/>
      <c r="I9880" s="15"/>
    </row>
    <row r="9881" spans="6:9">
      <c r="F9881" s="11"/>
      <c r="G9881" s="15"/>
      <c r="H9881" s="11"/>
      <c r="I9881" s="15"/>
    </row>
    <row r="9882" spans="6:9">
      <c r="F9882" s="11"/>
      <c r="G9882" s="15"/>
      <c r="H9882" s="11"/>
      <c r="I9882" s="15"/>
    </row>
    <row r="9883" spans="6:9">
      <c r="F9883" s="11"/>
      <c r="G9883" s="15"/>
      <c r="H9883" s="11"/>
      <c r="I9883" s="15"/>
    </row>
    <row r="9884" spans="6:9">
      <c r="F9884" s="11"/>
      <c r="G9884" s="15"/>
      <c r="H9884" s="11"/>
      <c r="I9884" s="15"/>
    </row>
    <row r="9885" spans="6:9">
      <c r="F9885" s="11"/>
      <c r="G9885" s="15"/>
      <c r="H9885" s="11"/>
      <c r="I9885" s="15"/>
    </row>
    <row r="9886" spans="6:9">
      <c r="F9886" s="11"/>
      <c r="G9886" s="15"/>
      <c r="H9886" s="11"/>
      <c r="I9886" s="15"/>
    </row>
    <row r="9887" spans="6:9">
      <c r="F9887" s="11"/>
      <c r="G9887" s="15"/>
      <c r="H9887" s="11"/>
      <c r="I9887" s="15"/>
    </row>
    <row r="9888" spans="6:9">
      <c r="F9888" s="11"/>
      <c r="G9888" s="15"/>
      <c r="H9888" s="11"/>
      <c r="I9888" s="15"/>
    </row>
    <row r="9889" spans="6:9">
      <c r="F9889" s="11"/>
      <c r="G9889" s="15"/>
      <c r="H9889" s="11"/>
      <c r="I9889" s="15"/>
    </row>
    <row r="9890" spans="6:9">
      <c r="F9890" s="11"/>
      <c r="G9890" s="15"/>
      <c r="H9890" s="11"/>
      <c r="I9890" s="15"/>
    </row>
    <row r="9891" spans="6:9">
      <c r="F9891" s="11"/>
      <c r="G9891" s="15"/>
      <c r="H9891" s="11"/>
      <c r="I9891" s="15"/>
    </row>
    <row r="9892" spans="6:9">
      <c r="F9892" s="11"/>
      <c r="G9892" s="15"/>
      <c r="H9892" s="11"/>
      <c r="I9892" s="15"/>
    </row>
    <row r="9893" spans="6:9">
      <c r="F9893" s="11"/>
      <c r="G9893" s="15"/>
      <c r="H9893" s="11"/>
      <c r="I9893" s="15"/>
    </row>
    <row r="9894" spans="6:9">
      <c r="F9894" s="11"/>
      <c r="G9894" s="15"/>
      <c r="H9894" s="11"/>
      <c r="I9894" s="15"/>
    </row>
    <row r="9895" spans="6:9">
      <c r="F9895" s="11"/>
      <c r="G9895" s="15"/>
      <c r="H9895" s="11"/>
      <c r="I9895" s="15"/>
    </row>
    <row r="9896" spans="6:9">
      <c r="F9896" s="11"/>
      <c r="G9896" s="15"/>
      <c r="H9896" s="11"/>
      <c r="I9896" s="15"/>
    </row>
    <row r="9897" spans="6:9">
      <c r="F9897" s="11"/>
      <c r="G9897" s="15"/>
      <c r="H9897" s="11"/>
      <c r="I9897" s="15"/>
    </row>
    <row r="9898" spans="6:9">
      <c r="F9898" s="11"/>
      <c r="G9898" s="15"/>
      <c r="H9898" s="11"/>
      <c r="I9898" s="15"/>
    </row>
    <row r="9899" spans="6:9">
      <c r="F9899" s="11"/>
      <c r="G9899" s="15"/>
      <c r="H9899" s="11"/>
      <c r="I9899" s="15"/>
    </row>
    <row r="9900" spans="6:9">
      <c r="F9900" s="11"/>
      <c r="G9900" s="15"/>
      <c r="H9900" s="11"/>
      <c r="I9900" s="15"/>
    </row>
    <row r="9901" spans="6:9">
      <c r="F9901" s="11"/>
      <c r="G9901" s="15"/>
      <c r="H9901" s="11"/>
      <c r="I9901" s="15"/>
    </row>
    <row r="9902" spans="6:9">
      <c r="F9902" s="11"/>
      <c r="G9902" s="15"/>
      <c r="H9902" s="11"/>
      <c r="I9902" s="15"/>
    </row>
    <row r="9903" spans="6:9">
      <c r="F9903" s="11"/>
      <c r="G9903" s="15"/>
      <c r="H9903" s="11"/>
      <c r="I9903" s="15"/>
    </row>
    <row r="9904" spans="6:9">
      <c r="F9904" s="11"/>
      <c r="G9904" s="15"/>
      <c r="H9904" s="11"/>
      <c r="I9904" s="15"/>
    </row>
    <row r="9905" spans="6:9">
      <c r="F9905" s="11"/>
      <c r="G9905" s="15"/>
      <c r="H9905" s="11"/>
      <c r="I9905" s="15"/>
    </row>
    <row r="9906" spans="6:9">
      <c r="F9906" s="11"/>
      <c r="G9906" s="15"/>
      <c r="H9906" s="11"/>
      <c r="I9906" s="15"/>
    </row>
    <row r="9907" spans="6:9">
      <c r="F9907" s="11"/>
      <c r="G9907" s="15"/>
      <c r="H9907" s="11"/>
      <c r="I9907" s="15"/>
    </row>
    <row r="9908" spans="6:9">
      <c r="F9908" s="11"/>
      <c r="G9908" s="15"/>
      <c r="H9908" s="11"/>
      <c r="I9908" s="15"/>
    </row>
    <row r="9909" spans="6:9">
      <c r="F9909" s="11"/>
      <c r="G9909" s="15"/>
      <c r="H9909" s="11"/>
      <c r="I9909" s="15"/>
    </row>
    <row r="9910" spans="6:9">
      <c r="F9910" s="11"/>
      <c r="G9910" s="15"/>
      <c r="H9910" s="11"/>
      <c r="I9910" s="15"/>
    </row>
    <row r="9911" spans="6:9">
      <c r="F9911" s="11"/>
      <c r="G9911" s="15"/>
      <c r="H9911" s="11"/>
      <c r="I9911" s="15"/>
    </row>
    <row r="9912" spans="6:9">
      <c r="F9912" s="11"/>
      <c r="G9912" s="15"/>
      <c r="H9912" s="11"/>
      <c r="I9912" s="15"/>
    </row>
    <row r="9913" spans="6:9">
      <c r="F9913" s="11"/>
      <c r="G9913" s="15"/>
      <c r="H9913" s="11"/>
      <c r="I9913" s="15"/>
    </row>
    <row r="9914" spans="6:9">
      <c r="F9914" s="11"/>
      <c r="G9914" s="15"/>
      <c r="H9914" s="11"/>
      <c r="I9914" s="15"/>
    </row>
    <row r="9915" spans="6:9">
      <c r="F9915" s="11"/>
      <c r="G9915" s="15"/>
      <c r="H9915" s="11"/>
      <c r="I9915" s="15"/>
    </row>
    <row r="9916" spans="6:9">
      <c r="F9916" s="11"/>
      <c r="G9916" s="15"/>
      <c r="H9916" s="11"/>
      <c r="I9916" s="15"/>
    </row>
    <row r="9917" spans="6:9">
      <c r="F9917" s="11"/>
      <c r="G9917" s="15"/>
      <c r="H9917" s="11"/>
      <c r="I9917" s="15"/>
    </row>
    <row r="9918" spans="6:9">
      <c r="F9918" s="11"/>
      <c r="G9918" s="15"/>
      <c r="H9918" s="11"/>
      <c r="I9918" s="15"/>
    </row>
    <row r="9919" spans="6:9">
      <c r="F9919" s="11"/>
      <c r="G9919" s="15"/>
      <c r="H9919" s="11"/>
      <c r="I9919" s="15"/>
    </row>
    <row r="9920" spans="6:9">
      <c r="F9920" s="11"/>
      <c r="G9920" s="15"/>
      <c r="H9920" s="11"/>
      <c r="I9920" s="15"/>
    </row>
    <row r="9921" spans="6:9">
      <c r="F9921" s="11"/>
      <c r="G9921" s="15"/>
      <c r="H9921" s="11"/>
      <c r="I9921" s="15"/>
    </row>
    <row r="9922" spans="6:9">
      <c r="F9922" s="11"/>
      <c r="G9922" s="15"/>
      <c r="H9922" s="11"/>
      <c r="I9922" s="15"/>
    </row>
    <row r="9923" spans="6:9">
      <c r="F9923" s="11"/>
      <c r="G9923" s="15"/>
      <c r="H9923" s="11"/>
      <c r="I9923" s="15"/>
    </row>
    <row r="9924" spans="6:9">
      <c r="F9924" s="11"/>
      <c r="G9924" s="15"/>
      <c r="H9924" s="11"/>
      <c r="I9924" s="15"/>
    </row>
    <row r="9925" spans="6:9">
      <c r="F9925" s="11"/>
      <c r="G9925" s="15"/>
      <c r="H9925" s="11"/>
      <c r="I9925" s="15"/>
    </row>
    <row r="9926" spans="6:9">
      <c r="F9926" s="11"/>
      <c r="G9926" s="15"/>
      <c r="H9926" s="11"/>
      <c r="I9926" s="15"/>
    </row>
    <row r="9927" spans="6:9">
      <c r="F9927" s="11"/>
      <c r="G9927" s="15"/>
      <c r="H9927" s="11"/>
      <c r="I9927" s="15"/>
    </row>
    <row r="9928" spans="6:9">
      <c r="F9928" s="11"/>
      <c r="G9928" s="15"/>
      <c r="H9928" s="11"/>
      <c r="I9928" s="15"/>
    </row>
    <row r="9929" spans="6:9">
      <c r="F9929" s="11"/>
      <c r="G9929" s="15"/>
      <c r="H9929" s="11"/>
      <c r="I9929" s="15"/>
    </row>
    <row r="9930" spans="6:9">
      <c r="F9930" s="11"/>
      <c r="G9930" s="15"/>
      <c r="H9930" s="11"/>
      <c r="I9930" s="15"/>
    </row>
    <row r="9931" spans="6:9">
      <c r="F9931" s="11"/>
      <c r="G9931" s="15"/>
      <c r="H9931" s="11"/>
      <c r="I9931" s="15"/>
    </row>
    <row r="9932" spans="6:9">
      <c r="F9932" s="11"/>
      <c r="G9932" s="15"/>
      <c r="H9932" s="11"/>
      <c r="I9932" s="15"/>
    </row>
    <row r="9933" spans="6:9">
      <c r="F9933" s="11"/>
      <c r="G9933" s="15"/>
      <c r="H9933" s="11"/>
      <c r="I9933" s="15"/>
    </row>
    <row r="9934" spans="6:9">
      <c r="F9934" s="11"/>
      <c r="G9934" s="15"/>
      <c r="H9934" s="11"/>
      <c r="I9934" s="15"/>
    </row>
    <row r="9935" spans="6:9">
      <c r="F9935" s="11"/>
      <c r="G9935" s="15"/>
      <c r="H9935" s="11"/>
      <c r="I9935" s="15"/>
    </row>
    <row r="9936" spans="6:9">
      <c r="F9936" s="11"/>
      <c r="G9936" s="15"/>
      <c r="H9936" s="11"/>
      <c r="I9936" s="15"/>
    </row>
    <row r="9937" spans="6:9">
      <c r="F9937" s="11"/>
      <c r="G9937" s="15"/>
      <c r="H9937" s="11"/>
      <c r="I9937" s="15"/>
    </row>
    <row r="9938" spans="6:9">
      <c r="F9938" s="11"/>
      <c r="G9938" s="15"/>
      <c r="H9938" s="11"/>
      <c r="I9938" s="15"/>
    </row>
    <row r="9939" spans="6:9">
      <c r="F9939" s="11"/>
      <c r="G9939" s="15"/>
      <c r="H9939" s="11"/>
      <c r="I9939" s="15"/>
    </row>
    <row r="9940" spans="6:9">
      <c r="F9940" s="11"/>
      <c r="G9940" s="15"/>
      <c r="H9940" s="11"/>
      <c r="I9940" s="15"/>
    </row>
    <row r="9941" spans="6:9">
      <c r="F9941" s="11"/>
      <c r="G9941" s="15"/>
      <c r="H9941" s="11"/>
      <c r="I9941" s="15"/>
    </row>
    <row r="9942" spans="6:9">
      <c r="F9942" s="11"/>
      <c r="G9942" s="15"/>
      <c r="H9942" s="11"/>
      <c r="I9942" s="15"/>
    </row>
    <row r="9943" spans="6:9">
      <c r="F9943" s="11"/>
      <c r="G9943" s="15"/>
      <c r="H9943" s="11"/>
      <c r="I9943" s="15"/>
    </row>
    <row r="9944" spans="6:9">
      <c r="F9944" s="11"/>
      <c r="G9944" s="15"/>
      <c r="H9944" s="11"/>
      <c r="I9944" s="15"/>
    </row>
    <row r="9945" spans="6:9">
      <c r="F9945" s="11"/>
      <c r="G9945" s="15"/>
      <c r="H9945" s="11"/>
      <c r="I9945" s="15"/>
    </row>
    <row r="9946" spans="6:9">
      <c r="F9946" s="11"/>
      <c r="G9946" s="15"/>
      <c r="H9946" s="11"/>
      <c r="I9946" s="15"/>
    </row>
    <row r="9947" spans="6:9">
      <c r="F9947" s="11"/>
      <c r="G9947" s="15"/>
      <c r="H9947" s="11"/>
      <c r="I9947" s="15"/>
    </row>
    <row r="9948" spans="6:9">
      <c r="F9948" s="11"/>
      <c r="G9948" s="15"/>
      <c r="H9948" s="11"/>
      <c r="I9948" s="15"/>
    </row>
    <row r="9949" spans="6:9">
      <c r="F9949" s="11"/>
      <c r="G9949" s="15"/>
      <c r="H9949" s="11"/>
      <c r="I9949" s="15"/>
    </row>
    <row r="9950" spans="6:9">
      <c r="F9950" s="11"/>
      <c r="G9950" s="15"/>
      <c r="H9950" s="11"/>
      <c r="I9950" s="15"/>
    </row>
    <row r="9951" spans="6:9">
      <c r="F9951" s="11"/>
      <c r="G9951" s="15"/>
      <c r="H9951" s="11"/>
      <c r="I9951" s="15"/>
    </row>
    <row r="9952" spans="6:9">
      <c r="F9952" s="11"/>
      <c r="G9952" s="15"/>
      <c r="H9952" s="11"/>
      <c r="I9952" s="15"/>
    </row>
    <row r="9953" spans="6:9">
      <c r="F9953" s="11"/>
      <c r="G9953" s="15"/>
      <c r="H9953" s="11"/>
      <c r="I9953" s="15"/>
    </row>
    <row r="9954" spans="6:9">
      <c r="F9954" s="11"/>
      <c r="G9954" s="15"/>
      <c r="H9954" s="11"/>
      <c r="I9954" s="15"/>
    </row>
    <row r="9955" spans="6:9">
      <c r="F9955" s="11"/>
      <c r="G9955" s="15"/>
      <c r="H9955" s="11"/>
      <c r="I9955" s="15"/>
    </row>
    <row r="9956" spans="6:9">
      <c r="F9956" s="11"/>
      <c r="G9956" s="15"/>
      <c r="H9956" s="11"/>
      <c r="I9956" s="15"/>
    </row>
    <row r="9957" spans="6:9">
      <c r="F9957" s="11"/>
      <c r="G9957" s="15"/>
      <c r="H9957" s="11"/>
      <c r="I9957" s="15"/>
    </row>
    <row r="9958" spans="6:9">
      <c r="F9958" s="11"/>
      <c r="G9958" s="15"/>
      <c r="H9958" s="11"/>
      <c r="I9958" s="15"/>
    </row>
    <row r="9959" spans="6:9">
      <c r="F9959" s="11"/>
      <c r="G9959" s="15"/>
      <c r="H9959" s="11"/>
      <c r="I9959" s="15"/>
    </row>
    <row r="9960" spans="6:9">
      <c r="F9960" s="11"/>
      <c r="G9960" s="15"/>
      <c r="H9960" s="11"/>
      <c r="I9960" s="15"/>
    </row>
    <row r="9961" spans="6:9">
      <c r="F9961" s="11"/>
      <c r="G9961" s="15"/>
      <c r="H9961" s="11"/>
      <c r="I9961" s="15"/>
    </row>
    <row r="9962" spans="6:9">
      <c r="F9962" s="11"/>
      <c r="G9962" s="15"/>
      <c r="H9962" s="11"/>
      <c r="I9962" s="15"/>
    </row>
    <row r="9963" spans="6:9">
      <c r="F9963" s="11"/>
      <c r="G9963" s="15"/>
      <c r="H9963" s="11"/>
      <c r="I9963" s="15"/>
    </row>
    <row r="9964" spans="6:9">
      <c r="F9964" s="11"/>
      <c r="G9964" s="15"/>
      <c r="H9964" s="11"/>
      <c r="I9964" s="15"/>
    </row>
    <row r="9965" spans="6:9">
      <c r="F9965" s="11"/>
      <c r="G9965" s="15"/>
      <c r="H9965" s="11"/>
      <c r="I9965" s="15"/>
    </row>
    <row r="9966" spans="6:9">
      <c r="F9966" s="11"/>
      <c r="G9966" s="15"/>
      <c r="H9966" s="11"/>
      <c r="I9966" s="15"/>
    </row>
    <row r="9967" spans="6:9">
      <c r="F9967" s="11"/>
      <c r="G9967" s="15"/>
      <c r="H9967" s="11"/>
      <c r="I9967" s="15"/>
    </row>
    <row r="9968" spans="6:9">
      <c r="F9968" s="11"/>
      <c r="G9968" s="15"/>
      <c r="H9968" s="11"/>
      <c r="I9968" s="15"/>
    </row>
    <row r="9969" spans="6:9">
      <c r="F9969" s="11"/>
      <c r="G9969" s="15"/>
      <c r="H9969" s="11"/>
      <c r="I9969" s="15"/>
    </row>
    <row r="9970" spans="6:9">
      <c r="F9970" s="11"/>
      <c r="G9970" s="15"/>
      <c r="H9970" s="11"/>
      <c r="I9970" s="15"/>
    </row>
    <row r="9971" spans="6:9">
      <c r="F9971" s="11"/>
      <c r="G9971" s="15"/>
      <c r="H9971" s="11"/>
      <c r="I9971" s="15"/>
    </row>
    <row r="9972" spans="6:9">
      <c r="F9972" s="11"/>
      <c r="G9972" s="15"/>
      <c r="H9972" s="11"/>
      <c r="I9972" s="15"/>
    </row>
    <row r="9973" spans="6:9">
      <c r="F9973" s="11"/>
      <c r="G9973" s="15"/>
      <c r="H9973" s="11"/>
      <c r="I9973" s="15"/>
    </row>
    <row r="9974" spans="6:9">
      <c r="F9974" s="11"/>
      <c r="G9974" s="15"/>
      <c r="H9974" s="11"/>
      <c r="I9974" s="15"/>
    </row>
    <row r="9975" spans="6:9">
      <c r="F9975" s="11"/>
      <c r="G9975" s="15"/>
      <c r="H9975" s="11"/>
      <c r="I9975" s="15"/>
    </row>
    <row r="9976" spans="6:9">
      <c r="F9976" s="11"/>
      <c r="G9976" s="15"/>
      <c r="H9976" s="11"/>
      <c r="I9976" s="15"/>
    </row>
    <row r="9977" spans="6:9">
      <c r="F9977" s="11"/>
      <c r="G9977" s="15"/>
      <c r="H9977" s="11"/>
      <c r="I9977" s="15"/>
    </row>
    <row r="9978" spans="6:9">
      <c r="F9978" s="11"/>
      <c r="G9978" s="15"/>
      <c r="H9978" s="11"/>
      <c r="I9978" s="15"/>
    </row>
    <row r="9979" spans="6:9">
      <c r="F9979" s="11"/>
      <c r="G9979" s="15"/>
      <c r="H9979" s="11"/>
      <c r="I9979" s="15"/>
    </row>
    <row r="9980" spans="6:9">
      <c r="F9980" s="11"/>
      <c r="G9980" s="15"/>
      <c r="H9980" s="11"/>
      <c r="I9980" s="15"/>
    </row>
    <row r="9981" spans="6:9">
      <c r="F9981" s="11"/>
      <c r="G9981" s="15"/>
      <c r="H9981" s="11"/>
      <c r="I9981" s="15"/>
    </row>
    <row r="9982" spans="6:9">
      <c r="F9982" s="11"/>
      <c r="G9982" s="15"/>
      <c r="H9982" s="11"/>
      <c r="I9982" s="15"/>
    </row>
    <row r="9983" spans="6:9">
      <c r="F9983" s="11"/>
      <c r="G9983" s="15"/>
      <c r="H9983" s="11"/>
      <c r="I9983" s="15"/>
    </row>
    <row r="9984" spans="6:9">
      <c r="F9984" s="11"/>
      <c r="G9984" s="15"/>
      <c r="H9984" s="11"/>
      <c r="I9984" s="15"/>
    </row>
    <row r="9985" spans="6:9">
      <c r="F9985" s="11"/>
      <c r="G9985" s="15"/>
      <c r="H9985" s="11"/>
      <c r="I9985" s="15"/>
    </row>
    <row r="9986" spans="6:9">
      <c r="F9986" s="11"/>
      <c r="G9986" s="15"/>
      <c r="H9986" s="11"/>
      <c r="I9986" s="15"/>
    </row>
    <row r="9987" spans="6:9">
      <c r="F9987" s="11"/>
      <c r="G9987" s="15"/>
      <c r="H9987" s="11"/>
      <c r="I9987" s="15"/>
    </row>
    <row r="9988" spans="6:9">
      <c r="F9988" s="11"/>
      <c r="G9988" s="15"/>
      <c r="H9988" s="11"/>
      <c r="I9988" s="15"/>
    </row>
    <row r="9989" spans="6:9">
      <c r="F9989" s="11"/>
      <c r="G9989" s="15"/>
      <c r="H9989" s="11"/>
      <c r="I9989" s="15"/>
    </row>
    <row r="9990" spans="6:9">
      <c r="F9990" s="11"/>
      <c r="G9990" s="15"/>
      <c r="H9990" s="11"/>
      <c r="I9990" s="15"/>
    </row>
    <row r="9991" spans="6:9">
      <c r="F9991" s="11"/>
      <c r="G9991" s="15"/>
      <c r="H9991" s="11"/>
      <c r="I9991" s="15"/>
    </row>
    <row r="9992" spans="6:9">
      <c r="F9992" s="11"/>
      <c r="G9992" s="15"/>
      <c r="H9992" s="11"/>
      <c r="I9992" s="15"/>
    </row>
    <row r="9993" spans="6:9">
      <c r="F9993" s="11"/>
      <c r="G9993" s="15"/>
      <c r="H9993" s="11"/>
      <c r="I9993" s="15"/>
    </row>
    <row r="9994" spans="6:9">
      <c r="F9994" s="11"/>
      <c r="G9994" s="15"/>
      <c r="H9994" s="11"/>
      <c r="I9994" s="15"/>
    </row>
    <row r="9995" spans="6:9">
      <c r="F9995" s="11"/>
      <c r="G9995" s="15"/>
      <c r="H9995" s="11"/>
      <c r="I9995" s="15"/>
    </row>
    <row r="9996" spans="6:9">
      <c r="F9996" s="11"/>
      <c r="G9996" s="15"/>
      <c r="H9996" s="11"/>
      <c r="I9996" s="15"/>
    </row>
    <row r="9997" spans="6:9">
      <c r="F9997" s="11"/>
      <c r="G9997" s="15"/>
      <c r="H9997" s="11"/>
      <c r="I9997" s="15"/>
    </row>
    <row r="9998" spans="6:9">
      <c r="F9998" s="11"/>
      <c r="G9998" s="15"/>
      <c r="H9998" s="11"/>
      <c r="I9998" s="15"/>
    </row>
    <row r="9999" spans="6:9">
      <c r="F9999" s="11"/>
      <c r="G9999" s="15"/>
      <c r="H9999" s="11"/>
      <c r="I9999" s="15"/>
    </row>
    <row r="10000" spans="6:9">
      <c r="F10000" s="11"/>
      <c r="G10000" s="15"/>
      <c r="H10000" s="11"/>
      <c r="I10000" s="15"/>
    </row>
    <row r="10001" spans="6:9">
      <c r="F10001" s="11"/>
      <c r="G10001" s="15"/>
      <c r="H10001" s="11"/>
      <c r="I10001" s="15"/>
    </row>
    <row r="10002" spans="6:9">
      <c r="F10002" s="11"/>
      <c r="G10002" s="15"/>
      <c r="H10002" s="11"/>
      <c r="I10002" s="15"/>
    </row>
    <row r="10003" spans="6:9">
      <c r="F10003" s="11"/>
      <c r="G10003" s="15"/>
      <c r="H10003" s="11"/>
      <c r="I10003" s="15"/>
    </row>
    <row r="10004" spans="6:9">
      <c r="F10004" s="11"/>
      <c r="G10004" s="15"/>
      <c r="H10004" s="11"/>
      <c r="I10004" s="15"/>
    </row>
    <row r="10005" spans="6:9">
      <c r="F10005" s="11"/>
      <c r="G10005" s="15"/>
      <c r="H10005" s="11"/>
      <c r="I10005" s="15"/>
    </row>
    <row r="10006" spans="6:9">
      <c r="F10006" s="11"/>
      <c r="G10006" s="15"/>
      <c r="H10006" s="11"/>
      <c r="I10006" s="15"/>
    </row>
    <row r="10007" spans="6:9">
      <c r="F10007" s="11"/>
      <c r="G10007" s="15"/>
      <c r="H10007" s="11"/>
      <c r="I10007" s="15"/>
    </row>
    <row r="10008" spans="6:9">
      <c r="F10008" s="11"/>
      <c r="G10008" s="15"/>
      <c r="H10008" s="11"/>
      <c r="I10008" s="15"/>
    </row>
    <row r="10009" spans="6:9">
      <c r="F10009" s="11"/>
      <c r="G10009" s="15"/>
      <c r="H10009" s="11"/>
      <c r="I10009" s="15"/>
    </row>
    <row r="10010" spans="6:9">
      <c r="F10010" s="11"/>
      <c r="G10010" s="15"/>
      <c r="H10010" s="11"/>
      <c r="I10010" s="15"/>
    </row>
    <row r="10011" spans="6:9">
      <c r="F10011" s="11"/>
      <c r="G10011" s="15"/>
      <c r="H10011" s="11"/>
      <c r="I10011" s="15"/>
    </row>
    <row r="10012" spans="6:9">
      <c r="F10012" s="11"/>
      <c r="G10012" s="15"/>
      <c r="H10012" s="11"/>
      <c r="I10012" s="15"/>
    </row>
    <row r="10013" spans="6:9">
      <c r="F10013" s="11"/>
      <c r="G10013" s="15"/>
      <c r="H10013" s="11"/>
      <c r="I10013" s="15"/>
    </row>
    <row r="10014" spans="6:9">
      <c r="F10014" s="11"/>
      <c r="G10014" s="15"/>
      <c r="H10014" s="11"/>
      <c r="I10014" s="15"/>
    </row>
    <row r="10015" spans="6:9">
      <c r="F10015" s="11"/>
      <c r="G10015" s="15"/>
      <c r="H10015" s="11"/>
      <c r="I10015" s="15"/>
    </row>
    <row r="10016" spans="6:9">
      <c r="F10016" s="11"/>
      <c r="G10016" s="15"/>
      <c r="H10016" s="11"/>
      <c r="I10016" s="15"/>
    </row>
    <row r="10017" spans="6:9">
      <c r="F10017" s="11"/>
      <c r="G10017" s="15"/>
      <c r="H10017" s="11"/>
      <c r="I10017" s="15"/>
    </row>
    <row r="10018" spans="6:9">
      <c r="F10018" s="11"/>
      <c r="G10018" s="15"/>
      <c r="H10018" s="11"/>
      <c r="I10018" s="15"/>
    </row>
    <row r="10019" spans="6:9">
      <c r="F10019" s="11"/>
      <c r="G10019" s="15"/>
      <c r="H10019" s="11"/>
      <c r="I10019" s="15"/>
    </row>
    <row r="10020" spans="6:9">
      <c r="F10020" s="11"/>
      <c r="G10020" s="15"/>
      <c r="H10020" s="11"/>
      <c r="I10020" s="15"/>
    </row>
    <row r="10021" spans="6:9">
      <c r="F10021" s="11"/>
      <c r="G10021" s="15"/>
      <c r="H10021" s="11"/>
      <c r="I10021" s="15"/>
    </row>
    <row r="10022" spans="6:9">
      <c r="F10022" s="11"/>
      <c r="G10022" s="15"/>
      <c r="H10022" s="11"/>
      <c r="I10022" s="15"/>
    </row>
    <row r="10023" spans="6:9">
      <c r="F10023" s="11"/>
      <c r="G10023" s="15"/>
      <c r="H10023" s="11"/>
      <c r="I10023" s="15"/>
    </row>
    <row r="10024" spans="6:9">
      <c r="F10024" s="11"/>
      <c r="G10024" s="15"/>
      <c r="H10024" s="11"/>
      <c r="I10024" s="15"/>
    </row>
    <row r="10025" spans="6:9">
      <c r="F10025" s="11"/>
      <c r="G10025" s="15"/>
      <c r="H10025" s="11"/>
      <c r="I10025" s="15"/>
    </row>
    <row r="10026" spans="6:9">
      <c r="F10026" s="11"/>
      <c r="G10026" s="15"/>
      <c r="H10026" s="11"/>
      <c r="I10026" s="15"/>
    </row>
    <row r="10027" spans="6:9">
      <c r="F10027" s="11"/>
      <c r="G10027" s="15"/>
      <c r="H10027" s="11"/>
      <c r="I10027" s="15"/>
    </row>
    <row r="10028" spans="6:9">
      <c r="F10028" s="11"/>
      <c r="G10028" s="15"/>
      <c r="H10028" s="11"/>
      <c r="I10028" s="15"/>
    </row>
    <row r="10029" spans="6:9">
      <c r="F10029" s="11"/>
      <c r="G10029" s="15"/>
      <c r="H10029" s="11"/>
      <c r="I10029" s="15"/>
    </row>
    <row r="10030" spans="6:9">
      <c r="F10030" s="11"/>
      <c r="G10030" s="15"/>
      <c r="H10030" s="11"/>
      <c r="I10030" s="15"/>
    </row>
    <row r="10031" spans="6:9">
      <c r="F10031" s="11"/>
      <c r="G10031" s="15"/>
      <c r="H10031" s="11"/>
      <c r="I10031" s="15"/>
    </row>
    <row r="10032" spans="6:9">
      <c r="F10032" s="11"/>
      <c r="G10032" s="15"/>
      <c r="H10032" s="11"/>
      <c r="I10032" s="15"/>
    </row>
    <row r="10033" spans="6:9">
      <c r="F10033" s="11"/>
      <c r="G10033" s="15"/>
      <c r="H10033" s="11"/>
      <c r="I10033" s="15"/>
    </row>
    <row r="10034" spans="6:9">
      <c r="F10034" s="11"/>
      <c r="G10034" s="15"/>
      <c r="H10034" s="11"/>
      <c r="I10034" s="15"/>
    </row>
    <row r="10035" spans="6:9">
      <c r="F10035" s="11"/>
      <c r="G10035" s="15"/>
      <c r="H10035" s="11"/>
      <c r="I10035" s="15"/>
    </row>
    <row r="10036" spans="6:9">
      <c r="F10036" s="11"/>
      <c r="G10036" s="15"/>
      <c r="H10036" s="11"/>
      <c r="I10036" s="15"/>
    </row>
    <row r="10037" spans="6:9">
      <c r="F10037" s="11"/>
      <c r="G10037" s="15"/>
      <c r="H10037" s="11"/>
      <c r="I10037" s="15"/>
    </row>
    <row r="10038" spans="6:9">
      <c r="F10038" s="11"/>
      <c r="G10038" s="15"/>
      <c r="H10038" s="11"/>
      <c r="I10038" s="15"/>
    </row>
    <row r="10039" spans="6:9">
      <c r="F10039" s="11"/>
      <c r="G10039" s="15"/>
      <c r="H10039" s="11"/>
      <c r="I10039" s="15"/>
    </row>
    <row r="10040" spans="6:9">
      <c r="F10040" s="11"/>
      <c r="G10040" s="15"/>
      <c r="H10040" s="11"/>
      <c r="I10040" s="15"/>
    </row>
    <row r="10041" spans="6:9">
      <c r="F10041" s="11"/>
      <c r="G10041" s="15"/>
      <c r="H10041" s="11"/>
      <c r="I10041" s="15"/>
    </row>
    <row r="10042" spans="6:9">
      <c r="F10042" s="11"/>
      <c r="G10042" s="15"/>
      <c r="H10042" s="11"/>
      <c r="I10042" s="15"/>
    </row>
    <row r="10043" spans="6:9">
      <c r="F10043" s="11"/>
      <c r="G10043" s="15"/>
      <c r="H10043" s="11"/>
      <c r="I10043" s="15"/>
    </row>
    <row r="10044" spans="6:9">
      <c r="F10044" s="11"/>
      <c r="G10044" s="15"/>
      <c r="H10044" s="11"/>
      <c r="I10044" s="15"/>
    </row>
    <row r="10045" spans="6:9">
      <c r="F10045" s="11"/>
      <c r="G10045" s="15"/>
      <c r="H10045" s="11"/>
      <c r="I10045" s="15"/>
    </row>
    <row r="10046" spans="6:9">
      <c r="F10046" s="11"/>
      <c r="G10046" s="15"/>
      <c r="H10046" s="11"/>
      <c r="I10046" s="15"/>
    </row>
    <row r="10047" spans="6:9">
      <c r="F10047" s="11"/>
      <c r="G10047" s="15"/>
      <c r="H10047" s="11"/>
      <c r="I10047" s="15"/>
    </row>
    <row r="10048" spans="6:9">
      <c r="F10048" s="11"/>
      <c r="G10048" s="15"/>
      <c r="H10048" s="11"/>
      <c r="I10048" s="15"/>
    </row>
    <row r="10049" spans="6:9">
      <c r="F10049" s="11"/>
      <c r="G10049" s="15"/>
      <c r="H10049" s="11"/>
      <c r="I10049" s="15"/>
    </row>
    <row r="10050" spans="6:9">
      <c r="F10050" s="11"/>
      <c r="G10050" s="15"/>
      <c r="H10050" s="11"/>
      <c r="I10050" s="15"/>
    </row>
    <row r="10051" spans="6:9">
      <c r="F10051" s="11"/>
      <c r="G10051" s="15"/>
      <c r="H10051" s="11"/>
      <c r="I10051" s="15"/>
    </row>
    <row r="10052" spans="6:9">
      <c r="F10052" s="11"/>
      <c r="G10052" s="15"/>
      <c r="H10052" s="11"/>
      <c r="I10052" s="15"/>
    </row>
    <row r="10053" spans="6:9">
      <c r="F10053" s="11"/>
      <c r="G10053" s="15"/>
      <c r="H10053" s="11"/>
      <c r="I10053" s="15"/>
    </row>
    <row r="10054" spans="6:9">
      <c r="F10054" s="11"/>
      <c r="G10054" s="15"/>
      <c r="H10054" s="11"/>
      <c r="I10054" s="15"/>
    </row>
    <row r="10055" spans="6:9">
      <c r="F10055" s="11"/>
      <c r="G10055" s="15"/>
      <c r="H10055" s="11"/>
      <c r="I10055" s="15"/>
    </row>
    <row r="10056" spans="6:9">
      <c r="F10056" s="11"/>
      <c r="G10056" s="15"/>
      <c r="H10056" s="11"/>
      <c r="I10056" s="15"/>
    </row>
    <row r="10057" spans="6:9">
      <c r="F10057" s="11"/>
      <c r="G10057" s="15"/>
      <c r="H10057" s="11"/>
      <c r="I10057" s="15"/>
    </row>
    <row r="10058" spans="6:9">
      <c r="F10058" s="11"/>
      <c r="G10058" s="15"/>
      <c r="H10058" s="11"/>
      <c r="I10058" s="15"/>
    </row>
    <row r="10059" spans="6:9">
      <c r="F10059" s="11"/>
      <c r="G10059" s="15"/>
      <c r="H10059" s="11"/>
      <c r="I10059" s="15"/>
    </row>
    <row r="10060" spans="6:9">
      <c r="F10060" s="11"/>
      <c r="G10060" s="15"/>
      <c r="H10060" s="11"/>
      <c r="I10060" s="15"/>
    </row>
    <row r="10061" spans="6:9">
      <c r="F10061" s="11"/>
      <c r="G10061" s="15"/>
      <c r="H10061" s="11"/>
      <c r="I10061" s="15"/>
    </row>
    <row r="10062" spans="6:9">
      <c r="F10062" s="11"/>
      <c r="G10062" s="15"/>
      <c r="H10062" s="11"/>
      <c r="I10062" s="15"/>
    </row>
    <row r="10063" spans="6:9">
      <c r="F10063" s="11"/>
      <c r="G10063" s="15"/>
      <c r="H10063" s="11"/>
      <c r="I10063" s="15"/>
    </row>
    <row r="10064" spans="6:9">
      <c r="F10064" s="11"/>
      <c r="G10064" s="15"/>
      <c r="H10064" s="11"/>
      <c r="I10064" s="15"/>
    </row>
    <row r="10065" spans="6:9">
      <c r="F10065" s="11"/>
      <c r="G10065" s="15"/>
      <c r="H10065" s="11"/>
      <c r="I10065" s="15"/>
    </row>
    <row r="10066" spans="6:9">
      <c r="F10066" s="11"/>
      <c r="G10066" s="15"/>
      <c r="H10066" s="11"/>
      <c r="I10066" s="15"/>
    </row>
    <row r="10067" spans="6:9">
      <c r="F10067" s="11"/>
      <c r="G10067" s="15"/>
      <c r="H10067" s="11"/>
      <c r="I10067" s="15"/>
    </row>
    <row r="10068" spans="6:9">
      <c r="F10068" s="11"/>
      <c r="G10068" s="15"/>
      <c r="H10068" s="11"/>
      <c r="I10068" s="15"/>
    </row>
    <row r="10069" spans="6:9">
      <c r="F10069" s="11"/>
      <c r="G10069" s="15"/>
      <c r="H10069" s="11"/>
      <c r="I10069" s="15"/>
    </row>
    <row r="10070" spans="6:9">
      <c r="F10070" s="11"/>
      <c r="G10070" s="15"/>
      <c r="H10070" s="11"/>
      <c r="I10070" s="15"/>
    </row>
    <row r="10071" spans="6:9">
      <c r="F10071" s="11"/>
      <c r="G10071" s="15"/>
      <c r="H10071" s="11"/>
      <c r="I10071" s="15"/>
    </row>
    <row r="10072" spans="6:9">
      <c r="F10072" s="11"/>
      <c r="G10072" s="15"/>
      <c r="H10072" s="11"/>
      <c r="I10072" s="15"/>
    </row>
    <row r="10073" spans="6:9">
      <c r="F10073" s="11"/>
      <c r="G10073" s="15"/>
      <c r="H10073" s="11"/>
      <c r="I10073" s="15"/>
    </row>
    <row r="10074" spans="6:9">
      <c r="F10074" s="11"/>
      <c r="G10074" s="15"/>
      <c r="H10074" s="11"/>
      <c r="I10074" s="15"/>
    </row>
    <row r="10075" spans="6:9">
      <c r="F10075" s="11"/>
      <c r="G10075" s="15"/>
      <c r="H10075" s="11"/>
      <c r="I10075" s="15"/>
    </row>
    <row r="10076" spans="6:9">
      <c r="F10076" s="11"/>
      <c r="G10076" s="15"/>
      <c r="H10076" s="11"/>
      <c r="I10076" s="15"/>
    </row>
    <row r="10077" spans="6:9">
      <c r="F10077" s="11"/>
      <c r="G10077" s="15"/>
      <c r="H10077" s="11"/>
      <c r="I10077" s="15"/>
    </row>
    <row r="10078" spans="6:9">
      <c r="F10078" s="11"/>
      <c r="G10078" s="15"/>
      <c r="H10078" s="11"/>
      <c r="I10078" s="15"/>
    </row>
    <row r="10079" spans="6:9">
      <c r="F10079" s="11"/>
      <c r="G10079" s="15"/>
      <c r="H10079" s="11"/>
      <c r="I10079" s="15"/>
    </row>
    <row r="10080" spans="6:9">
      <c r="F10080" s="11"/>
      <c r="G10080" s="15"/>
      <c r="H10080" s="11"/>
      <c r="I10080" s="15"/>
    </row>
    <row r="10081" spans="6:9">
      <c r="F10081" s="11"/>
      <c r="G10081" s="15"/>
      <c r="H10081" s="11"/>
      <c r="I10081" s="15"/>
    </row>
    <row r="10082" spans="6:9">
      <c r="F10082" s="11"/>
      <c r="G10082" s="15"/>
      <c r="H10082" s="11"/>
      <c r="I10082" s="15"/>
    </row>
    <row r="10083" spans="6:9">
      <c r="F10083" s="11"/>
      <c r="G10083" s="15"/>
      <c r="H10083" s="11"/>
      <c r="I10083" s="15"/>
    </row>
    <row r="10084" spans="6:9">
      <c r="F10084" s="11"/>
      <c r="G10084" s="15"/>
      <c r="H10084" s="11"/>
      <c r="I10084" s="15"/>
    </row>
    <row r="10085" spans="6:9">
      <c r="F10085" s="11"/>
      <c r="G10085" s="15"/>
      <c r="H10085" s="11"/>
      <c r="I10085" s="15"/>
    </row>
    <row r="10086" spans="6:9">
      <c r="F10086" s="11"/>
      <c r="G10086" s="15"/>
      <c r="H10086" s="11"/>
      <c r="I10086" s="15"/>
    </row>
    <row r="10087" spans="6:9">
      <c r="F10087" s="11"/>
      <c r="G10087" s="15"/>
      <c r="H10087" s="11"/>
      <c r="I10087" s="15"/>
    </row>
    <row r="10088" spans="6:9">
      <c r="F10088" s="11"/>
      <c r="G10088" s="15"/>
      <c r="H10088" s="11"/>
      <c r="I10088" s="15"/>
    </row>
    <row r="10089" spans="6:9">
      <c r="F10089" s="11"/>
      <c r="G10089" s="15"/>
      <c r="H10089" s="11"/>
      <c r="I10089" s="15"/>
    </row>
    <row r="10090" spans="6:9">
      <c r="F10090" s="11"/>
      <c r="G10090" s="15"/>
      <c r="H10090" s="11"/>
      <c r="I10090" s="15"/>
    </row>
    <row r="10091" spans="6:9">
      <c r="F10091" s="11"/>
      <c r="G10091" s="15"/>
      <c r="H10091" s="11"/>
      <c r="I10091" s="15"/>
    </row>
    <row r="10092" spans="6:9">
      <c r="F10092" s="11"/>
      <c r="G10092" s="15"/>
      <c r="H10092" s="11"/>
      <c r="I10092" s="15"/>
    </row>
    <row r="10093" spans="6:9">
      <c r="F10093" s="11"/>
      <c r="G10093" s="15"/>
      <c r="H10093" s="11"/>
      <c r="I10093" s="15"/>
    </row>
    <row r="10094" spans="6:9">
      <c r="F10094" s="11"/>
      <c r="G10094" s="15"/>
      <c r="H10094" s="11"/>
      <c r="I10094" s="15"/>
    </row>
    <row r="10095" spans="6:9">
      <c r="F10095" s="11"/>
      <c r="G10095" s="15"/>
      <c r="H10095" s="11"/>
      <c r="I10095" s="15"/>
    </row>
    <row r="10096" spans="6:9">
      <c r="F10096" s="11"/>
      <c r="G10096" s="15"/>
      <c r="H10096" s="11"/>
      <c r="I10096" s="15"/>
    </row>
    <row r="10097" spans="6:9">
      <c r="F10097" s="11"/>
      <c r="G10097" s="15"/>
      <c r="H10097" s="11"/>
      <c r="I10097" s="15"/>
    </row>
    <row r="10098" spans="6:9">
      <c r="F10098" s="11"/>
      <c r="G10098" s="15"/>
      <c r="H10098" s="11"/>
      <c r="I10098" s="15"/>
    </row>
    <row r="10099" spans="6:9">
      <c r="F10099" s="11"/>
      <c r="G10099" s="15"/>
      <c r="H10099" s="11"/>
      <c r="I10099" s="15"/>
    </row>
    <row r="10100" spans="6:9">
      <c r="F10100" s="11"/>
      <c r="G10100" s="15"/>
      <c r="H10100" s="11"/>
      <c r="I10100" s="15"/>
    </row>
    <row r="10101" spans="6:9">
      <c r="F10101" s="11"/>
      <c r="G10101" s="15"/>
      <c r="H10101" s="11"/>
      <c r="I10101" s="15"/>
    </row>
    <row r="10102" spans="6:9">
      <c r="F10102" s="11"/>
      <c r="G10102" s="15"/>
      <c r="H10102" s="11"/>
      <c r="I10102" s="15"/>
    </row>
    <row r="10103" spans="6:9">
      <c r="F10103" s="11"/>
      <c r="G10103" s="15"/>
      <c r="H10103" s="11"/>
      <c r="I10103" s="15"/>
    </row>
    <row r="10104" spans="6:9">
      <c r="F10104" s="11"/>
      <c r="G10104" s="15"/>
      <c r="H10104" s="11"/>
      <c r="I10104" s="15"/>
    </row>
    <row r="10105" spans="6:9">
      <c r="F10105" s="11"/>
      <c r="G10105" s="15"/>
      <c r="H10105" s="11"/>
      <c r="I10105" s="15"/>
    </row>
    <row r="10106" spans="6:9">
      <c r="F10106" s="11"/>
      <c r="G10106" s="15"/>
      <c r="H10106" s="11"/>
      <c r="I10106" s="15"/>
    </row>
    <row r="10107" spans="6:9">
      <c r="F10107" s="11"/>
      <c r="G10107" s="15"/>
      <c r="H10107" s="11"/>
      <c r="I10107" s="15"/>
    </row>
    <row r="10108" spans="6:9">
      <c r="F10108" s="11"/>
      <c r="G10108" s="15"/>
      <c r="H10108" s="11"/>
      <c r="I10108" s="15"/>
    </row>
    <row r="10109" spans="6:9">
      <c r="F10109" s="11"/>
      <c r="G10109" s="15"/>
      <c r="H10109" s="11"/>
      <c r="I10109" s="15"/>
    </row>
    <row r="10110" spans="6:9">
      <c r="F10110" s="11"/>
      <c r="G10110" s="15"/>
      <c r="H10110" s="11"/>
      <c r="I10110" s="15"/>
    </row>
    <row r="10111" spans="6:9">
      <c r="F10111" s="11"/>
      <c r="G10111" s="15"/>
      <c r="H10111" s="11"/>
      <c r="I10111" s="15"/>
    </row>
    <row r="10112" spans="6:9">
      <c r="F10112" s="11"/>
      <c r="G10112" s="15"/>
      <c r="H10112" s="11"/>
      <c r="I10112" s="15"/>
    </row>
    <row r="10113" spans="6:9">
      <c r="F10113" s="11"/>
      <c r="G10113" s="15"/>
      <c r="H10113" s="11"/>
      <c r="I10113" s="15"/>
    </row>
    <row r="10114" spans="6:9">
      <c r="F10114" s="11"/>
      <c r="G10114" s="15"/>
      <c r="H10114" s="11"/>
      <c r="I10114" s="15"/>
    </row>
    <row r="10115" spans="6:9">
      <c r="F10115" s="11"/>
      <c r="G10115" s="15"/>
      <c r="H10115" s="11"/>
      <c r="I10115" s="15"/>
    </row>
    <row r="10116" spans="6:9">
      <c r="F10116" s="11"/>
      <c r="G10116" s="15"/>
      <c r="H10116" s="11"/>
      <c r="I10116" s="15"/>
    </row>
    <row r="10117" spans="6:9">
      <c r="F10117" s="11"/>
      <c r="G10117" s="15"/>
      <c r="H10117" s="11"/>
      <c r="I10117" s="15"/>
    </row>
    <row r="10118" spans="6:9">
      <c r="F10118" s="11"/>
      <c r="G10118" s="15"/>
      <c r="H10118" s="11"/>
      <c r="I10118" s="15"/>
    </row>
    <row r="10119" spans="6:9">
      <c r="F10119" s="11"/>
      <c r="G10119" s="15"/>
      <c r="H10119" s="11"/>
      <c r="I10119" s="15"/>
    </row>
    <row r="10120" spans="6:9">
      <c r="F10120" s="11"/>
      <c r="G10120" s="15"/>
      <c r="H10120" s="11"/>
      <c r="I10120" s="15"/>
    </row>
    <row r="10121" spans="6:9">
      <c r="F10121" s="11"/>
      <c r="G10121" s="15"/>
      <c r="H10121" s="11"/>
      <c r="I10121" s="15"/>
    </row>
    <row r="10122" spans="6:9">
      <c r="F10122" s="11"/>
      <c r="G10122" s="15"/>
      <c r="H10122" s="11"/>
      <c r="I10122" s="15"/>
    </row>
    <row r="10123" spans="6:9">
      <c r="F10123" s="11"/>
      <c r="G10123" s="15"/>
      <c r="H10123" s="11"/>
      <c r="I10123" s="15"/>
    </row>
    <row r="10124" spans="6:9">
      <c r="F10124" s="11"/>
      <c r="G10124" s="15"/>
      <c r="H10124" s="11"/>
      <c r="I10124" s="15"/>
    </row>
    <row r="10125" spans="6:9">
      <c r="F10125" s="11"/>
      <c r="G10125" s="15"/>
      <c r="H10125" s="11"/>
      <c r="I10125" s="15"/>
    </row>
    <row r="10126" spans="6:9">
      <c r="F10126" s="11"/>
      <c r="G10126" s="15"/>
      <c r="H10126" s="11"/>
      <c r="I10126" s="15"/>
    </row>
    <row r="10127" spans="6:9">
      <c r="F10127" s="11"/>
      <c r="G10127" s="15"/>
      <c r="H10127" s="11"/>
      <c r="I10127" s="15"/>
    </row>
    <row r="10128" spans="6:9">
      <c r="F10128" s="11"/>
      <c r="G10128" s="15"/>
      <c r="H10128" s="11"/>
      <c r="I10128" s="15"/>
    </row>
    <row r="10129" spans="6:9">
      <c r="F10129" s="11"/>
      <c r="G10129" s="15"/>
      <c r="H10129" s="11"/>
      <c r="I10129" s="15"/>
    </row>
    <row r="10130" spans="6:9">
      <c r="F10130" s="11"/>
      <c r="G10130" s="15"/>
      <c r="H10130" s="11"/>
      <c r="I10130" s="15"/>
    </row>
    <row r="10131" spans="6:9">
      <c r="F10131" s="11"/>
      <c r="G10131" s="15"/>
      <c r="H10131" s="11"/>
      <c r="I10131" s="15"/>
    </row>
    <row r="10132" spans="6:9">
      <c r="F10132" s="11"/>
      <c r="G10132" s="15"/>
      <c r="H10132" s="11"/>
      <c r="I10132" s="15"/>
    </row>
    <row r="10133" spans="6:9">
      <c r="F10133" s="11"/>
      <c r="G10133" s="15"/>
      <c r="H10133" s="11"/>
      <c r="I10133" s="15"/>
    </row>
    <row r="10134" spans="6:9">
      <c r="F10134" s="11"/>
      <c r="G10134" s="15"/>
      <c r="H10134" s="11"/>
      <c r="I10134" s="15"/>
    </row>
    <row r="10135" spans="6:9">
      <c r="F10135" s="11"/>
      <c r="G10135" s="15"/>
      <c r="H10135" s="11"/>
      <c r="I10135" s="15"/>
    </row>
    <row r="10136" spans="6:9">
      <c r="F10136" s="11"/>
      <c r="G10136" s="15"/>
      <c r="H10136" s="11"/>
      <c r="I10136" s="15"/>
    </row>
    <row r="10137" spans="6:9">
      <c r="F10137" s="11"/>
      <c r="G10137" s="15"/>
      <c r="H10137" s="11"/>
      <c r="I10137" s="15"/>
    </row>
    <row r="10138" spans="6:9">
      <c r="F10138" s="11"/>
      <c r="G10138" s="15"/>
      <c r="H10138" s="11"/>
      <c r="I10138" s="15"/>
    </row>
    <row r="10139" spans="6:9">
      <c r="F10139" s="11"/>
      <c r="G10139" s="15"/>
      <c r="H10139" s="11"/>
      <c r="I10139" s="15"/>
    </row>
    <row r="10140" spans="6:9">
      <c r="F10140" s="11"/>
      <c r="G10140" s="15"/>
      <c r="H10140" s="11"/>
      <c r="I10140" s="15"/>
    </row>
    <row r="10141" spans="6:9">
      <c r="F10141" s="11"/>
      <c r="G10141" s="15"/>
      <c r="H10141" s="11"/>
      <c r="I10141" s="15"/>
    </row>
    <row r="10142" spans="6:9">
      <c r="F10142" s="11"/>
      <c r="G10142" s="15"/>
      <c r="H10142" s="11"/>
      <c r="I10142" s="15"/>
    </row>
    <row r="10143" spans="6:9">
      <c r="F10143" s="11"/>
      <c r="G10143" s="15"/>
      <c r="H10143" s="11"/>
      <c r="I10143" s="15"/>
    </row>
    <row r="10144" spans="6:9">
      <c r="F10144" s="11"/>
      <c r="G10144" s="15"/>
      <c r="H10144" s="11"/>
      <c r="I10144" s="15"/>
    </row>
    <row r="10145" spans="6:9">
      <c r="F10145" s="11"/>
      <c r="G10145" s="15"/>
      <c r="H10145" s="11"/>
      <c r="I10145" s="15"/>
    </row>
    <row r="10146" spans="6:9">
      <c r="F10146" s="11"/>
      <c r="G10146" s="15"/>
      <c r="H10146" s="11"/>
      <c r="I10146" s="15"/>
    </row>
    <row r="10147" spans="6:9">
      <c r="F10147" s="11"/>
      <c r="G10147" s="15"/>
      <c r="H10147" s="11"/>
      <c r="I10147" s="15"/>
    </row>
    <row r="10148" spans="6:9">
      <c r="F10148" s="11"/>
      <c r="G10148" s="15"/>
      <c r="H10148" s="11"/>
      <c r="I10148" s="15"/>
    </row>
    <row r="10149" spans="6:9">
      <c r="F10149" s="11"/>
      <c r="G10149" s="15"/>
      <c r="H10149" s="11"/>
      <c r="I10149" s="15"/>
    </row>
    <row r="10150" spans="6:9">
      <c r="F10150" s="11"/>
      <c r="G10150" s="15"/>
      <c r="H10150" s="11"/>
      <c r="I10150" s="15"/>
    </row>
    <row r="10151" spans="6:9">
      <c r="F10151" s="11"/>
      <c r="G10151" s="15"/>
      <c r="H10151" s="11"/>
      <c r="I10151" s="15"/>
    </row>
    <row r="10152" spans="6:9">
      <c r="F10152" s="11"/>
      <c r="G10152" s="15"/>
      <c r="H10152" s="11"/>
      <c r="I10152" s="15"/>
    </row>
    <row r="10153" spans="6:9">
      <c r="F10153" s="11"/>
      <c r="G10153" s="15"/>
      <c r="H10153" s="11"/>
      <c r="I10153" s="15"/>
    </row>
    <row r="10154" spans="6:9">
      <c r="F10154" s="11"/>
      <c r="G10154" s="15"/>
      <c r="H10154" s="11"/>
      <c r="I10154" s="15"/>
    </row>
    <row r="10155" spans="6:9">
      <c r="F10155" s="11"/>
      <c r="G10155" s="15"/>
      <c r="H10155" s="11"/>
      <c r="I10155" s="15"/>
    </row>
    <row r="10156" spans="6:9">
      <c r="F10156" s="11"/>
      <c r="G10156" s="15"/>
      <c r="H10156" s="11"/>
      <c r="I10156" s="15"/>
    </row>
    <row r="10157" spans="6:9">
      <c r="F10157" s="11"/>
      <c r="G10157" s="15"/>
      <c r="H10157" s="11"/>
      <c r="I10157" s="15"/>
    </row>
    <row r="10158" spans="6:9">
      <c r="F10158" s="11"/>
      <c r="G10158" s="15"/>
      <c r="H10158" s="11"/>
      <c r="I10158" s="15"/>
    </row>
    <row r="10159" spans="6:9">
      <c r="F10159" s="11"/>
      <c r="G10159" s="15"/>
      <c r="H10159" s="11"/>
      <c r="I10159" s="15"/>
    </row>
    <row r="10160" spans="6:9">
      <c r="F10160" s="11"/>
      <c r="G10160" s="15"/>
      <c r="H10160" s="11"/>
      <c r="I10160" s="15"/>
    </row>
    <row r="10161" spans="6:9">
      <c r="F10161" s="11"/>
      <c r="G10161" s="15"/>
      <c r="H10161" s="11"/>
      <c r="I10161" s="15"/>
    </row>
    <row r="10162" spans="6:9">
      <c r="F10162" s="11"/>
      <c r="G10162" s="15"/>
      <c r="H10162" s="11"/>
      <c r="I10162" s="15"/>
    </row>
    <row r="10163" spans="6:9">
      <c r="F10163" s="11"/>
      <c r="G10163" s="15"/>
      <c r="H10163" s="11"/>
      <c r="I10163" s="15"/>
    </row>
    <row r="10164" spans="6:9">
      <c r="F10164" s="11"/>
      <c r="G10164" s="15"/>
      <c r="H10164" s="11"/>
      <c r="I10164" s="15"/>
    </row>
    <row r="10165" spans="6:9">
      <c r="F10165" s="11"/>
      <c r="G10165" s="15"/>
      <c r="H10165" s="11"/>
      <c r="I10165" s="15"/>
    </row>
    <row r="10166" spans="6:9">
      <c r="F10166" s="11"/>
      <c r="G10166" s="15"/>
      <c r="H10166" s="11"/>
      <c r="I10166" s="15"/>
    </row>
    <row r="10167" spans="6:9">
      <c r="F10167" s="11"/>
      <c r="G10167" s="15"/>
      <c r="H10167" s="11"/>
      <c r="I10167" s="15"/>
    </row>
    <row r="10168" spans="6:9">
      <c r="F10168" s="11"/>
      <c r="G10168" s="15"/>
      <c r="H10168" s="11"/>
      <c r="I10168" s="15"/>
    </row>
    <row r="10169" spans="6:9">
      <c r="F10169" s="11"/>
      <c r="G10169" s="15"/>
      <c r="H10169" s="11"/>
      <c r="I10169" s="15"/>
    </row>
    <row r="10170" spans="6:9">
      <c r="F10170" s="11"/>
      <c r="G10170" s="15"/>
      <c r="H10170" s="11"/>
      <c r="I10170" s="15"/>
    </row>
    <row r="10171" spans="6:9">
      <c r="F10171" s="11"/>
      <c r="G10171" s="15"/>
      <c r="H10171" s="11"/>
      <c r="I10171" s="15"/>
    </row>
    <row r="10172" spans="6:9">
      <c r="F10172" s="11"/>
      <c r="G10172" s="15"/>
      <c r="H10172" s="11"/>
      <c r="I10172" s="15"/>
    </row>
    <row r="10173" spans="6:9">
      <c r="F10173" s="11"/>
      <c r="G10173" s="15"/>
      <c r="H10173" s="11"/>
      <c r="I10173" s="15"/>
    </row>
    <row r="10174" spans="6:9">
      <c r="F10174" s="11"/>
      <c r="G10174" s="15"/>
      <c r="H10174" s="11"/>
      <c r="I10174" s="15"/>
    </row>
    <row r="10175" spans="6:9">
      <c r="F10175" s="11"/>
      <c r="G10175" s="15"/>
      <c r="H10175" s="11"/>
      <c r="I10175" s="15"/>
    </row>
    <row r="10176" spans="6:9">
      <c r="F10176" s="11"/>
      <c r="G10176" s="15"/>
      <c r="H10176" s="11"/>
      <c r="I10176" s="15"/>
    </row>
    <row r="10177" spans="6:9">
      <c r="F10177" s="11"/>
      <c r="G10177" s="15"/>
      <c r="H10177" s="11"/>
      <c r="I10177" s="15"/>
    </row>
    <row r="10178" spans="6:9">
      <c r="F10178" s="11"/>
      <c r="G10178" s="15"/>
      <c r="H10178" s="11"/>
      <c r="I10178" s="15"/>
    </row>
    <row r="10179" spans="6:9">
      <c r="F10179" s="11"/>
      <c r="G10179" s="15"/>
      <c r="H10179" s="11"/>
      <c r="I10179" s="15"/>
    </row>
    <row r="10180" spans="6:9">
      <c r="F10180" s="11"/>
      <c r="G10180" s="15"/>
      <c r="H10180" s="11"/>
      <c r="I10180" s="15"/>
    </row>
    <row r="10181" spans="6:9">
      <c r="F10181" s="11"/>
      <c r="G10181" s="15"/>
      <c r="H10181" s="11"/>
      <c r="I10181" s="15"/>
    </row>
    <row r="10182" spans="6:9">
      <c r="F10182" s="11"/>
      <c r="G10182" s="15"/>
      <c r="H10182" s="11"/>
      <c r="I10182" s="15"/>
    </row>
    <row r="10183" spans="6:9">
      <c r="F10183" s="11"/>
      <c r="G10183" s="15"/>
      <c r="H10183" s="11"/>
      <c r="I10183" s="15"/>
    </row>
    <row r="10184" spans="6:9">
      <c r="F10184" s="11"/>
      <c r="G10184" s="15"/>
      <c r="H10184" s="11"/>
      <c r="I10184" s="15"/>
    </row>
    <row r="10185" spans="6:9">
      <c r="F10185" s="11"/>
      <c r="G10185" s="15"/>
      <c r="H10185" s="11"/>
      <c r="I10185" s="15"/>
    </row>
    <row r="10186" spans="6:9">
      <c r="F10186" s="11"/>
      <c r="G10186" s="15"/>
      <c r="H10186" s="11"/>
      <c r="I10186" s="15"/>
    </row>
    <row r="10187" spans="6:9">
      <c r="F10187" s="11"/>
      <c r="G10187" s="15"/>
      <c r="H10187" s="11"/>
      <c r="I10187" s="15"/>
    </row>
    <row r="10188" spans="6:9">
      <c r="F10188" s="11"/>
      <c r="G10188" s="15"/>
      <c r="H10188" s="11"/>
      <c r="I10188" s="15"/>
    </row>
    <row r="10189" spans="6:9">
      <c r="F10189" s="11"/>
      <c r="G10189" s="15"/>
      <c r="H10189" s="11"/>
      <c r="I10189" s="15"/>
    </row>
    <row r="10190" spans="6:9">
      <c r="F10190" s="11"/>
      <c r="G10190" s="15"/>
      <c r="H10190" s="11"/>
      <c r="I10190" s="15"/>
    </row>
    <row r="10191" spans="6:9">
      <c r="F10191" s="11"/>
      <c r="G10191" s="15"/>
      <c r="H10191" s="11"/>
      <c r="I10191" s="15"/>
    </row>
    <row r="10192" spans="6:9">
      <c r="F10192" s="11"/>
      <c r="G10192" s="15"/>
      <c r="H10192" s="11"/>
      <c r="I10192" s="15"/>
    </row>
    <row r="10193" spans="6:9">
      <c r="F10193" s="11"/>
      <c r="G10193" s="15"/>
      <c r="H10193" s="11"/>
      <c r="I10193" s="15"/>
    </row>
    <row r="10194" spans="6:9">
      <c r="F10194" s="11"/>
      <c r="G10194" s="15"/>
      <c r="H10194" s="11"/>
      <c r="I10194" s="15"/>
    </row>
    <row r="10195" spans="6:9">
      <c r="F10195" s="11"/>
      <c r="G10195" s="15"/>
      <c r="H10195" s="11"/>
      <c r="I10195" s="15"/>
    </row>
    <row r="10196" spans="6:9">
      <c r="F10196" s="11"/>
      <c r="G10196" s="15"/>
      <c r="H10196" s="11"/>
      <c r="I10196" s="15"/>
    </row>
    <row r="10197" spans="6:9">
      <c r="F10197" s="11"/>
      <c r="G10197" s="15"/>
      <c r="H10197" s="11"/>
      <c r="I10197" s="15"/>
    </row>
    <row r="10198" spans="6:9">
      <c r="F10198" s="11"/>
      <c r="G10198" s="15"/>
      <c r="H10198" s="11"/>
      <c r="I10198" s="15"/>
    </row>
    <row r="10199" spans="6:9">
      <c r="F10199" s="11"/>
      <c r="G10199" s="15"/>
      <c r="H10199" s="11"/>
      <c r="I10199" s="15"/>
    </row>
    <row r="10200" spans="6:9">
      <c r="F10200" s="11"/>
      <c r="G10200" s="15"/>
      <c r="H10200" s="11"/>
      <c r="I10200" s="15"/>
    </row>
    <row r="10201" spans="6:9">
      <c r="F10201" s="11"/>
      <c r="G10201" s="15"/>
      <c r="H10201" s="11"/>
      <c r="I10201" s="15"/>
    </row>
    <row r="10202" spans="6:9">
      <c r="F10202" s="11"/>
      <c r="G10202" s="15"/>
      <c r="H10202" s="11"/>
      <c r="I10202" s="15"/>
    </row>
    <row r="10203" spans="6:9">
      <c r="F10203" s="11"/>
      <c r="G10203" s="15"/>
      <c r="H10203" s="11"/>
      <c r="I10203" s="15"/>
    </row>
    <row r="10204" spans="6:9">
      <c r="F10204" s="11"/>
      <c r="G10204" s="15"/>
      <c r="H10204" s="11"/>
      <c r="I10204" s="15"/>
    </row>
    <row r="10205" spans="6:9">
      <c r="F10205" s="11"/>
      <c r="G10205" s="15"/>
      <c r="H10205" s="11"/>
      <c r="I10205" s="15"/>
    </row>
    <row r="10206" spans="6:9">
      <c r="F10206" s="11"/>
      <c r="G10206" s="15"/>
      <c r="H10206" s="11"/>
      <c r="I10206" s="15"/>
    </row>
    <row r="10207" spans="6:9">
      <c r="F10207" s="11"/>
      <c r="G10207" s="15"/>
      <c r="H10207" s="11"/>
      <c r="I10207" s="15"/>
    </row>
    <row r="10208" spans="6:9">
      <c r="F10208" s="11"/>
      <c r="G10208" s="15"/>
      <c r="H10208" s="11"/>
      <c r="I10208" s="15"/>
    </row>
    <row r="10209" spans="6:9">
      <c r="F10209" s="11"/>
      <c r="G10209" s="15"/>
      <c r="H10209" s="11"/>
      <c r="I10209" s="15"/>
    </row>
    <row r="10210" spans="6:9">
      <c r="F10210" s="11"/>
      <c r="G10210" s="15"/>
      <c r="H10210" s="11"/>
      <c r="I10210" s="15"/>
    </row>
    <row r="10211" spans="6:9">
      <c r="F10211" s="11"/>
      <c r="G10211" s="15"/>
      <c r="H10211" s="11"/>
      <c r="I10211" s="15"/>
    </row>
    <row r="10212" spans="6:9">
      <c r="F10212" s="11"/>
      <c r="G10212" s="15"/>
      <c r="H10212" s="11"/>
      <c r="I10212" s="15"/>
    </row>
    <row r="10213" spans="6:9">
      <c r="F10213" s="11"/>
      <c r="G10213" s="15"/>
      <c r="H10213" s="11"/>
      <c r="I10213" s="15"/>
    </row>
    <row r="10214" spans="6:9">
      <c r="F10214" s="11"/>
      <c r="G10214" s="15"/>
      <c r="H10214" s="11"/>
      <c r="I10214" s="15"/>
    </row>
    <row r="10215" spans="6:9">
      <c r="F10215" s="11"/>
      <c r="G10215" s="15"/>
      <c r="H10215" s="11"/>
      <c r="I10215" s="15"/>
    </row>
    <row r="10216" spans="6:9">
      <c r="F10216" s="11"/>
      <c r="G10216" s="15"/>
      <c r="H10216" s="11"/>
      <c r="I10216" s="15"/>
    </row>
    <row r="10217" spans="6:9">
      <c r="F10217" s="11"/>
      <c r="G10217" s="15"/>
      <c r="H10217" s="11"/>
      <c r="I10217" s="15"/>
    </row>
    <row r="10218" spans="6:9">
      <c r="F10218" s="11"/>
      <c r="G10218" s="15"/>
      <c r="H10218" s="11"/>
      <c r="I10218" s="15"/>
    </row>
    <row r="10219" spans="6:9">
      <c r="F10219" s="11"/>
      <c r="G10219" s="15"/>
      <c r="H10219" s="11"/>
      <c r="I10219" s="15"/>
    </row>
    <row r="10220" spans="6:9">
      <c r="F10220" s="11"/>
      <c r="G10220" s="15"/>
      <c r="H10220" s="11"/>
      <c r="I10220" s="15"/>
    </row>
    <row r="10221" spans="6:9">
      <c r="F10221" s="11"/>
      <c r="G10221" s="15"/>
      <c r="H10221" s="11"/>
      <c r="I10221" s="15"/>
    </row>
    <row r="10222" spans="6:9">
      <c r="F10222" s="11"/>
      <c r="G10222" s="15"/>
      <c r="H10222" s="11"/>
      <c r="I10222" s="15"/>
    </row>
    <row r="10223" spans="6:9">
      <c r="F10223" s="11"/>
      <c r="G10223" s="15"/>
      <c r="H10223" s="11"/>
      <c r="I10223" s="15"/>
    </row>
    <row r="10224" spans="6:9">
      <c r="F10224" s="11"/>
      <c r="G10224" s="15"/>
      <c r="H10224" s="11"/>
      <c r="I10224" s="15"/>
    </row>
    <row r="10225" spans="6:9">
      <c r="F10225" s="11"/>
      <c r="G10225" s="15"/>
      <c r="H10225" s="11"/>
      <c r="I10225" s="15"/>
    </row>
    <row r="10226" spans="6:9">
      <c r="F10226" s="11"/>
      <c r="G10226" s="15"/>
      <c r="H10226" s="11"/>
      <c r="I10226" s="15"/>
    </row>
    <row r="10227" spans="6:9">
      <c r="F10227" s="11"/>
      <c r="G10227" s="15"/>
      <c r="H10227" s="11"/>
      <c r="I10227" s="15"/>
    </row>
    <row r="10228" spans="6:9">
      <c r="F10228" s="11"/>
      <c r="G10228" s="15"/>
      <c r="H10228" s="11"/>
      <c r="I10228" s="15"/>
    </row>
    <row r="10229" spans="6:9">
      <c r="F10229" s="11"/>
      <c r="G10229" s="15"/>
      <c r="H10229" s="11"/>
      <c r="I10229" s="15"/>
    </row>
    <row r="10230" spans="6:9">
      <c r="F10230" s="11"/>
      <c r="G10230" s="15"/>
      <c r="H10230" s="11"/>
      <c r="I10230" s="15"/>
    </row>
    <row r="10231" spans="6:9">
      <c r="F10231" s="11"/>
      <c r="G10231" s="15"/>
      <c r="H10231" s="11"/>
      <c r="I10231" s="15"/>
    </row>
    <row r="10232" spans="6:9">
      <c r="F10232" s="11"/>
      <c r="G10232" s="15"/>
      <c r="H10232" s="11"/>
      <c r="I10232" s="15"/>
    </row>
    <row r="10233" spans="6:9">
      <c r="F10233" s="11"/>
      <c r="G10233" s="15"/>
      <c r="H10233" s="11"/>
      <c r="I10233" s="15"/>
    </row>
    <row r="10234" spans="6:9">
      <c r="F10234" s="11"/>
      <c r="G10234" s="15"/>
      <c r="H10234" s="11"/>
      <c r="I10234" s="15"/>
    </row>
    <row r="10235" spans="6:9">
      <c r="F10235" s="11"/>
      <c r="G10235" s="15"/>
      <c r="H10235" s="11"/>
      <c r="I10235" s="15"/>
    </row>
    <row r="10236" spans="6:9">
      <c r="F10236" s="11"/>
      <c r="G10236" s="15"/>
      <c r="H10236" s="11"/>
      <c r="I10236" s="15"/>
    </row>
    <row r="10237" spans="6:9">
      <c r="F10237" s="11"/>
      <c r="G10237" s="15"/>
      <c r="H10237" s="11"/>
      <c r="I10237" s="15"/>
    </row>
    <row r="10238" spans="6:9">
      <c r="F10238" s="11"/>
      <c r="G10238" s="15"/>
      <c r="H10238" s="11"/>
      <c r="I10238" s="15"/>
    </row>
    <row r="10239" spans="6:9">
      <c r="F10239" s="11"/>
      <c r="G10239" s="15"/>
      <c r="H10239" s="11"/>
      <c r="I10239" s="15"/>
    </row>
    <row r="10240" spans="6:9">
      <c r="F10240" s="11"/>
      <c r="G10240" s="15"/>
      <c r="H10240" s="11"/>
      <c r="I10240" s="15"/>
    </row>
    <row r="10241" spans="6:9">
      <c r="F10241" s="11"/>
      <c r="G10241" s="15"/>
      <c r="H10241" s="11"/>
      <c r="I10241" s="15"/>
    </row>
    <row r="10242" spans="6:9">
      <c r="F10242" s="11"/>
      <c r="G10242" s="15"/>
      <c r="H10242" s="11"/>
      <c r="I10242" s="15"/>
    </row>
    <row r="10243" spans="6:9">
      <c r="F10243" s="11"/>
      <c r="G10243" s="15"/>
      <c r="H10243" s="11"/>
      <c r="I10243" s="15"/>
    </row>
    <row r="10244" spans="6:9">
      <c r="F10244" s="11"/>
      <c r="G10244" s="15"/>
      <c r="H10244" s="11"/>
      <c r="I10244" s="15"/>
    </row>
    <row r="10245" spans="6:9">
      <c r="F10245" s="11"/>
      <c r="G10245" s="15"/>
      <c r="H10245" s="11"/>
      <c r="I10245" s="15"/>
    </row>
    <row r="10246" spans="6:9">
      <c r="F10246" s="11"/>
      <c r="G10246" s="15"/>
      <c r="H10246" s="11"/>
      <c r="I10246" s="15"/>
    </row>
    <row r="10247" spans="6:9">
      <c r="F10247" s="11"/>
      <c r="G10247" s="15"/>
      <c r="H10247" s="11"/>
      <c r="I10247" s="15"/>
    </row>
    <row r="10248" spans="6:9">
      <c r="F10248" s="11"/>
      <c r="G10248" s="15"/>
      <c r="H10248" s="11"/>
      <c r="I10248" s="15"/>
    </row>
    <row r="10249" spans="6:9">
      <c r="F10249" s="11"/>
      <c r="G10249" s="15"/>
      <c r="H10249" s="11"/>
      <c r="I10249" s="15"/>
    </row>
    <row r="10250" spans="6:9">
      <c r="F10250" s="11"/>
      <c r="G10250" s="15"/>
      <c r="H10250" s="11"/>
      <c r="I10250" s="15"/>
    </row>
    <row r="10251" spans="6:9">
      <c r="F10251" s="11"/>
      <c r="G10251" s="15"/>
      <c r="H10251" s="11"/>
      <c r="I10251" s="15"/>
    </row>
    <row r="10252" spans="6:9">
      <c r="F10252" s="11"/>
      <c r="G10252" s="15"/>
      <c r="H10252" s="11"/>
      <c r="I10252" s="15"/>
    </row>
    <row r="10253" spans="6:9">
      <c r="F10253" s="11"/>
      <c r="G10253" s="15"/>
      <c r="H10253" s="11"/>
      <c r="I10253" s="15"/>
    </row>
    <row r="10254" spans="6:9">
      <c r="F10254" s="11"/>
      <c r="G10254" s="15"/>
      <c r="H10254" s="11"/>
      <c r="I10254" s="15"/>
    </row>
    <row r="10255" spans="6:9">
      <c r="F10255" s="11"/>
      <c r="G10255" s="15"/>
      <c r="H10255" s="11"/>
      <c r="I10255" s="15"/>
    </row>
    <row r="10256" spans="6:9">
      <c r="F10256" s="11"/>
      <c r="G10256" s="15"/>
      <c r="H10256" s="11"/>
      <c r="I10256" s="15"/>
    </row>
    <row r="10257" spans="6:9">
      <c r="F10257" s="11"/>
      <c r="G10257" s="15"/>
      <c r="H10257" s="11"/>
      <c r="I10257" s="15"/>
    </row>
    <row r="10258" spans="6:9">
      <c r="F10258" s="11"/>
      <c r="G10258" s="15"/>
      <c r="H10258" s="11"/>
      <c r="I10258" s="15"/>
    </row>
    <row r="10259" spans="6:9">
      <c r="F10259" s="11"/>
      <c r="G10259" s="15"/>
      <c r="H10259" s="11"/>
      <c r="I10259" s="15"/>
    </row>
    <row r="10260" spans="6:9">
      <c r="F10260" s="11"/>
      <c r="G10260" s="15"/>
      <c r="H10260" s="11"/>
      <c r="I10260" s="15"/>
    </row>
    <row r="10261" spans="6:9">
      <c r="F10261" s="11"/>
      <c r="G10261" s="15"/>
      <c r="H10261" s="11"/>
      <c r="I10261" s="15"/>
    </row>
    <row r="10262" spans="6:9">
      <c r="F10262" s="11"/>
      <c r="G10262" s="15"/>
      <c r="H10262" s="11"/>
      <c r="I10262" s="15"/>
    </row>
    <row r="10263" spans="6:9">
      <c r="F10263" s="11"/>
      <c r="G10263" s="15"/>
      <c r="H10263" s="11"/>
      <c r="I10263" s="15"/>
    </row>
    <row r="10264" spans="6:9">
      <c r="F10264" s="11"/>
      <c r="G10264" s="15"/>
      <c r="H10264" s="11"/>
      <c r="I10264" s="15"/>
    </row>
    <row r="10265" spans="6:9">
      <c r="F10265" s="11"/>
      <c r="G10265" s="15"/>
      <c r="H10265" s="11"/>
      <c r="I10265" s="15"/>
    </row>
    <row r="10266" spans="6:9">
      <c r="F10266" s="11"/>
      <c r="G10266" s="15"/>
      <c r="H10266" s="11"/>
      <c r="I10266" s="15"/>
    </row>
    <row r="10267" spans="6:9">
      <c r="F10267" s="11"/>
      <c r="G10267" s="15"/>
      <c r="H10267" s="11"/>
      <c r="I10267" s="15"/>
    </row>
    <row r="10268" spans="6:9">
      <c r="F10268" s="11"/>
      <c r="G10268" s="15"/>
      <c r="H10268" s="11"/>
      <c r="I10268" s="15"/>
    </row>
    <row r="10269" spans="6:9">
      <c r="F10269" s="11"/>
      <c r="G10269" s="15"/>
      <c r="H10269" s="11"/>
      <c r="I10269" s="15"/>
    </row>
    <row r="10270" spans="6:9">
      <c r="F10270" s="11"/>
      <c r="G10270" s="15"/>
      <c r="H10270" s="11"/>
      <c r="I10270" s="15"/>
    </row>
    <row r="10271" spans="6:9">
      <c r="F10271" s="11"/>
      <c r="G10271" s="15"/>
      <c r="H10271" s="11"/>
      <c r="I10271" s="15"/>
    </row>
    <row r="10272" spans="6:9">
      <c r="F10272" s="11"/>
      <c r="G10272" s="15"/>
      <c r="H10272" s="11"/>
      <c r="I10272" s="15"/>
    </row>
    <row r="10273" spans="6:9">
      <c r="F10273" s="11"/>
      <c r="G10273" s="15"/>
      <c r="H10273" s="11"/>
      <c r="I10273" s="15"/>
    </row>
    <row r="10274" spans="6:9">
      <c r="F10274" s="11"/>
      <c r="G10274" s="15"/>
      <c r="H10274" s="11"/>
      <c r="I10274" s="15"/>
    </row>
    <row r="10275" spans="6:9">
      <c r="F10275" s="11"/>
      <c r="G10275" s="15"/>
      <c r="H10275" s="11"/>
      <c r="I10275" s="15"/>
    </row>
    <row r="10276" spans="6:9">
      <c r="F10276" s="11"/>
      <c r="G10276" s="15"/>
      <c r="H10276" s="11"/>
      <c r="I10276" s="15"/>
    </row>
    <row r="10277" spans="6:9">
      <c r="F10277" s="11"/>
      <c r="G10277" s="15"/>
      <c r="H10277" s="11"/>
      <c r="I10277" s="15"/>
    </row>
    <row r="10278" spans="6:9">
      <c r="F10278" s="11"/>
      <c r="G10278" s="15"/>
      <c r="H10278" s="11"/>
      <c r="I10278" s="15"/>
    </row>
    <row r="10279" spans="6:9">
      <c r="F10279" s="11"/>
      <c r="G10279" s="15"/>
      <c r="H10279" s="11"/>
      <c r="I10279" s="15"/>
    </row>
    <row r="10280" spans="6:9">
      <c r="F10280" s="11"/>
      <c r="G10280" s="15"/>
      <c r="H10280" s="11"/>
      <c r="I10280" s="15"/>
    </row>
    <row r="10281" spans="6:9">
      <c r="F10281" s="11"/>
      <c r="G10281" s="15"/>
      <c r="H10281" s="11"/>
      <c r="I10281" s="15"/>
    </row>
    <row r="10282" spans="6:9">
      <c r="F10282" s="11"/>
      <c r="G10282" s="15"/>
      <c r="H10282" s="11"/>
      <c r="I10282" s="15"/>
    </row>
    <row r="10283" spans="6:9">
      <c r="F10283" s="11"/>
      <c r="G10283" s="15"/>
      <c r="H10283" s="11"/>
      <c r="I10283" s="15"/>
    </row>
    <row r="10284" spans="6:9">
      <c r="F10284" s="11"/>
      <c r="G10284" s="15"/>
      <c r="H10284" s="11"/>
      <c r="I10284" s="15"/>
    </row>
    <row r="10285" spans="6:9">
      <c r="F10285" s="11"/>
      <c r="G10285" s="15"/>
      <c r="H10285" s="11"/>
      <c r="I10285" s="15"/>
    </row>
    <row r="10286" spans="6:9">
      <c r="F10286" s="11"/>
      <c r="G10286" s="15"/>
      <c r="H10286" s="11"/>
      <c r="I10286" s="15"/>
    </row>
    <row r="10287" spans="6:9">
      <c r="F10287" s="11"/>
      <c r="G10287" s="15"/>
      <c r="H10287" s="11"/>
      <c r="I10287" s="15"/>
    </row>
    <row r="10288" spans="6:9">
      <c r="F10288" s="11"/>
      <c r="G10288" s="15"/>
      <c r="H10288" s="11"/>
      <c r="I10288" s="15"/>
    </row>
    <row r="10289" spans="6:9">
      <c r="F10289" s="11"/>
      <c r="G10289" s="15"/>
      <c r="H10289" s="11"/>
      <c r="I10289" s="15"/>
    </row>
    <row r="10290" spans="6:9">
      <c r="F10290" s="11"/>
      <c r="G10290" s="15"/>
      <c r="H10290" s="11"/>
      <c r="I10290" s="15"/>
    </row>
    <row r="10291" spans="6:9">
      <c r="F10291" s="11"/>
      <c r="G10291" s="15"/>
      <c r="H10291" s="11"/>
      <c r="I10291" s="15"/>
    </row>
    <row r="10292" spans="6:9">
      <c r="F10292" s="11"/>
      <c r="G10292" s="15"/>
      <c r="H10292" s="11"/>
      <c r="I10292" s="15"/>
    </row>
    <row r="10293" spans="6:9">
      <c r="F10293" s="11"/>
      <c r="G10293" s="15"/>
      <c r="H10293" s="11"/>
      <c r="I10293" s="15"/>
    </row>
    <row r="10294" spans="6:9">
      <c r="F10294" s="11"/>
      <c r="G10294" s="15"/>
      <c r="H10294" s="11"/>
      <c r="I10294" s="15"/>
    </row>
    <row r="10295" spans="6:9">
      <c r="F10295" s="11"/>
      <c r="G10295" s="15"/>
      <c r="H10295" s="11"/>
      <c r="I10295" s="15"/>
    </row>
    <row r="10296" spans="6:9">
      <c r="F10296" s="11"/>
      <c r="G10296" s="15"/>
      <c r="H10296" s="11"/>
      <c r="I10296" s="15"/>
    </row>
    <row r="10297" spans="6:9">
      <c r="F10297" s="11"/>
      <c r="G10297" s="15"/>
      <c r="H10297" s="11"/>
      <c r="I10297" s="15"/>
    </row>
    <row r="10298" spans="6:9">
      <c r="F10298" s="11"/>
      <c r="G10298" s="15"/>
      <c r="H10298" s="11"/>
      <c r="I10298" s="15"/>
    </row>
    <row r="10299" spans="6:9">
      <c r="F10299" s="11"/>
      <c r="G10299" s="15"/>
      <c r="H10299" s="11"/>
      <c r="I10299" s="15"/>
    </row>
    <row r="10300" spans="6:9">
      <c r="F10300" s="11"/>
      <c r="G10300" s="15"/>
      <c r="H10300" s="11"/>
      <c r="I10300" s="15"/>
    </row>
    <row r="10301" spans="6:9">
      <c r="F10301" s="11"/>
      <c r="G10301" s="15"/>
      <c r="H10301" s="11"/>
      <c r="I10301" s="15"/>
    </row>
    <row r="10302" spans="6:9">
      <c r="F10302" s="11"/>
      <c r="G10302" s="15"/>
      <c r="H10302" s="11"/>
      <c r="I10302" s="15"/>
    </row>
    <row r="10303" spans="6:9">
      <c r="F10303" s="11"/>
      <c r="G10303" s="15"/>
      <c r="H10303" s="11"/>
      <c r="I10303" s="15"/>
    </row>
    <row r="10304" spans="6:9">
      <c r="F10304" s="11"/>
      <c r="G10304" s="15"/>
      <c r="H10304" s="11"/>
      <c r="I10304" s="15"/>
    </row>
    <row r="10305" spans="6:9">
      <c r="F10305" s="11"/>
      <c r="G10305" s="15"/>
      <c r="H10305" s="11"/>
      <c r="I10305" s="15"/>
    </row>
    <row r="10306" spans="6:9">
      <c r="F10306" s="11"/>
      <c r="G10306" s="15"/>
      <c r="H10306" s="11"/>
      <c r="I10306" s="15"/>
    </row>
    <row r="10307" spans="6:9">
      <c r="F10307" s="11"/>
      <c r="G10307" s="15"/>
      <c r="H10307" s="11"/>
      <c r="I10307" s="15"/>
    </row>
    <row r="10308" spans="6:9">
      <c r="F10308" s="11"/>
      <c r="G10308" s="15"/>
      <c r="H10308" s="11"/>
      <c r="I10308" s="15"/>
    </row>
    <row r="10309" spans="6:9">
      <c r="F10309" s="11"/>
      <c r="G10309" s="15"/>
      <c r="H10309" s="11"/>
      <c r="I10309" s="15"/>
    </row>
    <row r="10310" spans="6:9">
      <c r="F10310" s="11"/>
      <c r="G10310" s="15"/>
      <c r="H10310" s="11"/>
      <c r="I10310" s="15"/>
    </row>
    <row r="10311" spans="6:9">
      <c r="F10311" s="11"/>
      <c r="G10311" s="15"/>
      <c r="H10311" s="11"/>
      <c r="I10311" s="15"/>
    </row>
    <row r="10312" spans="6:9">
      <c r="F10312" s="11"/>
      <c r="G10312" s="15"/>
      <c r="H10312" s="11"/>
      <c r="I10312" s="15"/>
    </row>
    <row r="10313" spans="6:9">
      <c r="F10313" s="11"/>
      <c r="G10313" s="15"/>
      <c r="H10313" s="11"/>
      <c r="I10313" s="15"/>
    </row>
    <row r="10314" spans="6:9">
      <c r="F10314" s="11"/>
      <c r="G10314" s="15"/>
      <c r="H10314" s="11"/>
      <c r="I10314" s="15"/>
    </row>
    <row r="10315" spans="6:9">
      <c r="F10315" s="11"/>
      <c r="G10315" s="15"/>
      <c r="H10315" s="11"/>
      <c r="I10315" s="15"/>
    </row>
    <row r="10316" spans="6:9">
      <c r="F10316" s="11"/>
      <c r="G10316" s="15"/>
      <c r="H10316" s="11"/>
      <c r="I10316" s="15"/>
    </row>
    <row r="10317" spans="6:9">
      <c r="F10317" s="11"/>
      <c r="G10317" s="15"/>
      <c r="H10317" s="11"/>
      <c r="I10317" s="15"/>
    </row>
    <row r="10318" spans="6:9">
      <c r="F10318" s="11"/>
      <c r="G10318" s="15"/>
      <c r="H10318" s="11"/>
      <c r="I10318" s="15"/>
    </row>
    <row r="10319" spans="6:9">
      <c r="F10319" s="11"/>
      <c r="G10319" s="15"/>
      <c r="H10319" s="11"/>
      <c r="I10319" s="15"/>
    </row>
    <row r="10320" spans="6:9">
      <c r="F10320" s="11"/>
      <c r="G10320" s="15"/>
      <c r="H10320" s="11"/>
      <c r="I10320" s="15"/>
    </row>
    <row r="10321" spans="6:9">
      <c r="F10321" s="11"/>
      <c r="G10321" s="15"/>
      <c r="H10321" s="11"/>
      <c r="I10321" s="15"/>
    </row>
    <row r="10322" spans="6:9">
      <c r="F10322" s="11"/>
      <c r="G10322" s="15"/>
      <c r="H10322" s="11"/>
      <c r="I10322" s="15"/>
    </row>
    <row r="10323" spans="6:9">
      <c r="F10323" s="11"/>
      <c r="G10323" s="15"/>
      <c r="H10323" s="11"/>
      <c r="I10323" s="15"/>
    </row>
    <row r="10324" spans="6:9">
      <c r="F10324" s="11"/>
      <c r="G10324" s="15"/>
      <c r="H10324" s="11"/>
      <c r="I10324" s="15"/>
    </row>
    <row r="10325" spans="6:9">
      <c r="F10325" s="11"/>
      <c r="G10325" s="15"/>
      <c r="H10325" s="11"/>
      <c r="I10325" s="15"/>
    </row>
    <row r="10326" spans="6:9">
      <c r="F10326" s="11"/>
      <c r="G10326" s="15"/>
      <c r="H10326" s="11"/>
      <c r="I10326" s="15"/>
    </row>
    <row r="10327" spans="6:9">
      <c r="F10327" s="11"/>
      <c r="G10327" s="15"/>
      <c r="H10327" s="11"/>
      <c r="I10327" s="15"/>
    </row>
    <row r="10328" spans="6:9">
      <c r="F10328" s="11"/>
      <c r="G10328" s="15"/>
      <c r="H10328" s="11"/>
      <c r="I10328" s="15"/>
    </row>
    <row r="10329" spans="6:9">
      <c r="F10329" s="11"/>
      <c r="G10329" s="15"/>
      <c r="H10329" s="11"/>
      <c r="I10329" s="15"/>
    </row>
    <row r="10330" spans="6:9">
      <c r="F10330" s="11"/>
      <c r="G10330" s="15"/>
      <c r="H10330" s="11"/>
      <c r="I10330" s="15"/>
    </row>
    <row r="10331" spans="6:9">
      <c r="F10331" s="11"/>
      <c r="G10331" s="15"/>
      <c r="H10331" s="11"/>
      <c r="I10331" s="15"/>
    </row>
    <row r="10332" spans="6:9">
      <c r="F10332" s="11"/>
      <c r="G10332" s="15"/>
      <c r="H10332" s="11"/>
      <c r="I10332" s="15"/>
    </row>
    <row r="10333" spans="6:9">
      <c r="F10333" s="11"/>
      <c r="G10333" s="15"/>
      <c r="H10333" s="11"/>
      <c r="I10333" s="15"/>
    </row>
    <row r="10334" spans="6:9">
      <c r="F10334" s="11"/>
      <c r="G10334" s="15"/>
      <c r="H10334" s="11"/>
      <c r="I10334" s="15"/>
    </row>
    <row r="10335" spans="6:9">
      <c r="F10335" s="11"/>
      <c r="G10335" s="15"/>
      <c r="H10335" s="11"/>
      <c r="I10335" s="15"/>
    </row>
    <row r="10336" spans="6:9">
      <c r="F10336" s="11"/>
      <c r="G10336" s="15"/>
      <c r="H10336" s="11"/>
      <c r="I10336" s="15"/>
    </row>
    <row r="10337" spans="6:9">
      <c r="F10337" s="11"/>
      <c r="G10337" s="15"/>
      <c r="H10337" s="11"/>
      <c r="I10337" s="15"/>
    </row>
    <row r="10338" spans="6:9">
      <c r="F10338" s="11"/>
      <c r="G10338" s="15"/>
      <c r="H10338" s="11"/>
      <c r="I10338" s="15"/>
    </row>
    <row r="10339" spans="6:9">
      <c r="F10339" s="11"/>
      <c r="G10339" s="15"/>
      <c r="H10339" s="11"/>
      <c r="I10339" s="15"/>
    </row>
    <row r="10340" spans="6:9">
      <c r="F10340" s="11"/>
      <c r="G10340" s="15"/>
      <c r="H10340" s="11"/>
      <c r="I10340" s="15"/>
    </row>
    <row r="10341" spans="6:9">
      <c r="F10341" s="11"/>
      <c r="G10341" s="15"/>
      <c r="H10341" s="11"/>
      <c r="I10341" s="15"/>
    </row>
    <row r="10342" spans="6:9">
      <c r="F10342" s="11"/>
      <c r="G10342" s="15"/>
      <c r="H10342" s="11"/>
      <c r="I10342" s="15"/>
    </row>
    <row r="10343" spans="6:9">
      <c r="F10343" s="11"/>
      <c r="G10343" s="15"/>
      <c r="H10343" s="11"/>
      <c r="I10343" s="15"/>
    </row>
    <row r="10344" spans="6:9">
      <c r="F10344" s="11"/>
      <c r="G10344" s="15"/>
      <c r="H10344" s="11"/>
      <c r="I10344" s="15"/>
    </row>
    <row r="10345" spans="6:9">
      <c r="F10345" s="11"/>
      <c r="G10345" s="15"/>
      <c r="H10345" s="11"/>
      <c r="I10345" s="15"/>
    </row>
    <row r="10346" spans="6:9">
      <c r="F10346" s="11"/>
      <c r="G10346" s="15"/>
      <c r="H10346" s="11"/>
      <c r="I10346" s="15"/>
    </row>
    <row r="10347" spans="6:9">
      <c r="F10347" s="11"/>
      <c r="G10347" s="15"/>
      <c r="H10347" s="11"/>
      <c r="I10347" s="15"/>
    </row>
    <row r="10348" spans="6:9">
      <c r="F10348" s="11"/>
      <c r="G10348" s="15"/>
      <c r="H10348" s="11"/>
      <c r="I10348" s="15"/>
    </row>
    <row r="10349" spans="6:9">
      <c r="F10349" s="11"/>
      <c r="G10349" s="15"/>
      <c r="H10349" s="11"/>
      <c r="I10349" s="15"/>
    </row>
    <row r="10350" spans="6:9">
      <c r="F10350" s="11"/>
      <c r="G10350" s="15"/>
      <c r="H10350" s="11"/>
      <c r="I10350" s="15"/>
    </row>
    <row r="10351" spans="6:9">
      <c r="F10351" s="11"/>
      <c r="G10351" s="15"/>
      <c r="H10351" s="11"/>
      <c r="I10351" s="15"/>
    </row>
    <row r="10352" spans="6:9">
      <c r="F10352" s="11"/>
      <c r="G10352" s="15"/>
      <c r="H10352" s="11"/>
      <c r="I10352" s="15"/>
    </row>
    <row r="10353" spans="6:9">
      <c r="F10353" s="11"/>
      <c r="G10353" s="15"/>
      <c r="H10353" s="11"/>
      <c r="I10353" s="15"/>
    </row>
    <row r="10354" spans="6:9">
      <c r="F10354" s="11"/>
      <c r="G10354" s="15"/>
      <c r="H10354" s="11"/>
      <c r="I10354" s="15"/>
    </row>
    <row r="10355" spans="6:9">
      <c r="F10355" s="11"/>
      <c r="G10355" s="15"/>
      <c r="H10355" s="11"/>
      <c r="I10355" s="15"/>
    </row>
    <row r="10356" spans="6:9">
      <c r="F10356" s="11"/>
      <c r="G10356" s="15"/>
      <c r="H10356" s="11"/>
      <c r="I10356" s="15"/>
    </row>
    <row r="10357" spans="6:9">
      <c r="F10357" s="11"/>
      <c r="G10357" s="15"/>
      <c r="H10357" s="11"/>
      <c r="I10357" s="15"/>
    </row>
    <row r="10358" spans="6:9">
      <c r="F10358" s="11"/>
      <c r="G10358" s="15"/>
      <c r="H10358" s="11"/>
      <c r="I10358" s="15"/>
    </row>
    <row r="10359" spans="6:9">
      <c r="F10359" s="11"/>
      <c r="G10359" s="15"/>
      <c r="H10359" s="11"/>
      <c r="I10359" s="15"/>
    </row>
    <row r="10360" spans="6:9">
      <c r="F10360" s="11"/>
      <c r="G10360" s="15"/>
      <c r="H10360" s="11"/>
      <c r="I10360" s="15"/>
    </row>
    <row r="10361" spans="6:9">
      <c r="F10361" s="11"/>
      <c r="G10361" s="15"/>
      <c r="H10361" s="11"/>
      <c r="I10361" s="15"/>
    </row>
    <row r="10362" spans="6:9">
      <c r="F10362" s="11"/>
      <c r="G10362" s="15"/>
      <c r="H10362" s="11"/>
      <c r="I10362" s="15"/>
    </row>
    <row r="10363" spans="6:9">
      <c r="F10363" s="11"/>
      <c r="G10363" s="15"/>
      <c r="H10363" s="11"/>
      <c r="I10363" s="15"/>
    </row>
    <row r="10364" spans="6:9">
      <c r="F10364" s="11"/>
      <c r="G10364" s="15"/>
      <c r="H10364" s="11"/>
      <c r="I10364" s="15"/>
    </row>
    <row r="10365" spans="6:9">
      <c r="F10365" s="11"/>
      <c r="G10365" s="15"/>
      <c r="H10365" s="11"/>
      <c r="I10365" s="15"/>
    </row>
    <row r="10366" spans="6:9">
      <c r="F10366" s="11"/>
      <c r="G10366" s="15"/>
      <c r="H10366" s="11"/>
      <c r="I10366" s="15"/>
    </row>
    <row r="10367" spans="6:9">
      <c r="F10367" s="11"/>
      <c r="G10367" s="15"/>
      <c r="H10367" s="11"/>
      <c r="I10367" s="15"/>
    </row>
    <row r="10368" spans="6:9">
      <c r="F10368" s="11"/>
      <c r="G10368" s="15"/>
      <c r="H10368" s="11"/>
      <c r="I10368" s="15"/>
    </row>
    <row r="10369" spans="6:9">
      <c r="F10369" s="11"/>
      <c r="G10369" s="15"/>
      <c r="H10369" s="11"/>
      <c r="I10369" s="15"/>
    </row>
    <row r="10370" spans="6:9">
      <c r="F10370" s="11"/>
      <c r="G10370" s="15"/>
      <c r="H10370" s="11"/>
      <c r="I10370" s="15"/>
    </row>
    <row r="10371" spans="6:9">
      <c r="F10371" s="11"/>
      <c r="G10371" s="15"/>
      <c r="H10371" s="11"/>
      <c r="I10371" s="15"/>
    </row>
    <row r="10372" spans="6:9">
      <c r="F10372" s="11"/>
      <c r="G10372" s="15"/>
      <c r="H10372" s="11"/>
      <c r="I10372" s="15"/>
    </row>
    <row r="10373" spans="6:9">
      <c r="F10373" s="11"/>
      <c r="G10373" s="15"/>
      <c r="H10373" s="11"/>
      <c r="I10373" s="15"/>
    </row>
    <row r="10374" spans="6:9">
      <c r="F10374" s="11"/>
      <c r="G10374" s="15"/>
      <c r="H10374" s="11"/>
      <c r="I10374" s="15"/>
    </row>
    <row r="10375" spans="6:9">
      <c r="F10375" s="11"/>
      <c r="G10375" s="15"/>
      <c r="H10375" s="11"/>
      <c r="I10375" s="15"/>
    </row>
    <row r="10376" spans="6:9">
      <c r="F10376" s="11"/>
      <c r="G10376" s="15"/>
      <c r="H10376" s="11"/>
      <c r="I10376" s="15"/>
    </row>
    <row r="10377" spans="6:9">
      <c r="F10377" s="11"/>
      <c r="G10377" s="15"/>
      <c r="H10377" s="11"/>
      <c r="I10377" s="15"/>
    </row>
    <row r="10378" spans="6:9">
      <c r="F10378" s="11"/>
      <c r="G10378" s="15"/>
      <c r="H10378" s="11"/>
      <c r="I10378" s="15"/>
    </row>
    <row r="10379" spans="6:9">
      <c r="F10379" s="11"/>
      <c r="G10379" s="15"/>
      <c r="H10379" s="11"/>
      <c r="I10379" s="15"/>
    </row>
    <row r="10380" spans="6:9">
      <c r="F10380" s="11"/>
      <c r="G10380" s="15"/>
      <c r="H10380" s="11"/>
      <c r="I10380" s="15"/>
    </row>
    <row r="10381" spans="6:9">
      <c r="F10381" s="11"/>
      <c r="G10381" s="15"/>
      <c r="H10381" s="11"/>
      <c r="I10381" s="15"/>
    </row>
    <row r="10382" spans="6:9">
      <c r="F10382" s="11"/>
      <c r="G10382" s="15"/>
      <c r="H10382" s="11"/>
      <c r="I10382" s="15"/>
    </row>
    <row r="10383" spans="6:9">
      <c r="F10383" s="11"/>
      <c r="G10383" s="15"/>
      <c r="H10383" s="11"/>
      <c r="I10383" s="15"/>
    </row>
    <row r="10384" spans="6:9">
      <c r="F10384" s="11"/>
      <c r="G10384" s="15"/>
      <c r="H10384" s="11"/>
      <c r="I10384" s="15"/>
    </row>
    <row r="10385" spans="6:9">
      <c r="F10385" s="11"/>
      <c r="G10385" s="15"/>
      <c r="H10385" s="11"/>
      <c r="I10385" s="15"/>
    </row>
    <row r="10386" spans="6:9">
      <c r="F10386" s="11"/>
      <c r="G10386" s="15"/>
      <c r="H10386" s="11"/>
      <c r="I10386" s="15"/>
    </row>
    <row r="10387" spans="6:9">
      <c r="F10387" s="11"/>
      <c r="G10387" s="15"/>
      <c r="H10387" s="11"/>
      <c r="I10387" s="15"/>
    </row>
    <row r="10388" spans="6:9">
      <c r="F10388" s="11"/>
      <c r="G10388" s="15"/>
      <c r="H10388" s="11"/>
      <c r="I10388" s="15"/>
    </row>
    <row r="10389" spans="6:9">
      <c r="F10389" s="11"/>
      <c r="G10389" s="15"/>
      <c r="H10389" s="11"/>
      <c r="I10389" s="15"/>
    </row>
    <row r="10390" spans="6:9">
      <c r="F10390" s="11"/>
      <c r="G10390" s="15"/>
      <c r="H10390" s="11"/>
      <c r="I10390" s="15"/>
    </row>
    <row r="10391" spans="6:9">
      <c r="F10391" s="11"/>
      <c r="G10391" s="15"/>
      <c r="H10391" s="11"/>
      <c r="I10391" s="15"/>
    </row>
    <row r="10392" spans="6:9">
      <c r="F10392" s="11"/>
      <c r="G10392" s="15"/>
      <c r="H10392" s="11"/>
      <c r="I10392" s="15"/>
    </row>
    <row r="10393" spans="6:9">
      <c r="F10393" s="11"/>
      <c r="G10393" s="15"/>
      <c r="H10393" s="11"/>
      <c r="I10393" s="15"/>
    </row>
    <row r="10394" spans="6:9">
      <c r="F10394" s="11"/>
      <c r="G10394" s="15"/>
      <c r="H10394" s="11"/>
      <c r="I10394" s="15"/>
    </row>
    <row r="10395" spans="6:9">
      <c r="F10395" s="11"/>
      <c r="G10395" s="15"/>
      <c r="H10395" s="11"/>
      <c r="I10395" s="15"/>
    </row>
    <row r="10396" spans="6:9">
      <c r="F10396" s="11"/>
      <c r="G10396" s="15"/>
      <c r="H10396" s="11"/>
      <c r="I10396" s="15"/>
    </row>
    <row r="10397" spans="6:9">
      <c r="F10397" s="11"/>
      <c r="G10397" s="15"/>
      <c r="H10397" s="11"/>
      <c r="I10397" s="15"/>
    </row>
    <row r="10398" spans="6:9">
      <c r="F10398" s="11"/>
      <c r="G10398" s="15"/>
      <c r="H10398" s="11"/>
      <c r="I10398" s="15"/>
    </row>
    <row r="10399" spans="6:9">
      <c r="F10399" s="11"/>
      <c r="G10399" s="15"/>
      <c r="H10399" s="11"/>
      <c r="I10399" s="15"/>
    </row>
    <row r="10400" spans="6:9">
      <c r="F10400" s="11"/>
      <c r="G10400" s="15"/>
      <c r="H10400" s="11"/>
      <c r="I10400" s="15"/>
    </row>
    <row r="10401" spans="6:9">
      <c r="F10401" s="11"/>
      <c r="G10401" s="15"/>
      <c r="H10401" s="11"/>
      <c r="I10401" s="15"/>
    </row>
    <row r="10402" spans="6:9">
      <c r="F10402" s="11"/>
      <c r="G10402" s="15"/>
      <c r="H10402" s="11"/>
      <c r="I10402" s="15"/>
    </row>
    <row r="10403" spans="6:9">
      <c r="F10403" s="11"/>
      <c r="G10403" s="15"/>
      <c r="H10403" s="11"/>
      <c r="I10403" s="15"/>
    </row>
    <row r="10404" spans="6:9">
      <c r="F10404" s="11"/>
      <c r="G10404" s="15"/>
      <c r="H10404" s="11"/>
      <c r="I10404" s="15"/>
    </row>
    <row r="10405" spans="6:9">
      <c r="F10405" s="11"/>
      <c r="G10405" s="15"/>
      <c r="H10405" s="11"/>
      <c r="I10405" s="15"/>
    </row>
    <row r="10406" spans="6:9">
      <c r="F10406" s="11"/>
      <c r="G10406" s="15"/>
      <c r="H10406" s="11"/>
      <c r="I10406" s="15"/>
    </row>
    <row r="10407" spans="6:9">
      <c r="F10407" s="11"/>
      <c r="G10407" s="15"/>
      <c r="H10407" s="11"/>
      <c r="I10407" s="15"/>
    </row>
    <row r="10408" spans="6:9">
      <c r="F10408" s="11"/>
      <c r="G10408" s="15"/>
      <c r="H10408" s="11"/>
      <c r="I10408" s="15"/>
    </row>
    <row r="10409" spans="6:9">
      <c r="F10409" s="11"/>
      <c r="G10409" s="15"/>
      <c r="H10409" s="11"/>
      <c r="I10409" s="15"/>
    </row>
    <row r="10410" spans="6:9">
      <c r="F10410" s="11"/>
      <c r="G10410" s="15"/>
      <c r="H10410" s="11"/>
      <c r="I10410" s="15"/>
    </row>
    <row r="10411" spans="6:9">
      <c r="F10411" s="11"/>
      <c r="G10411" s="15"/>
      <c r="H10411" s="11"/>
      <c r="I10411" s="15"/>
    </row>
    <row r="10412" spans="6:9">
      <c r="F10412" s="11"/>
      <c r="G10412" s="15"/>
      <c r="H10412" s="11"/>
      <c r="I10412" s="15"/>
    </row>
    <row r="10413" spans="6:9">
      <c r="F10413" s="11"/>
      <c r="G10413" s="15"/>
      <c r="H10413" s="11"/>
      <c r="I10413" s="15"/>
    </row>
    <row r="10414" spans="6:9">
      <c r="F10414" s="11"/>
      <c r="G10414" s="15"/>
      <c r="H10414" s="11"/>
      <c r="I10414" s="15"/>
    </row>
    <row r="10415" spans="6:9">
      <c r="F10415" s="11"/>
      <c r="G10415" s="15"/>
      <c r="H10415" s="11"/>
      <c r="I10415" s="15"/>
    </row>
    <row r="10416" spans="6:9">
      <c r="F10416" s="11"/>
      <c r="G10416" s="15"/>
      <c r="H10416" s="11"/>
      <c r="I10416" s="15"/>
    </row>
    <row r="10417" spans="6:9">
      <c r="F10417" s="11"/>
      <c r="G10417" s="15"/>
      <c r="H10417" s="11"/>
      <c r="I10417" s="15"/>
    </row>
    <row r="10418" spans="6:9">
      <c r="F10418" s="11"/>
      <c r="G10418" s="15"/>
      <c r="H10418" s="11"/>
      <c r="I10418" s="15"/>
    </row>
    <row r="10419" spans="6:9">
      <c r="F10419" s="11"/>
      <c r="G10419" s="15"/>
      <c r="H10419" s="11"/>
      <c r="I10419" s="15"/>
    </row>
    <row r="10420" spans="6:9">
      <c r="F10420" s="11"/>
      <c r="G10420" s="15"/>
      <c r="H10420" s="11"/>
      <c r="I10420" s="15"/>
    </row>
    <row r="10421" spans="6:9">
      <c r="F10421" s="11"/>
      <c r="G10421" s="15"/>
      <c r="H10421" s="11"/>
      <c r="I10421" s="15"/>
    </row>
    <row r="10422" spans="6:9">
      <c r="F10422" s="11"/>
      <c r="G10422" s="15"/>
      <c r="H10422" s="11"/>
      <c r="I10422" s="15"/>
    </row>
    <row r="10423" spans="6:9">
      <c r="F10423" s="11"/>
      <c r="G10423" s="15"/>
      <c r="H10423" s="11"/>
      <c r="I10423" s="15"/>
    </row>
    <row r="10424" spans="6:9">
      <c r="F10424" s="11"/>
      <c r="G10424" s="15"/>
      <c r="H10424" s="11"/>
      <c r="I10424" s="15"/>
    </row>
    <row r="10425" spans="6:9">
      <c r="F10425" s="11"/>
      <c r="G10425" s="15"/>
      <c r="H10425" s="11"/>
      <c r="I10425" s="15"/>
    </row>
    <row r="10426" spans="6:9">
      <c r="F10426" s="11"/>
      <c r="G10426" s="15"/>
      <c r="H10426" s="11"/>
      <c r="I10426" s="15"/>
    </row>
    <row r="10427" spans="6:9">
      <c r="F10427" s="11"/>
      <c r="G10427" s="15"/>
      <c r="H10427" s="11"/>
      <c r="I10427" s="15"/>
    </row>
    <row r="10428" spans="6:9">
      <c r="F10428" s="11"/>
      <c r="G10428" s="15"/>
      <c r="H10428" s="11"/>
      <c r="I10428" s="15"/>
    </row>
    <row r="10429" spans="6:9">
      <c r="F10429" s="11"/>
      <c r="G10429" s="15"/>
      <c r="H10429" s="11"/>
      <c r="I10429" s="15"/>
    </row>
    <row r="10430" spans="6:9">
      <c r="F10430" s="11"/>
      <c r="G10430" s="15"/>
      <c r="H10430" s="11"/>
      <c r="I10430" s="15"/>
    </row>
    <row r="10431" spans="6:9">
      <c r="F10431" s="11"/>
      <c r="G10431" s="15"/>
      <c r="H10431" s="11"/>
      <c r="I10431" s="15"/>
    </row>
    <row r="10432" spans="6:9">
      <c r="F10432" s="11"/>
      <c r="G10432" s="15"/>
      <c r="H10432" s="11"/>
      <c r="I10432" s="15"/>
    </row>
    <row r="10433" spans="6:9">
      <c r="F10433" s="11"/>
      <c r="G10433" s="15"/>
      <c r="H10433" s="11"/>
      <c r="I10433" s="15"/>
    </row>
    <row r="10434" spans="6:9">
      <c r="F10434" s="11"/>
      <c r="G10434" s="15"/>
      <c r="H10434" s="11"/>
      <c r="I10434" s="15"/>
    </row>
    <row r="10435" spans="6:9">
      <c r="F10435" s="11"/>
      <c r="G10435" s="15"/>
      <c r="H10435" s="11"/>
      <c r="I10435" s="15"/>
    </row>
    <row r="10436" spans="6:9">
      <c r="F10436" s="11"/>
      <c r="G10436" s="15"/>
      <c r="H10436" s="11"/>
      <c r="I10436" s="15"/>
    </row>
    <row r="10437" spans="6:9">
      <c r="F10437" s="11"/>
      <c r="G10437" s="15"/>
      <c r="H10437" s="11"/>
      <c r="I10437" s="15"/>
    </row>
    <row r="10438" spans="6:9">
      <c r="F10438" s="11"/>
      <c r="G10438" s="15"/>
      <c r="H10438" s="11"/>
      <c r="I10438" s="15"/>
    </row>
    <row r="10439" spans="6:9">
      <c r="F10439" s="11"/>
      <c r="G10439" s="15"/>
      <c r="H10439" s="11"/>
      <c r="I10439" s="15"/>
    </row>
    <row r="10440" spans="6:9">
      <c r="F10440" s="11"/>
      <c r="G10440" s="15"/>
      <c r="H10440" s="11"/>
      <c r="I10440" s="15"/>
    </row>
    <row r="10441" spans="6:9">
      <c r="F10441" s="11"/>
      <c r="G10441" s="15"/>
      <c r="H10441" s="11"/>
      <c r="I10441" s="15"/>
    </row>
    <row r="10442" spans="6:9">
      <c r="F10442" s="11"/>
      <c r="G10442" s="15"/>
      <c r="H10442" s="11"/>
      <c r="I10442" s="15"/>
    </row>
    <row r="10443" spans="6:9">
      <c r="F10443" s="11"/>
      <c r="G10443" s="15"/>
      <c r="H10443" s="11"/>
      <c r="I10443" s="15"/>
    </row>
    <row r="10444" spans="6:9">
      <c r="F10444" s="11"/>
      <c r="G10444" s="15"/>
      <c r="H10444" s="11"/>
      <c r="I10444" s="15"/>
    </row>
    <row r="10445" spans="6:9">
      <c r="F10445" s="11"/>
      <c r="G10445" s="15"/>
      <c r="H10445" s="11"/>
      <c r="I10445" s="15"/>
    </row>
    <row r="10446" spans="6:9">
      <c r="F10446" s="11"/>
      <c r="G10446" s="15"/>
      <c r="H10446" s="11"/>
      <c r="I10446" s="15"/>
    </row>
    <row r="10447" spans="6:9">
      <c r="F10447" s="11"/>
      <c r="G10447" s="15"/>
      <c r="H10447" s="11"/>
      <c r="I10447" s="15"/>
    </row>
    <row r="10448" spans="6:9">
      <c r="F10448" s="11"/>
      <c r="G10448" s="15"/>
      <c r="H10448" s="11"/>
      <c r="I10448" s="15"/>
    </row>
    <row r="10449" spans="6:9">
      <c r="F10449" s="11"/>
      <c r="G10449" s="15"/>
      <c r="H10449" s="11"/>
      <c r="I10449" s="15"/>
    </row>
    <row r="10450" spans="6:9">
      <c r="F10450" s="11"/>
      <c r="G10450" s="15"/>
      <c r="H10450" s="11"/>
      <c r="I10450" s="15"/>
    </row>
    <row r="10451" spans="6:9">
      <c r="F10451" s="11"/>
      <c r="G10451" s="15"/>
      <c r="H10451" s="11"/>
      <c r="I10451" s="15"/>
    </row>
    <row r="10452" spans="6:9">
      <c r="F10452" s="11"/>
      <c r="G10452" s="15"/>
      <c r="H10452" s="11"/>
      <c r="I10452" s="15"/>
    </row>
    <row r="10453" spans="6:9">
      <c r="F10453" s="11"/>
      <c r="G10453" s="15"/>
      <c r="H10453" s="11"/>
      <c r="I10453" s="15"/>
    </row>
    <row r="10454" spans="6:9">
      <c r="F10454" s="11"/>
      <c r="G10454" s="15"/>
      <c r="H10454" s="11"/>
      <c r="I10454" s="15"/>
    </row>
    <row r="10455" spans="6:9">
      <c r="F10455" s="11"/>
      <c r="G10455" s="15"/>
      <c r="H10455" s="11"/>
      <c r="I10455" s="15"/>
    </row>
    <row r="10456" spans="6:9">
      <c r="F10456" s="11"/>
      <c r="G10456" s="15"/>
      <c r="H10456" s="11"/>
      <c r="I10456" s="15"/>
    </row>
    <row r="10457" spans="6:9">
      <c r="F10457" s="11"/>
      <c r="G10457" s="15"/>
      <c r="H10457" s="11"/>
      <c r="I10457" s="15"/>
    </row>
    <row r="10458" spans="6:9">
      <c r="F10458" s="11"/>
      <c r="G10458" s="15"/>
      <c r="H10458" s="11"/>
      <c r="I10458" s="15"/>
    </row>
    <row r="10459" spans="6:9">
      <c r="F10459" s="11"/>
      <c r="G10459" s="15"/>
      <c r="H10459" s="11"/>
      <c r="I10459" s="15"/>
    </row>
    <row r="10460" spans="6:9">
      <c r="F10460" s="11"/>
      <c r="G10460" s="15"/>
      <c r="H10460" s="11"/>
      <c r="I10460" s="15"/>
    </row>
    <row r="10461" spans="6:9">
      <c r="F10461" s="11"/>
      <c r="G10461" s="15"/>
      <c r="H10461" s="11"/>
      <c r="I10461" s="15"/>
    </row>
    <row r="10462" spans="6:9">
      <c r="F10462" s="11"/>
      <c r="G10462" s="15"/>
      <c r="H10462" s="11"/>
      <c r="I10462" s="15"/>
    </row>
    <row r="10463" spans="6:9">
      <c r="F10463" s="11"/>
      <c r="G10463" s="15"/>
      <c r="H10463" s="11"/>
      <c r="I10463" s="15"/>
    </row>
    <row r="10464" spans="6:9">
      <c r="F10464" s="11"/>
      <c r="G10464" s="15"/>
      <c r="H10464" s="11"/>
      <c r="I10464" s="15"/>
    </row>
    <row r="10465" spans="6:9">
      <c r="F10465" s="11"/>
      <c r="G10465" s="15"/>
      <c r="H10465" s="11"/>
      <c r="I10465" s="15"/>
    </row>
    <row r="10466" spans="6:9">
      <c r="F10466" s="11"/>
      <c r="G10466" s="15"/>
      <c r="H10466" s="11"/>
      <c r="I10466" s="15"/>
    </row>
    <row r="10467" spans="6:9">
      <c r="F10467" s="11"/>
      <c r="G10467" s="15"/>
      <c r="H10467" s="11"/>
      <c r="I10467" s="15"/>
    </row>
    <row r="10468" spans="6:9">
      <c r="F10468" s="11"/>
      <c r="G10468" s="15"/>
      <c r="H10468" s="11"/>
      <c r="I10468" s="15"/>
    </row>
    <row r="10469" spans="6:9">
      <c r="F10469" s="11"/>
      <c r="G10469" s="15"/>
      <c r="H10469" s="11"/>
      <c r="I10469" s="15"/>
    </row>
    <row r="10470" spans="6:9">
      <c r="F10470" s="11"/>
      <c r="G10470" s="15"/>
      <c r="H10470" s="11"/>
      <c r="I10470" s="15"/>
    </row>
    <row r="10471" spans="6:9">
      <c r="F10471" s="11"/>
      <c r="G10471" s="15"/>
      <c r="H10471" s="11"/>
      <c r="I10471" s="15"/>
    </row>
    <row r="10472" spans="6:9">
      <c r="F10472" s="11"/>
      <c r="G10472" s="15"/>
      <c r="H10472" s="11"/>
      <c r="I10472" s="15"/>
    </row>
    <row r="10473" spans="6:9">
      <c r="F10473" s="11"/>
      <c r="G10473" s="15"/>
      <c r="H10473" s="11"/>
      <c r="I10473" s="15"/>
    </row>
    <row r="10474" spans="6:9">
      <c r="F10474" s="11"/>
      <c r="G10474" s="15"/>
      <c r="H10474" s="11"/>
      <c r="I10474" s="15"/>
    </row>
    <row r="10475" spans="6:9">
      <c r="F10475" s="11"/>
      <c r="G10475" s="15"/>
      <c r="H10475" s="11"/>
      <c r="I10475" s="15"/>
    </row>
    <row r="10476" spans="6:9">
      <c r="F10476" s="11"/>
      <c r="G10476" s="15"/>
      <c r="H10476" s="11"/>
      <c r="I10476" s="15"/>
    </row>
    <row r="10477" spans="6:9">
      <c r="F10477" s="11"/>
      <c r="G10477" s="15"/>
      <c r="H10477" s="11"/>
      <c r="I10477" s="15"/>
    </row>
    <row r="10478" spans="6:9">
      <c r="F10478" s="11"/>
      <c r="G10478" s="15"/>
      <c r="H10478" s="11"/>
      <c r="I10478" s="15"/>
    </row>
    <row r="10479" spans="6:9">
      <c r="F10479" s="11"/>
      <c r="G10479" s="15"/>
      <c r="H10479" s="11"/>
      <c r="I10479" s="15"/>
    </row>
    <row r="10480" spans="6:9">
      <c r="F10480" s="11"/>
      <c r="G10480" s="15"/>
      <c r="H10480" s="11"/>
      <c r="I10480" s="15"/>
    </row>
    <row r="10481" spans="6:9">
      <c r="F10481" s="11"/>
      <c r="G10481" s="15"/>
      <c r="H10481" s="11"/>
      <c r="I10481" s="15"/>
    </row>
    <row r="10482" spans="6:9">
      <c r="F10482" s="11"/>
      <c r="G10482" s="15"/>
      <c r="H10482" s="11"/>
      <c r="I10482" s="15"/>
    </row>
    <row r="10483" spans="6:9">
      <c r="F10483" s="11"/>
      <c r="G10483" s="15"/>
      <c r="H10483" s="11"/>
      <c r="I10483" s="15"/>
    </row>
    <row r="10484" spans="6:9">
      <c r="F10484" s="11"/>
      <c r="G10484" s="15"/>
      <c r="H10484" s="11"/>
      <c r="I10484" s="15"/>
    </row>
    <row r="10485" spans="6:9">
      <c r="F10485" s="11"/>
      <c r="G10485" s="15"/>
      <c r="H10485" s="11"/>
      <c r="I10485" s="15"/>
    </row>
    <row r="10486" spans="6:9">
      <c r="F10486" s="11"/>
      <c r="G10486" s="15"/>
      <c r="H10486" s="11"/>
      <c r="I10486" s="15"/>
    </row>
    <row r="10487" spans="6:9">
      <c r="F10487" s="11"/>
      <c r="G10487" s="15"/>
      <c r="H10487" s="11"/>
      <c r="I10487" s="15"/>
    </row>
    <row r="10488" spans="6:9">
      <c r="F10488" s="11"/>
      <c r="G10488" s="15"/>
      <c r="H10488" s="11"/>
      <c r="I10488" s="15"/>
    </row>
    <row r="10489" spans="6:9">
      <c r="F10489" s="11"/>
      <c r="G10489" s="15"/>
      <c r="H10489" s="11"/>
      <c r="I10489" s="15"/>
    </row>
    <row r="10490" spans="6:9">
      <c r="F10490" s="11"/>
      <c r="G10490" s="15"/>
      <c r="H10490" s="11"/>
      <c r="I10490" s="15"/>
    </row>
    <row r="10491" spans="6:9">
      <c r="F10491" s="11"/>
      <c r="G10491" s="15"/>
      <c r="H10491" s="11"/>
      <c r="I10491" s="15"/>
    </row>
    <row r="10492" spans="6:9">
      <c r="F10492" s="11"/>
      <c r="G10492" s="15"/>
      <c r="H10492" s="11"/>
      <c r="I10492" s="15"/>
    </row>
    <row r="10493" spans="6:9">
      <c r="F10493" s="11"/>
      <c r="G10493" s="15"/>
      <c r="H10493" s="11"/>
      <c r="I10493" s="15"/>
    </row>
    <row r="10494" spans="6:9">
      <c r="F10494" s="11"/>
      <c r="G10494" s="15"/>
      <c r="H10494" s="11"/>
      <c r="I10494" s="15"/>
    </row>
    <row r="10495" spans="6:9">
      <c r="F10495" s="11"/>
      <c r="G10495" s="15"/>
      <c r="H10495" s="11"/>
      <c r="I10495" s="15"/>
    </row>
    <row r="10496" spans="6:9">
      <c r="F10496" s="11"/>
      <c r="G10496" s="15"/>
      <c r="H10496" s="11"/>
      <c r="I10496" s="15"/>
    </row>
    <row r="10497" spans="6:9">
      <c r="F10497" s="11"/>
      <c r="G10497" s="15"/>
      <c r="H10497" s="11"/>
      <c r="I10497" s="15"/>
    </row>
    <row r="10498" spans="6:9">
      <c r="F10498" s="11"/>
      <c r="G10498" s="15"/>
      <c r="H10498" s="11"/>
      <c r="I10498" s="15"/>
    </row>
    <row r="10499" spans="6:9">
      <c r="F10499" s="11"/>
      <c r="G10499" s="15"/>
      <c r="H10499" s="11"/>
      <c r="I10499" s="15"/>
    </row>
    <row r="10500" spans="6:9">
      <c r="F10500" s="11"/>
      <c r="G10500" s="15"/>
      <c r="H10500" s="11"/>
      <c r="I10500" s="15"/>
    </row>
    <row r="10501" spans="6:9">
      <c r="F10501" s="11"/>
      <c r="G10501" s="15"/>
      <c r="H10501" s="11"/>
      <c r="I10501" s="15"/>
    </row>
    <row r="10502" spans="6:9">
      <c r="F10502" s="11"/>
      <c r="G10502" s="15"/>
      <c r="H10502" s="11"/>
      <c r="I10502" s="15"/>
    </row>
    <row r="10503" spans="6:9">
      <c r="F10503" s="11"/>
      <c r="G10503" s="15"/>
      <c r="H10503" s="11"/>
      <c r="I10503" s="15"/>
    </row>
    <row r="10504" spans="6:9">
      <c r="F10504" s="11"/>
      <c r="G10504" s="15"/>
      <c r="H10504" s="11"/>
      <c r="I10504" s="15"/>
    </row>
    <row r="10505" spans="6:9">
      <c r="F10505" s="11"/>
      <c r="G10505" s="15"/>
      <c r="H10505" s="11"/>
      <c r="I10505" s="15"/>
    </row>
    <row r="10506" spans="6:9">
      <c r="F10506" s="11"/>
      <c r="G10506" s="15"/>
      <c r="H10506" s="11"/>
      <c r="I10506" s="15"/>
    </row>
    <row r="10507" spans="6:9">
      <c r="F10507" s="11"/>
      <c r="G10507" s="15"/>
      <c r="H10507" s="11"/>
      <c r="I10507" s="15"/>
    </row>
    <row r="10508" spans="6:9">
      <c r="F10508" s="11"/>
      <c r="G10508" s="15"/>
      <c r="H10508" s="11"/>
      <c r="I10508" s="15"/>
    </row>
    <row r="10509" spans="6:9">
      <c r="F10509" s="11"/>
      <c r="G10509" s="15"/>
      <c r="H10509" s="11"/>
      <c r="I10509" s="15"/>
    </row>
    <row r="10510" spans="6:9">
      <c r="F10510" s="11"/>
      <c r="G10510" s="15"/>
      <c r="H10510" s="11"/>
      <c r="I10510" s="15"/>
    </row>
    <row r="10511" spans="6:9">
      <c r="F10511" s="11"/>
      <c r="G10511" s="15"/>
      <c r="H10511" s="11"/>
      <c r="I10511" s="15"/>
    </row>
    <row r="10512" spans="6:9">
      <c r="F10512" s="11"/>
      <c r="G10512" s="15"/>
      <c r="H10512" s="11"/>
      <c r="I10512" s="15"/>
    </row>
    <row r="10513" spans="6:9">
      <c r="F10513" s="11"/>
      <c r="G10513" s="15"/>
      <c r="H10513" s="11"/>
      <c r="I10513" s="15"/>
    </row>
    <row r="10514" spans="6:9">
      <c r="F10514" s="11"/>
      <c r="G10514" s="15"/>
      <c r="H10514" s="11"/>
      <c r="I10514" s="15"/>
    </row>
    <row r="10515" spans="6:9">
      <c r="F10515" s="11"/>
      <c r="G10515" s="15"/>
      <c r="H10515" s="11"/>
      <c r="I10515" s="15"/>
    </row>
    <row r="10516" spans="6:9">
      <c r="F10516" s="11"/>
      <c r="G10516" s="15"/>
      <c r="H10516" s="11"/>
      <c r="I10516" s="15"/>
    </row>
    <row r="10517" spans="6:9">
      <c r="F10517" s="11"/>
      <c r="G10517" s="15"/>
      <c r="H10517" s="11"/>
      <c r="I10517" s="15"/>
    </row>
    <row r="10518" spans="6:9">
      <c r="F10518" s="11"/>
      <c r="G10518" s="15"/>
      <c r="H10518" s="11"/>
      <c r="I10518" s="15"/>
    </row>
    <row r="10519" spans="6:9">
      <c r="F10519" s="11"/>
      <c r="G10519" s="15"/>
      <c r="H10519" s="11"/>
      <c r="I10519" s="15"/>
    </row>
    <row r="10520" spans="6:9">
      <c r="F10520" s="11"/>
      <c r="G10520" s="15"/>
      <c r="H10520" s="11"/>
      <c r="I10520" s="15"/>
    </row>
    <row r="10521" spans="6:9">
      <c r="F10521" s="11"/>
      <c r="G10521" s="15"/>
      <c r="H10521" s="11"/>
      <c r="I10521" s="15"/>
    </row>
    <row r="10522" spans="6:9">
      <c r="F10522" s="11"/>
      <c r="G10522" s="15"/>
      <c r="H10522" s="11"/>
      <c r="I10522" s="15"/>
    </row>
    <row r="10523" spans="6:9">
      <c r="F10523" s="11"/>
      <c r="G10523" s="15"/>
      <c r="H10523" s="11"/>
      <c r="I10523" s="15"/>
    </row>
    <row r="10524" spans="6:9">
      <c r="F10524" s="11"/>
      <c r="G10524" s="15"/>
      <c r="H10524" s="11"/>
      <c r="I10524" s="15"/>
    </row>
    <row r="10525" spans="6:9">
      <c r="F10525" s="11"/>
      <c r="G10525" s="15"/>
      <c r="H10525" s="11"/>
      <c r="I10525" s="15"/>
    </row>
    <row r="10526" spans="6:9">
      <c r="F10526" s="11"/>
      <c r="G10526" s="15"/>
      <c r="H10526" s="11"/>
      <c r="I10526" s="15"/>
    </row>
    <row r="10527" spans="6:9">
      <c r="F10527" s="11"/>
      <c r="G10527" s="15"/>
      <c r="H10527" s="11"/>
      <c r="I10527" s="15"/>
    </row>
    <row r="10528" spans="6:9">
      <c r="F10528" s="11"/>
      <c r="G10528" s="15"/>
      <c r="H10528" s="11"/>
      <c r="I10528" s="15"/>
    </row>
    <row r="10529" spans="6:9">
      <c r="F10529" s="11"/>
      <c r="G10529" s="15"/>
      <c r="H10529" s="11"/>
      <c r="I10529" s="15"/>
    </row>
    <row r="10530" spans="6:9">
      <c r="F10530" s="11"/>
      <c r="G10530" s="15"/>
      <c r="H10530" s="11"/>
      <c r="I10530" s="15"/>
    </row>
    <row r="10531" spans="6:9">
      <c r="F10531" s="11"/>
      <c r="G10531" s="15"/>
      <c r="H10531" s="11"/>
      <c r="I10531" s="15"/>
    </row>
    <row r="10532" spans="6:9">
      <c r="F10532" s="11"/>
      <c r="G10532" s="15"/>
      <c r="H10532" s="11"/>
      <c r="I10532" s="15"/>
    </row>
    <row r="10533" spans="6:9">
      <c r="F10533" s="11"/>
      <c r="G10533" s="15"/>
      <c r="H10533" s="11"/>
      <c r="I10533" s="15"/>
    </row>
    <row r="10534" spans="6:9">
      <c r="F10534" s="11"/>
      <c r="G10534" s="15"/>
      <c r="H10534" s="11"/>
      <c r="I10534" s="15"/>
    </row>
    <row r="10535" spans="6:9">
      <c r="F10535" s="11"/>
      <c r="G10535" s="15"/>
      <c r="H10535" s="11"/>
      <c r="I10535" s="15"/>
    </row>
    <row r="10536" spans="6:9">
      <c r="F10536" s="11"/>
      <c r="G10536" s="15"/>
      <c r="H10536" s="11"/>
      <c r="I10536" s="15"/>
    </row>
    <row r="10537" spans="6:9">
      <c r="F10537" s="11"/>
      <c r="G10537" s="15"/>
      <c r="H10537" s="11"/>
      <c r="I10537" s="15"/>
    </row>
    <row r="10538" spans="6:9">
      <c r="F10538" s="11"/>
      <c r="G10538" s="15"/>
      <c r="H10538" s="11"/>
      <c r="I10538" s="15"/>
    </row>
    <row r="10539" spans="6:9">
      <c r="F10539" s="11"/>
      <c r="G10539" s="15"/>
      <c r="H10539" s="11"/>
      <c r="I10539" s="15"/>
    </row>
    <row r="10540" spans="6:9">
      <c r="F10540" s="11"/>
      <c r="G10540" s="15"/>
      <c r="H10540" s="11"/>
      <c r="I10540" s="15"/>
    </row>
    <row r="10541" spans="6:9">
      <c r="F10541" s="11"/>
      <c r="G10541" s="15"/>
      <c r="H10541" s="11"/>
      <c r="I10541" s="15"/>
    </row>
    <row r="10542" spans="6:9">
      <c r="F10542" s="11"/>
      <c r="G10542" s="15"/>
      <c r="H10542" s="11"/>
      <c r="I10542" s="15"/>
    </row>
    <row r="10543" spans="6:9">
      <c r="F10543" s="11"/>
      <c r="G10543" s="15"/>
      <c r="H10543" s="11"/>
      <c r="I10543" s="15"/>
    </row>
    <row r="10544" spans="6:9">
      <c r="F10544" s="11"/>
      <c r="G10544" s="15"/>
      <c r="H10544" s="11"/>
      <c r="I10544" s="15"/>
    </row>
    <row r="10545" spans="6:9">
      <c r="F10545" s="11"/>
      <c r="G10545" s="15"/>
      <c r="H10545" s="11"/>
      <c r="I10545" s="15"/>
    </row>
    <row r="10546" spans="6:9">
      <c r="F10546" s="11"/>
      <c r="G10546" s="15"/>
      <c r="H10546" s="11"/>
      <c r="I10546" s="15"/>
    </row>
    <row r="10547" spans="6:9">
      <c r="F10547" s="11"/>
      <c r="G10547" s="15"/>
      <c r="H10547" s="11"/>
      <c r="I10547" s="15"/>
    </row>
    <row r="10548" spans="6:9">
      <c r="F10548" s="11"/>
      <c r="G10548" s="15"/>
      <c r="H10548" s="11"/>
      <c r="I10548" s="15"/>
    </row>
    <row r="10549" spans="6:9">
      <c r="F10549" s="11"/>
      <c r="G10549" s="15"/>
      <c r="H10549" s="11"/>
      <c r="I10549" s="15"/>
    </row>
    <row r="10550" spans="6:9">
      <c r="F10550" s="11"/>
      <c r="G10550" s="15"/>
      <c r="H10550" s="11"/>
      <c r="I10550" s="15"/>
    </row>
    <row r="10551" spans="6:9">
      <c r="F10551" s="11"/>
      <c r="G10551" s="15"/>
      <c r="H10551" s="11"/>
      <c r="I10551" s="15"/>
    </row>
    <row r="10552" spans="6:9">
      <c r="F10552" s="11"/>
      <c r="G10552" s="15"/>
      <c r="H10552" s="11"/>
      <c r="I10552" s="15"/>
    </row>
    <row r="10553" spans="6:9">
      <c r="F10553" s="11"/>
      <c r="G10553" s="15"/>
      <c r="H10553" s="11"/>
      <c r="I10553" s="15"/>
    </row>
    <row r="10554" spans="6:9">
      <c r="F10554" s="11"/>
      <c r="G10554" s="15"/>
      <c r="H10554" s="11"/>
      <c r="I10554" s="15"/>
    </row>
    <row r="10555" spans="6:9">
      <c r="F10555" s="11"/>
      <c r="G10555" s="15"/>
      <c r="H10555" s="11"/>
      <c r="I10555" s="15"/>
    </row>
    <row r="10556" spans="6:9">
      <c r="F10556" s="11"/>
      <c r="G10556" s="15"/>
      <c r="H10556" s="11"/>
      <c r="I10556" s="15"/>
    </row>
    <row r="10557" spans="6:9">
      <c r="F10557" s="11"/>
      <c r="G10557" s="15"/>
      <c r="H10557" s="11"/>
      <c r="I10557" s="15"/>
    </row>
    <row r="10558" spans="6:9">
      <c r="F10558" s="11"/>
      <c r="G10558" s="15"/>
      <c r="H10558" s="11"/>
      <c r="I10558" s="15"/>
    </row>
    <row r="10559" spans="6:9">
      <c r="F10559" s="11"/>
      <c r="G10559" s="15"/>
      <c r="H10559" s="11"/>
      <c r="I10559" s="15"/>
    </row>
    <row r="10560" spans="6:9">
      <c r="F10560" s="11"/>
      <c r="G10560" s="15"/>
      <c r="H10560" s="11"/>
      <c r="I10560" s="15"/>
    </row>
    <row r="10561" spans="6:9">
      <c r="F10561" s="11"/>
      <c r="G10561" s="15"/>
      <c r="H10561" s="11"/>
      <c r="I10561" s="15"/>
    </row>
    <row r="10562" spans="6:9">
      <c r="F10562" s="11"/>
      <c r="G10562" s="15"/>
      <c r="H10562" s="11"/>
      <c r="I10562" s="15"/>
    </row>
    <row r="10563" spans="6:9">
      <c r="F10563" s="11"/>
      <c r="G10563" s="15"/>
      <c r="H10563" s="11"/>
      <c r="I10563" s="15"/>
    </row>
    <row r="10564" spans="6:9">
      <c r="F10564" s="11"/>
      <c r="G10564" s="15"/>
      <c r="H10564" s="11"/>
      <c r="I10564" s="15"/>
    </row>
    <row r="10565" spans="6:9">
      <c r="F10565" s="11"/>
      <c r="G10565" s="15"/>
      <c r="H10565" s="11"/>
      <c r="I10565" s="15"/>
    </row>
    <row r="10566" spans="6:9">
      <c r="F10566" s="11"/>
      <c r="G10566" s="15"/>
      <c r="H10566" s="11"/>
      <c r="I10566" s="15"/>
    </row>
    <row r="10567" spans="6:9">
      <c r="F10567" s="11"/>
      <c r="G10567" s="15"/>
      <c r="H10567" s="11"/>
      <c r="I10567" s="15"/>
    </row>
    <row r="10568" spans="6:9">
      <c r="F10568" s="11"/>
      <c r="G10568" s="15"/>
      <c r="H10568" s="11"/>
      <c r="I10568" s="15"/>
    </row>
    <row r="10569" spans="6:9">
      <c r="F10569" s="11"/>
      <c r="G10569" s="15"/>
      <c r="H10569" s="11"/>
      <c r="I10569" s="15"/>
    </row>
    <row r="10570" spans="6:9">
      <c r="F10570" s="11"/>
      <c r="G10570" s="15"/>
      <c r="H10570" s="11"/>
      <c r="I10570" s="15"/>
    </row>
    <row r="10571" spans="6:9">
      <c r="F10571" s="11"/>
      <c r="G10571" s="15"/>
      <c r="H10571" s="11"/>
      <c r="I10571" s="15"/>
    </row>
    <row r="10572" spans="6:9">
      <c r="F10572" s="11"/>
      <c r="G10572" s="15"/>
      <c r="H10572" s="11"/>
      <c r="I10572" s="15"/>
    </row>
    <row r="10573" spans="6:9">
      <c r="F10573" s="11"/>
      <c r="G10573" s="15"/>
      <c r="H10573" s="11"/>
      <c r="I10573" s="15"/>
    </row>
    <row r="10574" spans="6:9">
      <c r="F10574" s="11"/>
      <c r="G10574" s="15"/>
      <c r="H10574" s="11"/>
      <c r="I10574" s="15"/>
    </row>
    <row r="10575" spans="6:9">
      <c r="F10575" s="11"/>
      <c r="G10575" s="15"/>
      <c r="H10575" s="11"/>
      <c r="I10575" s="15"/>
    </row>
    <row r="10576" spans="6:9">
      <c r="F10576" s="11"/>
      <c r="G10576" s="15"/>
      <c r="H10576" s="11"/>
      <c r="I10576" s="15"/>
    </row>
    <row r="10577" spans="6:9">
      <c r="F10577" s="11"/>
      <c r="G10577" s="15"/>
      <c r="H10577" s="11"/>
      <c r="I10577" s="15"/>
    </row>
    <row r="10578" spans="6:9">
      <c r="F10578" s="11"/>
      <c r="G10578" s="15"/>
      <c r="H10578" s="11"/>
      <c r="I10578" s="15"/>
    </row>
    <row r="10579" spans="6:9">
      <c r="F10579" s="11"/>
      <c r="G10579" s="15"/>
      <c r="H10579" s="11"/>
      <c r="I10579" s="15"/>
    </row>
    <row r="10580" spans="6:9">
      <c r="F10580" s="11"/>
      <c r="G10580" s="15"/>
      <c r="H10580" s="11"/>
      <c r="I10580" s="15"/>
    </row>
    <row r="10581" spans="6:9">
      <c r="F10581" s="11"/>
      <c r="G10581" s="15"/>
      <c r="H10581" s="11"/>
      <c r="I10581" s="15"/>
    </row>
    <row r="10582" spans="6:9">
      <c r="F10582" s="11"/>
      <c r="G10582" s="15"/>
      <c r="H10582" s="11"/>
      <c r="I10582" s="15"/>
    </row>
    <row r="10583" spans="6:9">
      <c r="F10583" s="11"/>
      <c r="G10583" s="15"/>
      <c r="H10583" s="11"/>
      <c r="I10583" s="15"/>
    </row>
    <row r="10584" spans="6:9">
      <c r="F10584" s="11"/>
      <c r="G10584" s="15"/>
      <c r="H10584" s="11"/>
      <c r="I10584" s="15"/>
    </row>
    <row r="10585" spans="6:9">
      <c r="F10585" s="11"/>
      <c r="G10585" s="15"/>
      <c r="H10585" s="11"/>
      <c r="I10585" s="15"/>
    </row>
    <row r="10586" spans="6:9">
      <c r="F10586" s="11"/>
      <c r="G10586" s="15"/>
      <c r="H10586" s="11"/>
      <c r="I10586" s="15"/>
    </row>
    <row r="10587" spans="6:9">
      <c r="F10587" s="11"/>
      <c r="G10587" s="15"/>
      <c r="H10587" s="11"/>
      <c r="I10587" s="15"/>
    </row>
    <row r="10588" spans="6:9">
      <c r="F10588" s="11"/>
      <c r="G10588" s="15"/>
      <c r="H10588" s="11"/>
      <c r="I10588" s="15"/>
    </row>
    <row r="10589" spans="6:9">
      <c r="F10589" s="11"/>
      <c r="G10589" s="15"/>
      <c r="H10589" s="11"/>
      <c r="I10589" s="15"/>
    </row>
    <row r="10590" spans="6:9">
      <c r="F10590" s="11"/>
      <c r="G10590" s="15"/>
      <c r="H10590" s="11"/>
      <c r="I10590" s="15"/>
    </row>
    <row r="10591" spans="6:9">
      <c r="F10591" s="11"/>
      <c r="G10591" s="15"/>
      <c r="H10591" s="11"/>
      <c r="I10591" s="15"/>
    </row>
    <row r="10592" spans="6:9">
      <c r="F10592" s="11"/>
      <c r="G10592" s="15"/>
      <c r="H10592" s="11"/>
      <c r="I10592" s="15"/>
    </row>
    <row r="10593" spans="6:9">
      <c r="F10593" s="11"/>
      <c r="G10593" s="15"/>
      <c r="H10593" s="11"/>
      <c r="I10593" s="15"/>
    </row>
    <row r="10594" spans="6:9">
      <c r="F10594" s="11"/>
      <c r="G10594" s="15"/>
      <c r="H10594" s="11"/>
      <c r="I10594" s="15"/>
    </row>
    <row r="10595" spans="6:9">
      <c r="F10595" s="11"/>
      <c r="G10595" s="15"/>
      <c r="H10595" s="11"/>
      <c r="I10595" s="15"/>
    </row>
    <row r="10596" spans="6:9">
      <c r="F10596" s="11"/>
      <c r="G10596" s="15"/>
      <c r="H10596" s="11"/>
      <c r="I10596" s="15"/>
    </row>
    <row r="10597" spans="6:9">
      <c r="F10597" s="11"/>
      <c r="G10597" s="15"/>
      <c r="H10597" s="11"/>
      <c r="I10597" s="15"/>
    </row>
    <row r="10598" spans="6:9">
      <c r="F10598" s="11"/>
      <c r="G10598" s="15"/>
      <c r="H10598" s="11"/>
      <c r="I10598" s="15"/>
    </row>
    <row r="10599" spans="6:9">
      <c r="F10599" s="11"/>
      <c r="G10599" s="15"/>
      <c r="H10599" s="11"/>
      <c r="I10599" s="15"/>
    </row>
    <row r="10600" spans="6:9">
      <c r="F10600" s="11"/>
      <c r="G10600" s="15"/>
      <c r="H10600" s="11"/>
      <c r="I10600" s="15"/>
    </row>
    <row r="10601" spans="6:9">
      <c r="F10601" s="11"/>
      <c r="G10601" s="15"/>
      <c r="H10601" s="11"/>
      <c r="I10601" s="15"/>
    </row>
    <row r="10602" spans="6:9">
      <c r="F10602" s="11"/>
      <c r="G10602" s="15"/>
      <c r="H10602" s="11"/>
      <c r="I10602" s="15"/>
    </row>
    <row r="10603" spans="6:9">
      <c r="F10603" s="11"/>
      <c r="G10603" s="15"/>
      <c r="H10603" s="11"/>
      <c r="I10603" s="15"/>
    </row>
    <row r="10604" spans="6:9">
      <c r="F10604" s="11"/>
      <c r="G10604" s="15"/>
      <c r="H10604" s="11"/>
      <c r="I10604" s="15"/>
    </row>
    <row r="10605" spans="6:9">
      <c r="F10605" s="11"/>
      <c r="G10605" s="15"/>
      <c r="H10605" s="11"/>
      <c r="I10605" s="15"/>
    </row>
    <row r="10606" spans="6:9">
      <c r="F10606" s="11"/>
      <c r="G10606" s="15"/>
      <c r="H10606" s="11"/>
      <c r="I10606" s="15"/>
    </row>
    <row r="10607" spans="6:9">
      <c r="F10607" s="11"/>
      <c r="G10607" s="15"/>
      <c r="H10607" s="11"/>
      <c r="I10607" s="15"/>
    </row>
    <row r="10608" spans="6:9">
      <c r="F10608" s="11"/>
      <c r="G10608" s="15"/>
      <c r="H10608" s="11"/>
      <c r="I10608" s="15"/>
    </row>
    <row r="10609" spans="6:9">
      <c r="F10609" s="11"/>
      <c r="G10609" s="15"/>
      <c r="H10609" s="11"/>
      <c r="I10609" s="15"/>
    </row>
    <row r="10610" spans="6:9">
      <c r="F10610" s="11"/>
      <c r="G10610" s="15"/>
      <c r="H10610" s="11"/>
      <c r="I10610" s="15"/>
    </row>
    <row r="10611" spans="6:9">
      <c r="F10611" s="11"/>
      <c r="G10611" s="15"/>
      <c r="H10611" s="11"/>
      <c r="I10611" s="15"/>
    </row>
    <row r="10612" spans="6:9">
      <c r="F10612" s="11"/>
      <c r="G10612" s="15"/>
      <c r="H10612" s="11"/>
      <c r="I10612" s="15"/>
    </row>
    <row r="10613" spans="6:9">
      <c r="F10613" s="11"/>
      <c r="G10613" s="15"/>
      <c r="H10613" s="11"/>
      <c r="I10613" s="15"/>
    </row>
    <row r="10614" spans="6:9">
      <c r="F10614" s="11"/>
      <c r="G10614" s="15"/>
      <c r="H10614" s="11"/>
      <c r="I10614" s="15"/>
    </row>
    <row r="10615" spans="6:9">
      <c r="F10615" s="11"/>
      <c r="G10615" s="15"/>
      <c r="H10615" s="11"/>
      <c r="I10615" s="15"/>
    </row>
    <row r="10616" spans="6:9">
      <c r="F10616" s="11"/>
      <c r="G10616" s="15"/>
      <c r="H10616" s="11"/>
      <c r="I10616" s="15"/>
    </row>
    <row r="10617" spans="6:9">
      <c r="F10617" s="11"/>
      <c r="G10617" s="15"/>
      <c r="H10617" s="11"/>
      <c r="I10617" s="15"/>
    </row>
    <row r="10618" spans="6:9">
      <c r="F10618" s="11"/>
      <c r="G10618" s="15"/>
      <c r="H10618" s="11"/>
      <c r="I10618" s="15"/>
    </row>
    <row r="10619" spans="6:9">
      <c r="F10619" s="11"/>
      <c r="G10619" s="15"/>
      <c r="H10619" s="11"/>
      <c r="I10619" s="15"/>
    </row>
    <row r="10620" spans="6:9">
      <c r="F10620" s="11"/>
      <c r="G10620" s="15"/>
      <c r="H10620" s="11"/>
      <c r="I10620" s="15"/>
    </row>
    <row r="10621" spans="6:9">
      <c r="F10621" s="11"/>
      <c r="G10621" s="15"/>
      <c r="H10621" s="11"/>
      <c r="I10621" s="15"/>
    </row>
    <row r="10622" spans="6:9">
      <c r="F10622" s="11"/>
      <c r="G10622" s="15"/>
      <c r="H10622" s="11"/>
      <c r="I10622" s="15"/>
    </row>
    <row r="10623" spans="6:9">
      <c r="F10623" s="11"/>
      <c r="G10623" s="15"/>
      <c r="H10623" s="11"/>
      <c r="I10623" s="15"/>
    </row>
    <row r="10624" spans="6:9">
      <c r="F10624" s="11"/>
      <c r="G10624" s="15"/>
      <c r="H10624" s="11"/>
      <c r="I10624" s="15"/>
    </row>
    <row r="10625" spans="6:9">
      <c r="F10625" s="11"/>
      <c r="G10625" s="15"/>
      <c r="H10625" s="11"/>
      <c r="I10625" s="15"/>
    </row>
    <row r="10626" spans="6:9">
      <c r="F10626" s="11"/>
      <c r="G10626" s="15"/>
      <c r="H10626" s="11"/>
      <c r="I10626" s="15"/>
    </row>
    <row r="10627" spans="6:9">
      <c r="F10627" s="11"/>
      <c r="G10627" s="15"/>
      <c r="H10627" s="11"/>
      <c r="I10627" s="15"/>
    </row>
    <row r="10628" spans="6:9">
      <c r="F10628" s="11"/>
      <c r="G10628" s="15"/>
      <c r="H10628" s="11"/>
      <c r="I10628" s="15"/>
    </row>
    <row r="10629" spans="6:9">
      <c r="F10629" s="11"/>
      <c r="G10629" s="15"/>
      <c r="H10629" s="11"/>
      <c r="I10629" s="15"/>
    </row>
    <row r="10630" spans="6:9">
      <c r="F10630" s="11"/>
      <c r="G10630" s="15"/>
      <c r="H10630" s="11"/>
      <c r="I10630" s="15"/>
    </row>
    <row r="10631" spans="6:9">
      <c r="F10631" s="11"/>
      <c r="G10631" s="15"/>
      <c r="H10631" s="11"/>
      <c r="I10631" s="15"/>
    </row>
    <row r="10632" spans="6:9">
      <c r="F10632" s="11"/>
      <c r="G10632" s="15"/>
      <c r="H10632" s="11"/>
      <c r="I10632" s="15"/>
    </row>
    <row r="10633" spans="6:9">
      <c r="F10633" s="11"/>
      <c r="G10633" s="15"/>
      <c r="H10633" s="11"/>
      <c r="I10633" s="15"/>
    </row>
    <row r="10634" spans="6:9">
      <c r="F10634" s="11"/>
      <c r="G10634" s="15"/>
      <c r="H10634" s="11"/>
      <c r="I10634" s="15"/>
    </row>
    <row r="10635" spans="6:9">
      <c r="F10635" s="11"/>
      <c r="G10635" s="15"/>
      <c r="H10635" s="11"/>
      <c r="I10635" s="15"/>
    </row>
    <row r="10636" spans="6:9">
      <c r="F10636" s="11"/>
      <c r="G10636" s="15"/>
      <c r="H10636" s="11"/>
      <c r="I10636" s="15"/>
    </row>
    <row r="10637" spans="6:9">
      <c r="F10637" s="11"/>
      <c r="G10637" s="15"/>
      <c r="H10637" s="11"/>
      <c r="I10637" s="15"/>
    </row>
    <row r="10638" spans="6:9">
      <c r="F10638" s="11"/>
      <c r="G10638" s="15"/>
      <c r="H10638" s="11"/>
      <c r="I10638" s="15"/>
    </row>
    <row r="10639" spans="6:9">
      <c r="F10639" s="11"/>
      <c r="G10639" s="15"/>
      <c r="H10639" s="11"/>
      <c r="I10639" s="15"/>
    </row>
    <row r="10640" spans="6:9">
      <c r="F10640" s="11"/>
      <c r="G10640" s="15"/>
      <c r="H10640" s="11"/>
      <c r="I10640" s="15"/>
    </row>
    <row r="10641" spans="6:9">
      <c r="F10641" s="11"/>
      <c r="G10641" s="15"/>
      <c r="H10641" s="11"/>
      <c r="I10641" s="15"/>
    </row>
    <row r="10642" spans="6:9">
      <c r="F10642" s="11"/>
      <c r="G10642" s="15"/>
      <c r="H10642" s="11"/>
      <c r="I10642" s="15"/>
    </row>
    <row r="10643" spans="6:9">
      <c r="F10643" s="11"/>
      <c r="G10643" s="15"/>
      <c r="H10643" s="11"/>
      <c r="I10643" s="15"/>
    </row>
    <row r="10644" spans="6:9">
      <c r="F10644" s="11"/>
      <c r="G10644" s="15"/>
      <c r="H10644" s="11"/>
      <c r="I10644" s="15"/>
    </row>
    <row r="10645" spans="6:9">
      <c r="F10645" s="11"/>
      <c r="G10645" s="15"/>
      <c r="H10645" s="11"/>
      <c r="I10645" s="15"/>
    </row>
    <row r="10646" spans="6:9">
      <c r="F10646" s="11"/>
      <c r="G10646" s="15"/>
      <c r="H10646" s="11"/>
      <c r="I10646" s="15"/>
    </row>
    <row r="10647" spans="6:9">
      <c r="F10647" s="11"/>
      <c r="G10647" s="15"/>
      <c r="H10647" s="11"/>
      <c r="I10647" s="15"/>
    </row>
    <row r="10648" spans="6:9">
      <c r="F10648" s="11"/>
      <c r="G10648" s="15"/>
      <c r="H10648" s="11"/>
      <c r="I10648" s="15"/>
    </row>
    <row r="10649" spans="6:9">
      <c r="F10649" s="11"/>
      <c r="G10649" s="15"/>
      <c r="H10649" s="11"/>
      <c r="I10649" s="15"/>
    </row>
    <row r="10650" spans="6:9">
      <c r="F10650" s="11"/>
      <c r="G10650" s="15"/>
      <c r="H10650" s="11"/>
      <c r="I10650" s="15"/>
    </row>
    <row r="10651" spans="6:9">
      <c r="F10651" s="11"/>
      <c r="G10651" s="15"/>
      <c r="H10651" s="11"/>
      <c r="I10651" s="15"/>
    </row>
    <row r="10652" spans="6:9">
      <c r="F10652" s="11"/>
      <c r="G10652" s="15"/>
      <c r="H10652" s="11"/>
      <c r="I10652" s="15"/>
    </row>
    <row r="10653" spans="6:9">
      <c r="F10653" s="11"/>
      <c r="G10653" s="15"/>
      <c r="H10653" s="11"/>
      <c r="I10653" s="15"/>
    </row>
    <row r="10654" spans="6:9">
      <c r="F10654" s="11"/>
      <c r="G10654" s="15"/>
      <c r="H10654" s="11"/>
      <c r="I10654" s="15"/>
    </row>
    <row r="10655" spans="6:9">
      <c r="F10655" s="11"/>
      <c r="G10655" s="15"/>
      <c r="H10655" s="11"/>
      <c r="I10655" s="15"/>
    </row>
    <row r="10656" spans="6:9">
      <c r="F10656" s="11"/>
      <c r="G10656" s="15"/>
      <c r="H10656" s="11"/>
      <c r="I10656" s="15"/>
    </row>
    <row r="10657" spans="6:9">
      <c r="F10657" s="11"/>
      <c r="G10657" s="15"/>
      <c r="H10657" s="11"/>
      <c r="I10657" s="15"/>
    </row>
    <row r="10658" spans="6:9">
      <c r="F10658" s="11"/>
      <c r="G10658" s="15"/>
      <c r="H10658" s="11"/>
      <c r="I10658" s="15"/>
    </row>
    <row r="10659" spans="6:9">
      <c r="F10659" s="11"/>
      <c r="G10659" s="15"/>
      <c r="H10659" s="11"/>
      <c r="I10659" s="15"/>
    </row>
    <row r="10660" spans="6:9">
      <c r="F10660" s="11"/>
      <c r="G10660" s="15"/>
      <c r="H10660" s="11"/>
      <c r="I10660" s="15"/>
    </row>
    <row r="10661" spans="6:9">
      <c r="F10661" s="11"/>
      <c r="G10661" s="15"/>
      <c r="H10661" s="11"/>
      <c r="I10661" s="15"/>
    </row>
    <row r="10662" spans="6:9">
      <c r="F10662" s="11"/>
      <c r="G10662" s="15"/>
      <c r="H10662" s="11"/>
      <c r="I10662" s="15"/>
    </row>
    <row r="10663" spans="6:9">
      <c r="F10663" s="11"/>
      <c r="G10663" s="15"/>
      <c r="H10663" s="11"/>
      <c r="I10663" s="15"/>
    </row>
    <row r="10664" spans="6:9">
      <c r="F10664" s="11"/>
      <c r="G10664" s="15"/>
      <c r="H10664" s="11"/>
      <c r="I10664" s="15"/>
    </row>
    <row r="10665" spans="6:9">
      <c r="F10665" s="11"/>
      <c r="G10665" s="15"/>
      <c r="H10665" s="11"/>
      <c r="I10665" s="15"/>
    </row>
    <row r="10666" spans="6:9">
      <c r="F10666" s="11"/>
      <c r="G10666" s="15"/>
      <c r="H10666" s="11"/>
      <c r="I10666" s="15"/>
    </row>
    <row r="10667" spans="6:9">
      <c r="F10667" s="11"/>
      <c r="G10667" s="15"/>
      <c r="H10667" s="11"/>
      <c r="I10667" s="15"/>
    </row>
    <row r="10668" spans="6:9">
      <c r="F10668" s="11"/>
      <c r="G10668" s="15"/>
      <c r="H10668" s="11"/>
      <c r="I10668" s="15"/>
    </row>
    <row r="10669" spans="6:9">
      <c r="F10669" s="11"/>
      <c r="G10669" s="15"/>
      <c r="H10669" s="11"/>
      <c r="I10669" s="15"/>
    </row>
    <row r="10670" spans="6:9">
      <c r="F10670" s="11"/>
      <c r="G10670" s="15"/>
      <c r="H10670" s="11"/>
      <c r="I10670" s="15"/>
    </row>
    <row r="10671" spans="6:9">
      <c r="F10671" s="11"/>
      <c r="G10671" s="15"/>
      <c r="H10671" s="11"/>
      <c r="I10671" s="15"/>
    </row>
    <row r="10672" spans="6:9">
      <c r="F10672" s="11"/>
      <c r="G10672" s="15"/>
      <c r="H10672" s="11"/>
      <c r="I10672" s="15"/>
    </row>
    <row r="10673" spans="6:9">
      <c r="F10673" s="11"/>
      <c r="G10673" s="15"/>
      <c r="H10673" s="11"/>
      <c r="I10673" s="15"/>
    </row>
    <row r="10674" spans="6:9">
      <c r="F10674" s="11"/>
      <c r="G10674" s="15"/>
      <c r="H10674" s="11"/>
      <c r="I10674" s="15"/>
    </row>
    <row r="10675" spans="6:9">
      <c r="F10675" s="11"/>
      <c r="G10675" s="15"/>
      <c r="H10675" s="11"/>
      <c r="I10675" s="15"/>
    </row>
    <row r="10676" spans="6:9">
      <c r="F10676" s="11"/>
      <c r="G10676" s="15"/>
      <c r="H10676" s="11"/>
      <c r="I10676" s="15"/>
    </row>
    <row r="10677" spans="6:9">
      <c r="F10677" s="11"/>
      <c r="G10677" s="15"/>
      <c r="H10677" s="11"/>
      <c r="I10677" s="15"/>
    </row>
    <row r="10678" spans="6:9">
      <c r="F10678" s="11"/>
      <c r="G10678" s="15"/>
      <c r="H10678" s="11"/>
      <c r="I10678" s="15"/>
    </row>
    <row r="10679" spans="6:9">
      <c r="F10679" s="11"/>
      <c r="G10679" s="15"/>
      <c r="H10679" s="11"/>
      <c r="I10679" s="15"/>
    </row>
    <row r="10680" spans="6:9">
      <c r="F10680" s="11"/>
      <c r="G10680" s="15"/>
      <c r="H10680" s="11"/>
      <c r="I10680" s="15"/>
    </row>
    <row r="10681" spans="6:9">
      <c r="F10681" s="11"/>
      <c r="G10681" s="15"/>
      <c r="H10681" s="11"/>
      <c r="I10681" s="15"/>
    </row>
    <row r="10682" spans="6:9">
      <c r="F10682" s="11"/>
      <c r="G10682" s="15"/>
      <c r="H10682" s="11"/>
      <c r="I10682" s="15"/>
    </row>
    <row r="10683" spans="6:9">
      <c r="F10683" s="11"/>
      <c r="G10683" s="15"/>
      <c r="H10683" s="11"/>
      <c r="I10683" s="15"/>
    </row>
    <row r="10684" spans="6:9">
      <c r="F10684" s="11"/>
      <c r="G10684" s="15"/>
      <c r="H10684" s="11"/>
      <c r="I10684" s="15"/>
    </row>
    <row r="10685" spans="6:9">
      <c r="F10685" s="11"/>
      <c r="G10685" s="15"/>
      <c r="H10685" s="11"/>
      <c r="I10685" s="15"/>
    </row>
    <row r="10686" spans="6:9">
      <c r="F10686" s="11"/>
      <c r="G10686" s="15"/>
      <c r="H10686" s="11"/>
      <c r="I10686" s="15"/>
    </row>
    <row r="10687" spans="6:9">
      <c r="F10687" s="11"/>
      <c r="G10687" s="15"/>
      <c r="H10687" s="11"/>
      <c r="I10687" s="15"/>
    </row>
    <row r="10688" spans="6:9">
      <c r="F10688" s="11"/>
      <c r="G10688" s="15"/>
      <c r="H10688" s="11"/>
      <c r="I10688" s="15"/>
    </row>
    <row r="10689" spans="6:9">
      <c r="F10689" s="11"/>
      <c r="G10689" s="15"/>
      <c r="H10689" s="11"/>
      <c r="I10689" s="15"/>
    </row>
    <row r="10690" spans="6:9">
      <c r="F10690" s="11"/>
      <c r="G10690" s="15"/>
      <c r="H10690" s="11"/>
      <c r="I10690" s="15"/>
    </row>
    <row r="10691" spans="6:9">
      <c r="F10691" s="11"/>
      <c r="G10691" s="15"/>
      <c r="H10691" s="11"/>
      <c r="I10691" s="15"/>
    </row>
    <row r="10692" spans="6:9">
      <c r="F10692" s="11"/>
      <c r="G10692" s="15"/>
      <c r="H10692" s="11"/>
      <c r="I10692" s="15"/>
    </row>
    <row r="10693" spans="6:9">
      <c r="F10693" s="11"/>
      <c r="G10693" s="15"/>
      <c r="H10693" s="11"/>
      <c r="I10693" s="15"/>
    </row>
    <row r="10694" spans="6:9">
      <c r="F10694" s="11"/>
      <c r="G10694" s="15"/>
      <c r="H10694" s="11"/>
      <c r="I10694" s="15"/>
    </row>
    <row r="10695" spans="6:9">
      <c r="F10695" s="11"/>
      <c r="G10695" s="15"/>
      <c r="H10695" s="11"/>
      <c r="I10695" s="15"/>
    </row>
    <row r="10696" spans="6:9">
      <c r="F10696" s="11"/>
      <c r="G10696" s="15"/>
      <c r="H10696" s="11"/>
      <c r="I10696" s="15"/>
    </row>
    <row r="10697" spans="6:9">
      <c r="F10697" s="11"/>
      <c r="G10697" s="15"/>
      <c r="H10697" s="11"/>
      <c r="I10697" s="15"/>
    </row>
    <row r="10698" spans="6:9">
      <c r="F10698" s="11"/>
      <c r="G10698" s="15"/>
      <c r="H10698" s="11"/>
      <c r="I10698" s="15"/>
    </row>
    <row r="10699" spans="6:9">
      <c r="F10699" s="11"/>
      <c r="G10699" s="15"/>
      <c r="H10699" s="11"/>
      <c r="I10699" s="15"/>
    </row>
    <row r="10700" spans="6:9">
      <c r="F10700" s="11"/>
      <c r="G10700" s="15"/>
      <c r="H10700" s="11"/>
      <c r="I10700" s="15"/>
    </row>
    <row r="10701" spans="6:9">
      <c r="F10701" s="11"/>
      <c r="G10701" s="15"/>
      <c r="H10701" s="11"/>
      <c r="I10701" s="15"/>
    </row>
    <row r="10702" spans="6:9">
      <c r="F10702" s="11"/>
      <c r="G10702" s="15"/>
      <c r="H10702" s="11"/>
      <c r="I10702" s="15"/>
    </row>
    <row r="10703" spans="6:9">
      <c r="F10703" s="11"/>
      <c r="G10703" s="15"/>
      <c r="H10703" s="11"/>
      <c r="I10703" s="15"/>
    </row>
    <row r="10704" spans="6:9">
      <c r="F10704" s="11"/>
      <c r="G10704" s="15"/>
      <c r="H10704" s="11"/>
      <c r="I10704" s="15"/>
    </row>
    <row r="10705" spans="6:9">
      <c r="F10705" s="11"/>
      <c r="G10705" s="15"/>
      <c r="H10705" s="11"/>
      <c r="I10705" s="15"/>
    </row>
    <row r="10706" spans="6:9">
      <c r="F10706" s="11"/>
      <c r="G10706" s="15"/>
      <c r="H10706" s="11"/>
      <c r="I10706" s="15"/>
    </row>
    <row r="10707" spans="6:9">
      <c r="F10707" s="11"/>
      <c r="G10707" s="15"/>
      <c r="H10707" s="11"/>
      <c r="I10707" s="15"/>
    </row>
    <row r="10708" spans="6:9">
      <c r="F10708" s="11"/>
      <c r="G10708" s="15"/>
      <c r="H10708" s="11"/>
      <c r="I10708" s="15"/>
    </row>
    <row r="10709" spans="6:9">
      <c r="F10709" s="11"/>
      <c r="G10709" s="15"/>
      <c r="H10709" s="11"/>
      <c r="I10709" s="15"/>
    </row>
    <row r="10710" spans="6:9">
      <c r="F10710" s="11"/>
      <c r="G10710" s="15"/>
      <c r="H10710" s="11"/>
      <c r="I10710" s="15"/>
    </row>
    <row r="10711" spans="6:9">
      <c r="F10711" s="11"/>
      <c r="G10711" s="15"/>
      <c r="H10711" s="11"/>
      <c r="I10711" s="15"/>
    </row>
    <row r="10712" spans="6:9">
      <c r="F10712" s="11"/>
      <c r="G10712" s="15"/>
      <c r="H10712" s="11"/>
      <c r="I10712" s="15"/>
    </row>
    <row r="10713" spans="6:9">
      <c r="F10713" s="11"/>
      <c r="G10713" s="15"/>
      <c r="H10713" s="11"/>
      <c r="I10713" s="15"/>
    </row>
    <row r="10714" spans="6:9">
      <c r="F10714" s="11"/>
      <c r="G10714" s="15"/>
      <c r="H10714" s="11"/>
      <c r="I10714" s="15"/>
    </row>
    <row r="10715" spans="6:9">
      <c r="F10715" s="11"/>
      <c r="G10715" s="15"/>
      <c r="H10715" s="11"/>
      <c r="I10715" s="15"/>
    </row>
    <row r="10716" spans="6:9">
      <c r="F10716" s="11"/>
      <c r="G10716" s="15"/>
      <c r="H10716" s="11"/>
      <c r="I10716" s="15"/>
    </row>
    <row r="10717" spans="6:9">
      <c r="F10717" s="11"/>
      <c r="G10717" s="15"/>
      <c r="H10717" s="11"/>
      <c r="I10717" s="15"/>
    </row>
    <row r="10718" spans="6:9">
      <c r="F10718" s="11"/>
      <c r="G10718" s="15"/>
      <c r="H10718" s="11"/>
      <c r="I10718" s="15"/>
    </row>
    <row r="10719" spans="6:9">
      <c r="F10719" s="11"/>
      <c r="G10719" s="15"/>
      <c r="H10719" s="11"/>
      <c r="I10719" s="15"/>
    </row>
    <row r="10720" spans="6:9">
      <c r="F10720" s="11"/>
      <c r="G10720" s="15"/>
      <c r="H10720" s="11"/>
      <c r="I10720" s="15"/>
    </row>
    <row r="10721" spans="6:9">
      <c r="F10721" s="11"/>
      <c r="G10721" s="15"/>
      <c r="H10721" s="11"/>
      <c r="I10721" s="15"/>
    </row>
    <row r="10722" spans="6:9">
      <c r="F10722" s="11"/>
      <c r="G10722" s="15"/>
      <c r="H10722" s="11"/>
      <c r="I10722" s="15"/>
    </row>
    <row r="10723" spans="6:9">
      <c r="F10723" s="11"/>
      <c r="G10723" s="15"/>
      <c r="H10723" s="11"/>
      <c r="I10723" s="15"/>
    </row>
    <row r="10724" spans="6:9">
      <c r="F10724" s="11"/>
      <c r="G10724" s="15"/>
      <c r="H10724" s="11"/>
      <c r="I10724" s="15"/>
    </row>
    <row r="10725" spans="6:9">
      <c r="F10725" s="11"/>
      <c r="G10725" s="15"/>
      <c r="H10725" s="11"/>
      <c r="I10725" s="15"/>
    </row>
    <row r="10726" spans="6:9">
      <c r="F10726" s="11"/>
      <c r="G10726" s="15"/>
      <c r="H10726" s="11"/>
      <c r="I10726" s="15"/>
    </row>
    <row r="10727" spans="6:9">
      <c r="F10727" s="11"/>
      <c r="G10727" s="15"/>
      <c r="H10727" s="11"/>
      <c r="I10727" s="15"/>
    </row>
    <row r="10728" spans="6:9">
      <c r="F10728" s="11"/>
      <c r="G10728" s="15"/>
      <c r="H10728" s="11"/>
      <c r="I10728" s="15"/>
    </row>
    <row r="10729" spans="6:9">
      <c r="F10729" s="11"/>
      <c r="G10729" s="15"/>
      <c r="H10729" s="11"/>
      <c r="I10729" s="15"/>
    </row>
    <row r="10730" spans="6:9">
      <c r="F10730" s="11"/>
      <c r="G10730" s="15"/>
      <c r="H10730" s="11"/>
      <c r="I10730" s="15"/>
    </row>
    <row r="10731" spans="6:9">
      <c r="F10731" s="11"/>
      <c r="G10731" s="15"/>
      <c r="H10731" s="11"/>
      <c r="I10731" s="15"/>
    </row>
    <row r="10732" spans="6:9">
      <c r="F10732" s="11"/>
      <c r="G10732" s="15"/>
      <c r="H10732" s="11"/>
      <c r="I10732" s="15"/>
    </row>
    <row r="10733" spans="6:9">
      <c r="F10733" s="11"/>
      <c r="G10733" s="15"/>
      <c r="H10733" s="11"/>
      <c r="I10733" s="15"/>
    </row>
    <row r="10734" spans="6:9">
      <c r="F10734" s="11"/>
      <c r="G10734" s="15"/>
      <c r="H10734" s="11"/>
      <c r="I10734" s="15"/>
    </row>
    <row r="10735" spans="6:9">
      <c r="F10735" s="11"/>
      <c r="G10735" s="15"/>
      <c r="H10735" s="11"/>
      <c r="I10735" s="15"/>
    </row>
    <row r="10736" spans="6:9">
      <c r="F10736" s="11"/>
      <c r="G10736" s="15"/>
      <c r="H10736" s="11"/>
      <c r="I10736" s="15"/>
    </row>
    <row r="10737" spans="6:9">
      <c r="F10737" s="11"/>
      <c r="G10737" s="15"/>
      <c r="H10737" s="11"/>
      <c r="I10737" s="15"/>
    </row>
    <row r="10738" spans="6:9">
      <c r="F10738" s="11"/>
      <c r="G10738" s="15"/>
      <c r="H10738" s="11"/>
      <c r="I10738" s="15"/>
    </row>
    <row r="10739" spans="6:9">
      <c r="F10739" s="11"/>
      <c r="G10739" s="15"/>
      <c r="H10739" s="11"/>
      <c r="I10739" s="15"/>
    </row>
    <row r="10740" spans="6:9">
      <c r="F10740" s="11"/>
      <c r="G10740" s="15"/>
      <c r="H10740" s="11"/>
      <c r="I10740" s="15"/>
    </row>
    <row r="10741" spans="6:9">
      <c r="F10741" s="11"/>
      <c r="G10741" s="15"/>
      <c r="H10741" s="11"/>
      <c r="I10741" s="15"/>
    </row>
    <row r="10742" spans="6:9">
      <c r="F10742" s="11"/>
      <c r="G10742" s="15"/>
      <c r="H10742" s="11"/>
      <c r="I10742" s="15"/>
    </row>
    <row r="10743" spans="6:9">
      <c r="F10743" s="11"/>
      <c r="G10743" s="15"/>
      <c r="H10743" s="11"/>
      <c r="I10743" s="15"/>
    </row>
    <row r="10744" spans="6:9">
      <c r="F10744" s="11"/>
      <c r="G10744" s="15"/>
      <c r="H10744" s="11"/>
      <c r="I10744" s="15"/>
    </row>
    <row r="10745" spans="6:9">
      <c r="F10745" s="11"/>
      <c r="G10745" s="15"/>
      <c r="H10745" s="11"/>
      <c r="I10745" s="15"/>
    </row>
    <row r="10746" spans="6:9">
      <c r="F10746" s="11"/>
      <c r="G10746" s="15"/>
      <c r="H10746" s="11"/>
      <c r="I10746" s="15"/>
    </row>
    <row r="10747" spans="6:9">
      <c r="F10747" s="11"/>
      <c r="G10747" s="15"/>
      <c r="H10747" s="11"/>
      <c r="I10747" s="15"/>
    </row>
    <row r="10748" spans="6:9">
      <c r="F10748" s="11"/>
      <c r="G10748" s="15"/>
      <c r="H10748" s="11"/>
      <c r="I10748" s="15"/>
    </row>
    <row r="10749" spans="6:9">
      <c r="F10749" s="11"/>
      <c r="G10749" s="15"/>
      <c r="H10749" s="11"/>
      <c r="I10749" s="15"/>
    </row>
    <row r="10750" spans="6:9">
      <c r="F10750" s="11"/>
      <c r="G10750" s="15"/>
      <c r="H10750" s="11"/>
      <c r="I10750" s="15"/>
    </row>
    <row r="10751" spans="6:9">
      <c r="F10751" s="11"/>
      <c r="G10751" s="15"/>
      <c r="H10751" s="11"/>
      <c r="I10751" s="15"/>
    </row>
    <row r="10752" spans="6:9">
      <c r="F10752" s="11"/>
      <c r="G10752" s="15"/>
      <c r="H10752" s="11"/>
      <c r="I10752" s="15"/>
    </row>
    <row r="10753" spans="6:9">
      <c r="F10753" s="11"/>
      <c r="G10753" s="15"/>
      <c r="H10753" s="11"/>
      <c r="I10753" s="15"/>
    </row>
    <row r="10754" spans="6:9">
      <c r="F10754" s="11"/>
      <c r="G10754" s="15"/>
      <c r="H10754" s="11"/>
      <c r="I10754" s="15"/>
    </row>
    <row r="10755" spans="6:9">
      <c r="F10755" s="11"/>
      <c r="G10755" s="15"/>
      <c r="H10755" s="11"/>
      <c r="I10755" s="15"/>
    </row>
    <row r="10756" spans="6:9">
      <c r="F10756" s="11"/>
      <c r="G10756" s="15"/>
      <c r="H10756" s="11"/>
      <c r="I10756" s="15"/>
    </row>
    <row r="10757" spans="6:9">
      <c r="F10757" s="11"/>
      <c r="G10757" s="15"/>
      <c r="H10757" s="11"/>
      <c r="I10757" s="15"/>
    </row>
    <row r="10758" spans="6:9">
      <c r="F10758" s="11"/>
      <c r="G10758" s="15"/>
      <c r="H10758" s="11"/>
      <c r="I10758" s="15"/>
    </row>
    <row r="10759" spans="6:9">
      <c r="F10759" s="11"/>
      <c r="G10759" s="15"/>
      <c r="H10759" s="11"/>
      <c r="I10759" s="15"/>
    </row>
    <row r="10760" spans="6:9">
      <c r="F10760" s="11"/>
      <c r="G10760" s="15"/>
      <c r="H10760" s="11"/>
      <c r="I10760" s="15"/>
    </row>
    <row r="10761" spans="6:9">
      <c r="F10761" s="11"/>
      <c r="G10761" s="15"/>
      <c r="H10761" s="11"/>
      <c r="I10761" s="15"/>
    </row>
    <row r="10762" spans="6:9">
      <c r="F10762" s="11"/>
      <c r="G10762" s="15"/>
      <c r="H10762" s="11"/>
      <c r="I10762" s="15"/>
    </row>
    <row r="10763" spans="6:9">
      <c r="F10763" s="11"/>
      <c r="G10763" s="15"/>
      <c r="H10763" s="11"/>
      <c r="I10763" s="15"/>
    </row>
    <row r="10764" spans="6:9">
      <c r="F10764" s="11"/>
      <c r="G10764" s="15"/>
      <c r="H10764" s="11"/>
      <c r="I10764" s="15"/>
    </row>
    <row r="10765" spans="6:9">
      <c r="F10765" s="11"/>
      <c r="G10765" s="15"/>
      <c r="H10765" s="11"/>
      <c r="I10765" s="15"/>
    </row>
    <row r="10766" spans="6:9">
      <c r="F10766" s="11"/>
      <c r="G10766" s="15"/>
      <c r="H10766" s="11"/>
      <c r="I10766" s="15"/>
    </row>
    <row r="10767" spans="6:9">
      <c r="F10767" s="11"/>
      <c r="G10767" s="15"/>
      <c r="H10767" s="11"/>
      <c r="I10767" s="15"/>
    </row>
    <row r="10768" spans="6:9">
      <c r="F10768" s="11"/>
      <c r="G10768" s="15"/>
      <c r="H10768" s="11"/>
      <c r="I10768" s="15"/>
    </row>
    <row r="10769" spans="6:9">
      <c r="F10769" s="11"/>
      <c r="G10769" s="15"/>
      <c r="H10769" s="11"/>
      <c r="I10769" s="15"/>
    </row>
    <row r="10770" spans="6:9">
      <c r="F10770" s="11"/>
      <c r="G10770" s="15"/>
      <c r="H10770" s="11"/>
      <c r="I10770" s="15"/>
    </row>
    <row r="10771" spans="6:9">
      <c r="F10771" s="11"/>
      <c r="G10771" s="15"/>
      <c r="H10771" s="11"/>
      <c r="I10771" s="15"/>
    </row>
    <row r="10772" spans="6:9">
      <c r="F10772" s="11"/>
      <c r="G10772" s="15"/>
      <c r="H10772" s="11"/>
      <c r="I10772" s="15"/>
    </row>
    <row r="10773" spans="6:9">
      <c r="F10773" s="11"/>
      <c r="G10773" s="15"/>
      <c r="H10773" s="11"/>
      <c r="I10773" s="15"/>
    </row>
    <row r="10774" spans="6:9">
      <c r="F10774" s="11"/>
      <c r="G10774" s="15"/>
      <c r="H10774" s="11"/>
      <c r="I10774" s="15"/>
    </row>
    <row r="10775" spans="6:9">
      <c r="F10775" s="11"/>
      <c r="G10775" s="15"/>
      <c r="H10775" s="11"/>
      <c r="I10775" s="15"/>
    </row>
    <row r="10776" spans="6:9">
      <c r="F10776" s="11"/>
      <c r="G10776" s="15"/>
      <c r="H10776" s="11"/>
      <c r="I10776" s="15"/>
    </row>
    <row r="10777" spans="6:9">
      <c r="F10777" s="11"/>
      <c r="G10777" s="15"/>
      <c r="H10777" s="11"/>
      <c r="I10777" s="15"/>
    </row>
    <row r="10778" spans="6:9">
      <c r="F10778" s="11"/>
      <c r="G10778" s="15"/>
      <c r="H10778" s="11"/>
      <c r="I10778" s="15"/>
    </row>
    <row r="10779" spans="6:9">
      <c r="F10779" s="11"/>
      <c r="G10779" s="15"/>
      <c r="H10779" s="11"/>
      <c r="I10779" s="15"/>
    </row>
    <row r="10780" spans="6:9">
      <c r="F10780" s="11"/>
      <c r="G10780" s="15"/>
      <c r="H10780" s="11"/>
      <c r="I10780" s="15"/>
    </row>
    <row r="10781" spans="6:9">
      <c r="F10781" s="11"/>
      <c r="G10781" s="15"/>
      <c r="H10781" s="11"/>
      <c r="I10781" s="15"/>
    </row>
    <row r="10782" spans="6:9">
      <c r="F10782" s="11"/>
      <c r="G10782" s="15"/>
      <c r="H10782" s="11"/>
      <c r="I10782" s="15"/>
    </row>
    <row r="10783" spans="6:9">
      <c r="F10783" s="11"/>
      <c r="G10783" s="15"/>
      <c r="H10783" s="11"/>
      <c r="I10783" s="15"/>
    </row>
    <row r="10784" spans="6:9">
      <c r="F10784" s="11"/>
      <c r="G10784" s="15"/>
      <c r="H10784" s="11"/>
      <c r="I10784" s="15"/>
    </row>
    <row r="10785" spans="6:9">
      <c r="F10785" s="11"/>
      <c r="G10785" s="15"/>
      <c r="H10785" s="11"/>
      <c r="I10785" s="15"/>
    </row>
    <row r="10786" spans="6:9">
      <c r="F10786" s="11"/>
      <c r="G10786" s="15"/>
      <c r="H10786" s="11"/>
      <c r="I10786" s="15"/>
    </row>
    <row r="10787" spans="6:9">
      <c r="F10787" s="11"/>
      <c r="G10787" s="15"/>
      <c r="H10787" s="11"/>
      <c r="I10787" s="15"/>
    </row>
    <row r="10788" spans="6:9">
      <c r="F10788" s="11"/>
      <c r="G10788" s="15"/>
      <c r="H10788" s="11"/>
      <c r="I10788" s="15"/>
    </row>
    <row r="10789" spans="6:9">
      <c r="F10789" s="11"/>
      <c r="G10789" s="15"/>
      <c r="H10789" s="11"/>
      <c r="I10789" s="15"/>
    </row>
    <row r="10790" spans="6:9">
      <c r="F10790" s="11"/>
      <c r="G10790" s="15"/>
      <c r="H10790" s="11"/>
      <c r="I10790" s="15"/>
    </row>
    <row r="10791" spans="6:9">
      <c r="F10791" s="11"/>
      <c r="G10791" s="15"/>
      <c r="H10791" s="11"/>
      <c r="I10791" s="15"/>
    </row>
    <row r="10792" spans="6:9">
      <c r="F10792" s="11"/>
      <c r="G10792" s="15"/>
      <c r="H10792" s="11"/>
      <c r="I10792" s="15"/>
    </row>
    <row r="10793" spans="6:9">
      <c r="F10793" s="11"/>
      <c r="G10793" s="15"/>
      <c r="H10793" s="11"/>
      <c r="I10793" s="15"/>
    </row>
    <row r="10794" spans="6:9">
      <c r="F10794" s="11"/>
      <c r="G10794" s="15"/>
      <c r="H10794" s="11"/>
      <c r="I10794" s="15"/>
    </row>
    <row r="10795" spans="6:9">
      <c r="F10795" s="11"/>
      <c r="G10795" s="15"/>
      <c r="H10795" s="11"/>
      <c r="I10795" s="15"/>
    </row>
    <row r="10796" spans="6:9">
      <c r="F10796" s="11"/>
      <c r="G10796" s="15"/>
      <c r="H10796" s="11"/>
      <c r="I10796" s="15"/>
    </row>
    <row r="10797" spans="6:9">
      <c r="F10797" s="11"/>
      <c r="G10797" s="15"/>
      <c r="H10797" s="11"/>
      <c r="I10797" s="15"/>
    </row>
    <row r="10798" spans="6:9">
      <c r="F10798" s="11"/>
      <c r="G10798" s="15"/>
      <c r="H10798" s="11"/>
      <c r="I10798" s="15"/>
    </row>
    <row r="10799" spans="6:9">
      <c r="F10799" s="11"/>
      <c r="G10799" s="15"/>
      <c r="H10799" s="11"/>
      <c r="I10799" s="15"/>
    </row>
    <row r="10800" spans="6:9">
      <c r="F10800" s="11"/>
      <c r="G10800" s="15"/>
      <c r="H10800" s="11"/>
      <c r="I10800" s="15"/>
    </row>
    <row r="10801" spans="6:9">
      <c r="F10801" s="11"/>
      <c r="G10801" s="15"/>
      <c r="H10801" s="11"/>
      <c r="I10801" s="15"/>
    </row>
    <row r="10802" spans="6:9">
      <c r="F10802" s="11"/>
      <c r="G10802" s="15"/>
      <c r="H10802" s="11"/>
      <c r="I10802" s="15"/>
    </row>
    <row r="10803" spans="6:9">
      <c r="F10803" s="11"/>
      <c r="G10803" s="15"/>
      <c r="H10803" s="11"/>
      <c r="I10803" s="15"/>
    </row>
    <row r="10804" spans="6:9">
      <c r="F10804" s="11"/>
      <c r="G10804" s="15"/>
      <c r="H10804" s="11"/>
      <c r="I10804" s="15"/>
    </row>
    <row r="10805" spans="6:9">
      <c r="F10805" s="11"/>
      <c r="G10805" s="15"/>
      <c r="H10805" s="11"/>
      <c r="I10805" s="15"/>
    </row>
    <row r="10806" spans="6:9">
      <c r="F10806" s="11"/>
      <c r="G10806" s="15"/>
      <c r="H10806" s="11"/>
      <c r="I10806" s="15"/>
    </row>
    <row r="10807" spans="6:9">
      <c r="F10807" s="11"/>
      <c r="G10807" s="15"/>
      <c r="H10807" s="11"/>
      <c r="I10807" s="15"/>
    </row>
    <row r="10808" spans="6:9">
      <c r="F10808" s="11"/>
      <c r="G10808" s="15"/>
      <c r="H10808" s="11"/>
      <c r="I10808" s="15"/>
    </row>
    <row r="10809" spans="6:9">
      <c r="F10809" s="11"/>
      <c r="G10809" s="15"/>
      <c r="H10809" s="11"/>
      <c r="I10809" s="15"/>
    </row>
    <row r="10810" spans="6:9">
      <c r="F10810" s="11"/>
      <c r="G10810" s="15"/>
      <c r="H10810" s="11"/>
      <c r="I10810" s="15"/>
    </row>
    <row r="10811" spans="6:9">
      <c r="F10811" s="11"/>
      <c r="G10811" s="15"/>
      <c r="H10811" s="11"/>
      <c r="I10811" s="15"/>
    </row>
    <row r="10812" spans="6:9">
      <c r="F10812" s="11"/>
      <c r="G10812" s="15"/>
      <c r="H10812" s="11"/>
      <c r="I10812" s="15"/>
    </row>
    <row r="10813" spans="6:9">
      <c r="F10813" s="11"/>
      <c r="G10813" s="15"/>
      <c r="H10813" s="11"/>
      <c r="I10813" s="15"/>
    </row>
    <row r="10814" spans="6:9">
      <c r="F10814" s="11"/>
      <c r="G10814" s="15"/>
      <c r="H10814" s="11"/>
      <c r="I10814" s="15"/>
    </row>
    <row r="10815" spans="6:9">
      <c r="F10815" s="11"/>
      <c r="G10815" s="15"/>
      <c r="H10815" s="11"/>
      <c r="I10815" s="15"/>
    </row>
    <row r="10816" spans="6:9">
      <c r="F10816" s="11"/>
      <c r="G10816" s="15"/>
      <c r="H10816" s="11"/>
      <c r="I10816" s="15"/>
    </row>
    <row r="10817" spans="6:9">
      <c r="F10817" s="11"/>
      <c r="G10817" s="15"/>
      <c r="H10817" s="11"/>
      <c r="I10817" s="15"/>
    </row>
    <row r="10818" spans="6:9">
      <c r="F10818" s="11"/>
      <c r="G10818" s="15"/>
      <c r="H10818" s="11"/>
      <c r="I10818" s="15"/>
    </row>
    <row r="10819" spans="6:9">
      <c r="F10819" s="11"/>
      <c r="G10819" s="15"/>
      <c r="H10819" s="11"/>
      <c r="I10819" s="15"/>
    </row>
    <row r="10820" spans="6:9">
      <c r="F10820" s="11"/>
      <c r="G10820" s="15"/>
      <c r="H10820" s="11"/>
      <c r="I10820" s="15"/>
    </row>
    <row r="10821" spans="6:9">
      <c r="F10821" s="11"/>
      <c r="G10821" s="15"/>
      <c r="H10821" s="11"/>
      <c r="I10821" s="15"/>
    </row>
    <row r="10822" spans="6:9">
      <c r="F10822" s="11"/>
      <c r="G10822" s="15"/>
      <c r="H10822" s="11"/>
      <c r="I10822" s="15"/>
    </row>
    <row r="10823" spans="6:9">
      <c r="F10823" s="11"/>
      <c r="G10823" s="15"/>
      <c r="H10823" s="11"/>
      <c r="I10823" s="15"/>
    </row>
    <row r="10824" spans="6:9">
      <c r="F10824" s="11"/>
      <c r="G10824" s="15"/>
      <c r="H10824" s="11"/>
      <c r="I10824" s="15"/>
    </row>
    <row r="10825" spans="6:9">
      <c r="F10825" s="11"/>
      <c r="G10825" s="15"/>
      <c r="H10825" s="11"/>
      <c r="I10825" s="15"/>
    </row>
    <row r="10826" spans="6:9">
      <c r="F10826" s="11"/>
      <c r="G10826" s="15"/>
      <c r="H10826" s="11"/>
      <c r="I10826" s="15"/>
    </row>
    <row r="10827" spans="6:9">
      <c r="F10827" s="11"/>
      <c r="G10827" s="15"/>
      <c r="H10827" s="11"/>
      <c r="I10827" s="15"/>
    </row>
    <row r="10828" spans="6:9">
      <c r="F10828" s="11"/>
      <c r="G10828" s="15"/>
      <c r="H10828" s="11"/>
      <c r="I10828" s="15"/>
    </row>
    <row r="10829" spans="6:9">
      <c r="F10829" s="11"/>
      <c r="G10829" s="15"/>
      <c r="H10829" s="11"/>
      <c r="I10829" s="15"/>
    </row>
    <row r="10830" spans="6:9">
      <c r="F10830" s="11"/>
      <c r="G10830" s="15"/>
      <c r="H10830" s="11"/>
      <c r="I10830" s="15"/>
    </row>
    <row r="10831" spans="6:9">
      <c r="F10831" s="11"/>
      <c r="G10831" s="15"/>
      <c r="H10831" s="11"/>
      <c r="I10831" s="15"/>
    </row>
    <row r="10832" spans="6:9">
      <c r="F10832" s="11"/>
      <c r="G10832" s="15"/>
      <c r="H10832" s="11"/>
      <c r="I10832" s="15"/>
    </row>
    <row r="10833" spans="6:9">
      <c r="F10833" s="11"/>
      <c r="G10833" s="15"/>
      <c r="H10833" s="11"/>
      <c r="I10833" s="15"/>
    </row>
    <row r="10834" spans="6:9">
      <c r="F10834" s="11"/>
      <c r="G10834" s="15"/>
      <c r="H10834" s="11"/>
      <c r="I10834" s="15"/>
    </row>
    <row r="10835" spans="6:9">
      <c r="F10835" s="11"/>
      <c r="G10835" s="15"/>
      <c r="H10835" s="11"/>
      <c r="I10835" s="15"/>
    </row>
    <row r="10836" spans="6:9">
      <c r="F10836" s="11"/>
      <c r="G10836" s="15"/>
      <c r="H10836" s="11"/>
      <c r="I10836" s="15"/>
    </row>
    <row r="10837" spans="6:9">
      <c r="F10837" s="11"/>
      <c r="G10837" s="15"/>
      <c r="H10837" s="11"/>
      <c r="I10837" s="15"/>
    </row>
    <row r="10838" spans="6:9">
      <c r="F10838" s="11"/>
      <c r="G10838" s="15"/>
      <c r="H10838" s="11"/>
      <c r="I10838" s="15"/>
    </row>
    <row r="10839" spans="6:9">
      <c r="F10839" s="11"/>
      <c r="G10839" s="15"/>
      <c r="H10839" s="11"/>
      <c r="I10839" s="15"/>
    </row>
    <row r="10840" spans="6:9">
      <c r="F10840" s="11"/>
      <c r="G10840" s="15"/>
      <c r="H10840" s="11"/>
      <c r="I10840" s="15"/>
    </row>
    <row r="10841" spans="6:9">
      <c r="F10841" s="11"/>
      <c r="G10841" s="15"/>
      <c r="H10841" s="11"/>
      <c r="I10841" s="15"/>
    </row>
    <row r="10842" spans="6:9">
      <c r="F10842" s="11"/>
      <c r="G10842" s="15"/>
      <c r="H10842" s="11"/>
      <c r="I10842" s="15"/>
    </row>
    <row r="10843" spans="6:9">
      <c r="F10843" s="11"/>
      <c r="G10843" s="15"/>
      <c r="H10843" s="11"/>
      <c r="I10843" s="15"/>
    </row>
    <row r="10844" spans="6:9">
      <c r="F10844" s="11"/>
      <c r="G10844" s="15"/>
      <c r="H10844" s="11"/>
      <c r="I10844" s="15"/>
    </row>
    <row r="10845" spans="6:9">
      <c r="F10845" s="11"/>
      <c r="G10845" s="15"/>
      <c r="H10845" s="11"/>
      <c r="I10845" s="15"/>
    </row>
    <row r="10846" spans="6:9">
      <c r="F10846" s="11"/>
      <c r="G10846" s="15"/>
      <c r="H10846" s="11"/>
      <c r="I10846" s="15"/>
    </row>
    <row r="10847" spans="6:9">
      <c r="F10847" s="11"/>
      <c r="G10847" s="15"/>
      <c r="H10847" s="11"/>
      <c r="I10847" s="15"/>
    </row>
    <row r="10848" spans="6:9">
      <c r="F10848" s="11"/>
      <c r="G10848" s="15"/>
      <c r="H10848" s="11"/>
      <c r="I10848" s="15"/>
    </row>
    <row r="10849" spans="6:9">
      <c r="F10849" s="11"/>
      <c r="G10849" s="15"/>
      <c r="H10849" s="11"/>
      <c r="I10849" s="15"/>
    </row>
    <row r="10850" spans="6:9">
      <c r="F10850" s="11"/>
      <c r="G10850" s="15"/>
      <c r="H10850" s="11"/>
      <c r="I10850" s="15"/>
    </row>
    <row r="10851" spans="6:9">
      <c r="F10851" s="11"/>
      <c r="G10851" s="15"/>
      <c r="H10851" s="11"/>
      <c r="I10851" s="15"/>
    </row>
    <row r="10852" spans="6:9">
      <c r="F10852" s="11"/>
      <c r="G10852" s="15"/>
      <c r="H10852" s="11"/>
      <c r="I10852" s="15"/>
    </row>
    <row r="10853" spans="6:9">
      <c r="F10853" s="11"/>
      <c r="G10853" s="15"/>
      <c r="H10853" s="11"/>
      <c r="I10853" s="15"/>
    </row>
    <row r="10854" spans="6:9">
      <c r="F10854" s="11"/>
      <c r="G10854" s="15"/>
      <c r="H10854" s="11"/>
      <c r="I10854" s="15"/>
    </row>
    <row r="10855" spans="6:9">
      <c r="F10855" s="11"/>
      <c r="G10855" s="15"/>
      <c r="H10855" s="11"/>
      <c r="I10855" s="15"/>
    </row>
    <row r="10856" spans="6:9">
      <c r="F10856" s="11"/>
      <c r="G10856" s="15"/>
      <c r="H10856" s="11"/>
      <c r="I10856" s="15"/>
    </row>
    <row r="10857" spans="6:9">
      <c r="F10857" s="11"/>
      <c r="G10857" s="15"/>
      <c r="H10857" s="11"/>
      <c r="I10857" s="15"/>
    </row>
    <row r="10858" spans="6:9">
      <c r="F10858" s="11"/>
      <c r="G10858" s="15"/>
      <c r="H10858" s="11"/>
      <c r="I10858" s="15"/>
    </row>
    <row r="10859" spans="6:9">
      <c r="F10859" s="11"/>
      <c r="G10859" s="15"/>
      <c r="H10859" s="11"/>
      <c r="I10859" s="15"/>
    </row>
    <row r="10860" spans="6:9">
      <c r="F10860" s="11"/>
      <c r="G10860" s="15"/>
      <c r="H10860" s="11"/>
      <c r="I10860" s="15"/>
    </row>
    <row r="10861" spans="6:9">
      <c r="F10861" s="11"/>
      <c r="G10861" s="15"/>
      <c r="H10861" s="11"/>
      <c r="I10861" s="15"/>
    </row>
    <row r="10862" spans="6:9">
      <c r="F10862" s="11"/>
      <c r="G10862" s="15"/>
      <c r="H10862" s="11"/>
      <c r="I10862" s="15"/>
    </row>
    <row r="10863" spans="6:9">
      <c r="F10863" s="11"/>
      <c r="G10863" s="15"/>
      <c r="H10863" s="11"/>
      <c r="I10863" s="15"/>
    </row>
    <row r="10864" spans="6:9">
      <c r="F10864" s="11"/>
      <c r="G10864" s="15"/>
      <c r="H10864" s="11"/>
      <c r="I10864" s="15"/>
    </row>
    <row r="10865" spans="6:9">
      <c r="F10865" s="11"/>
      <c r="G10865" s="15"/>
      <c r="H10865" s="11"/>
      <c r="I10865" s="15"/>
    </row>
    <row r="10866" spans="6:9">
      <c r="F10866" s="11"/>
      <c r="G10866" s="15"/>
      <c r="H10866" s="11"/>
      <c r="I10866" s="15"/>
    </row>
    <row r="10867" spans="6:9">
      <c r="F10867" s="11"/>
      <c r="G10867" s="15"/>
      <c r="H10867" s="11"/>
      <c r="I10867" s="15"/>
    </row>
    <row r="10868" spans="6:9">
      <c r="F10868" s="11"/>
      <c r="G10868" s="15"/>
      <c r="H10868" s="11"/>
      <c r="I10868" s="15"/>
    </row>
    <row r="10869" spans="6:9">
      <c r="F10869" s="11"/>
      <c r="G10869" s="15"/>
      <c r="H10869" s="11"/>
      <c r="I10869" s="15"/>
    </row>
    <row r="10870" spans="6:9">
      <c r="F10870" s="11"/>
      <c r="G10870" s="15"/>
      <c r="H10870" s="11"/>
      <c r="I10870" s="15"/>
    </row>
    <row r="10871" spans="6:9">
      <c r="F10871" s="11"/>
      <c r="G10871" s="15"/>
      <c r="H10871" s="11"/>
      <c r="I10871" s="15"/>
    </row>
    <row r="10872" spans="6:9">
      <c r="F10872" s="11"/>
      <c r="G10872" s="15"/>
      <c r="H10872" s="11"/>
      <c r="I10872" s="15"/>
    </row>
    <row r="10873" spans="6:9">
      <c r="F10873" s="11"/>
      <c r="G10873" s="15"/>
      <c r="H10873" s="11"/>
      <c r="I10873" s="15"/>
    </row>
    <row r="10874" spans="6:9">
      <c r="F10874" s="11"/>
      <c r="G10874" s="15"/>
      <c r="H10874" s="11"/>
      <c r="I10874" s="15"/>
    </row>
    <row r="10875" spans="6:9">
      <c r="F10875" s="11"/>
      <c r="G10875" s="15"/>
      <c r="H10875" s="11"/>
      <c r="I10875" s="15"/>
    </row>
    <row r="10876" spans="6:9">
      <c r="F10876" s="11"/>
      <c r="G10876" s="15"/>
      <c r="H10876" s="11"/>
      <c r="I10876" s="15"/>
    </row>
    <row r="10877" spans="6:9">
      <c r="F10877" s="11"/>
      <c r="G10877" s="15"/>
      <c r="H10877" s="11"/>
      <c r="I10877" s="15"/>
    </row>
    <row r="10878" spans="6:9">
      <c r="F10878" s="11"/>
      <c r="G10878" s="15"/>
      <c r="H10878" s="11"/>
      <c r="I10878" s="15"/>
    </row>
    <row r="10879" spans="6:9">
      <c r="F10879" s="11"/>
      <c r="G10879" s="15"/>
      <c r="H10879" s="11"/>
      <c r="I10879" s="15"/>
    </row>
    <row r="10880" spans="6:9">
      <c r="F10880" s="11"/>
      <c r="G10880" s="15"/>
      <c r="H10880" s="11"/>
      <c r="I10880" s="15"/>
    </row>
    <row r="10881" spans="6:9">
      <c r="F10881" s="11"/>
      <c r="G10881" s="15"/>
      <c r="H10881" s="11"/>
      <c r="I10881" s="15"/>
    </row>
    <row r="10882" spans="6:9">
      <c r="F10882" s="11"/>
      <c r="G10882" s="15"/>
      <c r="H10882" s="11"/>
      <c r="I10882" s="15"/>
    </row>
    <row r="10883" spans="6:9">
      <c r="F10883" s="11"/>
      <c r="G10883" s="15"/>
      <c r="H10883" s="11"/>
      <c r="I10883" s="15"/>
    </row>
    <row r="10884" spans="6:9">
      <c r="F10884" s="11"/>
      <c r="G10884" s="15"/>
      <c r="H10884" s="11"/>
      <c r="I10884" s="15"/>
    </row>
    <row r="10885" spans="6:9">
      <c r="F10885" s="11"/>
      <c r="G10885" s="15"/>
      <c r="H10885" s="11"/>
      <c r="I10885" s="15"/>
    </row>
    <row r="10886" spans="6:9">
      <c r="F10886" s="11"/>
      <c r="G10886" s="15"/>
      <c r="H10886" s="11"/>
      <c r="I10886" s="15"/>
    </row>
    <row r="10887" spans="6:9">
      <c r="F10887" s="11"/>
      <c r="G10887" s="15"/>
      <c r="H10887" s="11"/>
      <c r="I10887" s="15"/>
    </row>
    <row r="10888" spans="6:9">
      <c r="F10888" s="11"/>
      <c r="G10888" s="15"/>
      <c r="H10888" s="11"/>
      <c r="I10888" s="15"/>
    </row>
    <row r="10889" spans="6:9">
      <c r="F10889" s="11"/>
      <c r="G10889" s="15"/>
      <c r="H10889" s="11"/>
      <c r="I10889" s="15"/>
    </row>
    <row r="10890" spans="6:9">
      <c r="F10890" s="11"/>
      <c r="G10890" s="15"/>
      <c r="H10890" s="11"/>
      <c r="I10890" s="15"/>
    </row>
    <row r="10891" spans="6:9">
      <c r="F10891" s="11"/>
      <c r="G10891" s="15"/>
      <c r="H10891" s="11"/>
      <c r="I10891" s="15"/>
    </row>
    <row r="10892" spans="6:9">
      <c r="F10892" s="11"/>
      <c r="G10892" s="15"/>
      <c r="H10892" s="11"/>
      <c r="I10892" s="15"/>
    </row>
    <row r="10893" spans="6:9">
      <c r="F10893" s="11"/>
      <c r="G10893" s="15"/>
      <c r="H10893" s="11"/>
      <c r="I10893" s="15"/>
    </row>
    <row r="10894" spans="6:9">
      <c r="F10894" s="11"/>
      <c r="G10894" s="15"/>
      <c r="H10894" s="11"/>
      <c r="I10894" s="15"/>
    </row>
    <row r="10895" spans="6:9">
      <c r="F10895" s="11"/>
      <c r="G10895" s="15"/>
      <c r="H10895" s="11"/>
      <c r="I10895" s="15"/>
    </row>
    <row r="10896" spans="6:9">
      <c r="F10896" s="11"/>
      <c r="G10896" s="15"/>
      <c r="H10896" s="11"/>
      <c r="I10896" s="15"/>
    </row>
    <row r="10897" spans="6:9">
      <c r="F10897" s="11"/>
      <c r="G10897" s="15"/>
      <c r="H10897" s="11"/>
      <c r="I10897" s="15"/>
    </row>
    <row r="10898" spans="6:9">
      <c r="F10898" s="11"/>
      <c r="G10898" s="15"/>
      <c r="H10898" s="11"/>
      <c r="I10898" s="15"/>
    </row>
    <row r="10899" spans="6:9">
      <c r="F10899" s="11"/>
      <c r="G10899" s="15"/>
      <c r="H10899" s="11"/>
      <c r="I10899" s="15"/>
    </row>
    <row r="10900" spans="6:9">
      <c r="F10900" s="11"/>
      <c r="G10900" s="15"/>
      <c r="H10900" s="11"/>
      <c r="I10900" s="15"/>
    </row>
    <row r="10901" spans="6:9">
      <c r="F10901" s="11"/>
      <c r="G10901" s="15"/>
      <c r="H10901" s="11"/>
      <c r="I10901" s="15"/>
    </row>
    <row r="10902" spans="6:9">
      <c r="F10902" s="11"/>
      <c r="G10902" s="15"/>
      <c r="H10902" s="11"/>
      <c r="I10902" s="15"/>
    </row>
    <row r="10903" spans="6:9">
      <c r="F10903" s="11"/>
      <c r="G10903" s="15"/>
      <c r="H10903" s="11"/>
      <c r="I10903" s="15"/>
    </row>
    <row r="10904" spans="6:9">
      <c r="F10904" s="11"/>
      <c r="G10904" s="15"/>
      <c r="H10904" s="11"/>
      <c r="I10904" s="15"/>
    </row>
    <row r="10905" spans="6:9">
      <c r="F10905" s="11"/>
      <c r="G10905" s="15"/>
      <c r="H10905" s="11"/>
      <c r="I10905" s="15"/>
    </row>
    <row r="10906" spans="6:9">
      <c r="F10906" s="11"/>
      <c r="G10906" s="15"/>
      <c r="H10906" s="11"/>
      <c r="I10906" s="15"/>
    </row>
    <row r="10907" spans="6:9">
      <c r="F10907" s="11"/>
      <c r="G10907" s="15"/>
      <c r="H10907" s="11"/>
      <c r="I10907" s="15"/>
    </row>
    <row r="10908" spans="6:9">
      <c r="F10908" s="11"/>
      <c r="G10908" s="15"/>
      <c r="H10908" s="11"/>
      <c r="I10908" s="15"/>
    </row>
    <row r="10909" spans="6:9">
      <c r="F10909" s="11"/>
      <c r="G10909" s="15"/>
      <c r="H10909" s="11"/>
      <c r="I10909" s="15"/>
    </row>
    <row r="10910" spans="6:9">
      <c r="F10910" s="11"/>
      <c r="G10910" s="15"/>
      <c r="H10910" s="11"/>
      <c r="I10910" s="15"/>
    </row>
    <row r="10911" spans="6:9">
      <c r="F10911" s="11"/>
      <c r="G10911" s="15"/>
      <c r="H10911" s="11"/>
      <c r="I10911" s="15"/>
    </row>
    <row r="10912" spans="6:9">
      <c r="F10912" s="11"/>
      <c r="G10912" s="15"/>
      <c r="H10912" s="11"/>
      <c r="I10912" s="15"/>
    </row>
    <row r="10913" spans="6:9">
      <c r="F10913" s="11"/>
      <c r="G10913" s="15"/>
      <c r="H10913" s="11"/>
      <c r="I10913" s="15"/>
    </row>
    <row r="10914" spans="6:9">
      <c r="F10914" s="11"/>
      <c r="G10914" s="15"/>
      <c r="H10914" s="11"/>
      <c r="I10914" s="15"/>
    </row>
    <row r="10915" spans="6:9">
      <c r="F10915" s="11"/>
      <c r="G10915" s="15"/>
      <c r="H10915" s="11"/>
      <c r="I10915" s="15"/>
    </row>
    <row r="10916" spans="6:9">
      <c r="F10916" s="11"/>
      <c r="G10916" s="15"/>
      <c r="H10916" s="11"/>
      <c r="I10916" s="15"/>
    </row>
    <row r="10917" spans="6:9">
      <c r="F10917" s="11"/>
      <c r="G10917" s="15"/>
      <c r="H10917" s="11"/>
      <c r="I10917" s="15"/>
    </row>
    <row r="10918" spans="6:9">
      <c r="F10918" s="11"/>
      <c r="G10918" s="15"/>
      <c r="H10918" s="11"/>
      <c r="I10918" s="15"/>
    </row>
    <row r="10919" spans="6:9">
      <c r="F10919" s="11"/>
      <c r="G10919" s="15"/>
      <c r="H10919" s="11"/>
      <c r="I10919" s="15"/>
    </row>
    <row r="10920" spans="6:9">
      <c r="F10920" s="11"/>
      <c r="G10920" s="15"/>
      <c r="H10920" s="11"/>
      <c r="I10920" s="15"/>
    </row>
    <row r="10921" spans="6:9">
      <c r="F10921" s="11"/>
      <c r="G10921" s="15"/>
      <c r="H10921" s="11"/>
      <c r="I10921" s="15"/>
    </row>
    <row r="10922" spans="6:9">
      <c r="F10922" s="11"/>
      <c r="G10922" s="15"/>
      <c r="H10922" s="11"/>
      <c r="I10922" s="15"/>
    </row>
    <row r="10923" spans="6:9">
      <c r="F10923" s="11"/>
      <c r="G10923" s="15"/>
      <c r="H10923" s="11"/>
      <c r="I10923" s="15"/>
    </row>
    <row r="10924" spans="6:9">
      <c r="F10924" s="11"/>
      <c r="G10924" s="15"/>
      <c r="H10924" s="11"/>
      <c r="I10924" s="15"/>
    </row>
    <row r="10925" spans="6:9">
      <c r="F10925" s="11"/>
      <c r="G10925" s="15"/>
      <c r="H10925" s="11"/>
      <c r="I10925" s="15"/>
    </row>
    <row r="10926" spans="6:9">
      <c r="F10926" s="11"/>
      <c r="G10926" s="15"/>
      <c r="H10926" s="11"/>
      <c r="I10926" s="15"/>
    </row>
    <row r="10927" spans="6:9">
      <c r="F10927" s="11"/>
      <c r="G10927" s="15"/>
      <c r="H10927" s="11"/>
      <c r="I10927" s="15"/>
    </row>
    <row r="10928" spans="6:9">
      <c r="F10928" s="11"/>
      <c r="G10928" s="15"/>
      <c r="H10928" s="11"/>
      <c r="I10928" s="15"/>
    </row>
    <row r="10929" spans="6:9">
      <c r="F10929" s="11"/>
      <c r="G10929" s="15"/>
      <c r="H10929" s="11"/>
      <c r="I10929" s="15"/>
    </row>
    <row r="10930" spans="6:9">
      <c r="F10930" s="11"/>
      <c r="G10930" s="15"/>
      <c r="H10930" s="11"/>
      <c r="I10930" s="15"/>
    </row>
    <row r="10931" spans="6:9">
      <c r="F10931" s="11"/>
      <c r="G10931" s="15"/>
      <c r="H10931" s="11"/>
      <c r="I10931" s="15"/>
    </row>
    <row r="10932" spans="6:9">
      <c r="F10932" s="11"/>
      <c r="G10932" s="15"/>
      <c r="H10932" s="11"/>
      <c r="I10932" s="15"/>
    </row>
    <row r="10933" spans="6:9">
      <c r="F10933" s="11"/>
      <c r="G10933" s="15"/>
      <c r="H10933" s="11"/>
      <c r="I10933" s="15"/>
    </row>
    <row r="10934" spans="6:9">
      <c r="F10934" s="11"/>
      <c r="G10934" s="15"/>
      <c r="H10934" s="11"/>
      <c r="I10934" s="15"/>
    </row>
    <row r="10935" spans="6:9">
      <c r="F10935" s="11"/>
      <c r="G10935" s="15"/>
      <c r="H10935" s="11"/>
      <c r="I10935" s="15"/>
    </row>
    <row r="10936" spans="6:9">
      <c r="F10936" s="11"/>
      <c r="G10936" s="15"/>
      <c r="H10936" s="11"/>
      <c r="I10936" s="15"/>
    </row>
    <row r="10937" spans="6:9">
      <c r="F10937" s="11"/>
      <c r="G10937" s="15"/>
      <c r="H10937" s="11"/>
      <c r="I10937" s="15"/>
    </row>
    <row r="10938" spans="6:9">
      <c r="F10938" s="11"/>
      <c r="G10938" s="15"/>
      <c r="H10938" s="11"/>
      <c r="I10938" s="15"/>
    </row>
    <row r="10939" spans="6:9">
      <c r="F10939" s="11"/>
      <c r="G10939" s="15"/>
      <c r="H10939" s="11"/>
      <c r="I10939" s="15"/>
    </row>
    <row r="10940" spans="6:9">
      <c r="F10940" s="11"/>
      <c r="G10940" s="15"/>
      <c r="H10940" s="11"/>
      <c r="I10940" s="15"/>
    </row>
    <row r="10941" spans="6:9">
      <c r="F10941" s="11"/>
      <c r="G10941" s="15"/>
      <c r="H10941" s="11"/>
      <c r="I10941" s="15"/>
    </row>
    <row r="10942" spans="6:9">
      <c r="F10942" s="11"/>
      <c r="G10942" s="15"/>
      <c r="H10942" s="11"/>
      <c r="I10942" s="15"/>
    </row>
    <row r="10943" spans="6:9">
      <c r="F10943" s="11"/>
      <c r="G10943" s="15"/>
      <c r="H10943" s="11"/>
      <c r="I10943" s="15"/>
    </row>
    <row r="10944" spans="6:9">
      <c r="F10944" s="11"/>
      <c r="G10944" s="15"/>
      <c r="H10944" s="11"/>
      <c r="I10944" s="15"/>
    </row>
    <row r="10945" spans="6:9">
      <c r="F10945" s="11"/>
      <c r="G10945" s="15"/>
      <c r="H10945" s="11"/>
      <c r="I10945" s="15"/>
    </row>
    <row r="10946" spans="6:9">
      <c r="F10946" s="11"/>
      <c r="G10946" s="15"/>
      <c r="H10946" s="11"/>
      <c r="I10946" s="15"/>
    </row>
    <row r="10947" spans="6:9">
      <c r="F10947" s="11"/>
      <c r="G10947" s="15"/>
      <c r="H10947" s="11"/>
      <c r="I10947" s="15"/>
    </row>
    <row r="10948" spans="6:9">
      <c r="F10948" s="11"/>
      <c r="G10948" s="15"/>
      <c r="H10948" s="11"/>
      <c r="I10948" s="15"/>
    </row>
    <row r="10949" spans="6:9">
      <c r="F10949" s="11"/>
      <c r="G10949" s="15"/>
      <c r="H10949" s="11"/>
      <c r="I10949" s="15"/>
    </row>
    <row r="10950" spans="6:9">
      <c r="F10950" s="11"/>
      <c r="G10950" s="15"/>
      <c r="H10950" s="11"/>
      <c r="I10950" s="15"/>
    </row>
    <row r="10951" spans="6:9">
      <c r="F10951" s="11"/>
      <c r="G10951" s="15"/>
      <c r="H10951" s="11"/>
      <c r="I10951" s="15"/>
    </row>
    <row r="10952" spans="6:9">
      <c r="F10952" s="11"/>
      <c r="G10952" s="15"/>
      <c r="H10952" s="11"/>
      <c r="I10952" s="15"/>
    </row>
    <row r="10953" spans="6:9">
      <c r="F10953" s="11"/>
      <c r="G10953" s="15"/>
      <c r="H10953" s="11"/>
      <c r="I10953" s="15"/>
    </row>
    <row r="10954" spans="6:9">
      <c r="F10954" s="11"/>
      <c r="G10954" s="15"/>
      <c r="H10954" s="11"/>
      <c r="I10954" s="15"/>
    </row>
    <row r="10955" spans="6:9">
      <c r="F10955" s="11"/>
      <c r="G10955" s="15"/>
      <c r="H10955" s="11"/>
      <c r="I10955" s="15"/>
    </row>
    <row r="10956" spans="6:9">
      <c r="F10956" s="11"/>
      <c r="G10956" s="15"/>
      <c r="H10956" s="11"/>
      <c r="I10956" s="15"/>
    </row>
    <row r="10957" spans="6:9">
      <c r="F10957" s="11"/>
      <c r="G10957" s="15"/>
      <c r="H10957" s="11"/>
      <c r="I10957" s="15"/>
    </row>
    <row r="10958" spans="6:9">
      <c r="F10958" s="11"/>
      <c r="G10958" s="15"/>
      <c r="H10958" s="11"/>
      <c r="I10958" s="15"/>
    </row>
    <row r="10959" spans="6:9">
      <c r="F10959" s="11"/>
      <c r="G10959" s="15"/>
      <c r="H10959" s="11"/>
      <c r="I10959" s="15"/>
    </row>
    <row r="10960" spans="6:9">
      <c r="F10960" s="11"/>
      <c r="G10960" s="15"/>
      <c r="H10960" s="11"/>
      <c r="I10960" s="15"/>
    </row>
    <row r="10961" spans="6:9">
      <c r="F10961" s="11"/>
      <c r="G10961" s="15"/>
      <c r="H10961" s="11"/>
      <c r="I10961" s="15"/>
    </row>
    <row r="10962" spans="6:9">
      <c r="F10962" s="11"/>
      <c r="G10962" s="15"/>
      <c r="H10962" s="11"/>
      <c r="I10962" s="15"/>
    </row>
    <row r="10963" spans="6:9">
      <c r="F10963" s="11"/>
      <c r="G10963" s="15"/>
      <c r="H10963" s="11"/>
      <c r="I10963" s="15"/>
    </row>
    <row r="10964" spans="6:9">
      <c r="F10964" s="11"/>
      <c r="G10964" s="15"/>
      <c r="H10964" s="11"/>
      <c r="I10964" s="15"/>
    </row>
    <row r="10965" spans="6:9">
      <c r="F10965" s="11"/>
      <c r="G10965" s="15"/>
      <c r="H10965" s="11"/>
      <c r="I10965" s="15"/>
    </row>
    <row r="10966" spans="6:9">
      <c r="F10966" s="11"/>
      <c r="G10966" s="15"/>
      <c r="H10966" s="11"/>
      <c r="I10966" s="15"/>
    </row>
    <row r="10967" spans="6:9">
      <c r="F10967" s="11"/>
      <c r="G10967" s="15"/>
      <c r="H10967" s="11"/>
      <c r="I10967" s="15"/>
    </row>
    <row r="10968" spans="6:9">
      <c r="F10968" s="11"/>
      <c r="G10968" s="15"/>
      <c r="H10968" s="11"/>
      <c r="I10968" s="15"/>
    </row>
    <row r="10969" spans="6:9">
      <c r="F10969" s="11"/>
      <c r="G10969" s="15"/>
      <c r="H10969" s="11"/>
      <c r="I10969" s="15"/>
    </row>
    <row r="10970" spans="6:9">
      <c r="F10970" s="11"/>
      <c r="G10970" s="15"/>
      <c r="H10970" s="11"/>
      <c r="I10970" s="15"/>
    </row>
    <row r="10971" spans="6:9">
      <c r="F10971" s="11"/>
      <c r="G10971" s="15"/>
      <c r="H10971" s="11"/>
      <c r="I10971" s="15"/>
    </row>
    <row r="10972" spans="6:9">
      <c r="F10972" s="11"/>
      <c r="G10972" s="15"/>
      <c r="H10972" s="11"/>
      <c r="I10972" s="15"/>
    </row>
    <row r="10973" spans="6:9">
      <c r="F10973" s="11"/>
      <c r="G10973" s="15"/>
      <c r="H10973" s="11"/>
      <c r="I10973" s="15"/>
    </row>
    <row r="10974" spans="6:9">
      <c r="F10974" s="11"/>
      <c r="G10974" s="15"/>
      <c r="H10974" s="11"/>
      <c r="I10974" s="15"/>
    </row>
    <row r="10975" spans="6:9">
      <c r="F10975" s="11"/>
      <c r="G10975" s="15"/>
      <c r="H10975" s="11"/>
      <c r="I10975" s="15"/>
    </row>
    <row r="10976" spans="6:9">
      <c r="F10976" s="11"/>
      <c r="G10976" s="15"/>
      <c r="H10976" s="11"/>
      <c r="I10976" s="15"/>
    </row>
    <row r="10977" spans="6:9">
      <c r="F10977" s="11"/>
      <c r="G10977" s="15"/>
      <c r="H10977" s="11"/>
      <c r="I10977" s="15"/>
    </row>
    <row r="10978" spans="6:9">
      <c r="F10978" s="11"/>
      <c r="G10978" s="15"/>
      <c r="H10978" s="11"/>
      <c r="I10978" s="15"/>
    </row>
    <row r="10979" spans="6:9">
      <c r="F10979" s="11"/>
      <c r="G10979" s="15"/>
      <c r="H10979" s="11"/>
      <c r="I10979" s="15"/>
    </row>
    <row r="10980" spans="6:9">
      <c r="F10980" s="11"/>
      <c r="G10980" s="15"/>
      <c r="H10980" s="11"/>
      <c r="I10980" s="15"/>
    </row>
    <row r="10981" spans="6:9">
      <c r="F10981" s="11"/>
      <c r="G10981" s="15"/>
      <c r="H10981" s="11"/>
      <c r="I10981" s="15"/>
    </row>
    <row r="10982" spans="6:9">
      <c r="F10982" s="11"/>
      <c r="G10982" s="15"/>
      <c r="H10982" s="11"/>
      <c r="I10982" s="15"/>
    </row>
    <row r="10983" spans="6:9">
      <c r="F10983" s="11"/>
      <c r="G10983" s="15"/>
      <c r="H10983" s="11"/>
      <c r="I10983" s="15"/>
    </row>
    <row r="10984" spans="6:9">
      <c r="F10984" s="11"/>
      <c r="G10984" s="15"/>
      <c r="H10984" s="11"/>
      <c r="I10984" s="15"/>
    </row>
    <row r="10985" spans="6:9">
      <c r="F10985" s="11"/>
      <c r="G10985" s="15"/>
      <c r="H10985" s="11"/>
      <c r="I10985" s="15"/>
    </row>
    <row r="10986" spans="6:9">
      <c r="F10986" s="11"/>
      <c r="G10986" s="15"/>
      <c r="H10986" s="11"/>
      <c r="I10986" s="15"/>
    </row>
    <row r="10987" spans="6:9">
      <c r="F10987" s="11"/>
      <c r="G10987" s="15"/>
      <c r="H10987" s="11"/>
      <c r="I10987" s="15"/>
    </row>
    <row r="10988" spans="6:9">
      <c r="F10988" s="11"/>
      <c r="G10988" s="15"/>
      <c r="H10988" s="11"/>
      <c r="I10988" s="15"/>
    </row>
    <row r="10989" spans="6:9">
      <c r="F10989" s="11"/>
      <c r="G10989" s="15"/>
      <c r="H10989" s="11"/>
      <c r="I10989" s="15"/>
    </row>
    <row r="10990" spans="6:9">
      <c r="F10990" s="11"/>
      <c r="G10990" s="15"/>
      <c r="H10990" s="11"/>
      <c r="I10990" s="15"/>
    </row>
    <row r="10991" spans="6:9">
      <c r="F10991" s="11"/>
      <c r="G10991" s="15"/>
      <c r="H10991" s="11"/>
      <c r="I10991" s="15"/>
    </row>
    <row r="10992" spans="6:9">
      <c r="F10992" s="11"/>
      <c r="G10992" s="15"/>
      <c r="H10992" s="11"/>
      <c r="I10992" s="15"/>
    </row>
    <row r="10993" spans="6:9">
      <c r="F10993" s="11"/>
      <c r="G10993" s="15"/>
      <c r="H10993" s="11"/>
      <c r="I10993" s="15"/>
    </row>
    <row r="10994" spans="6:9">
      <c r="F10994" s="11"/>
      <c r="G10994" s="15"/>
      <c r="H10994" s="11"/>
      <c r="I10994" s="15"/>
    </row>
    <row r="10995" spans="6:9">
      <c r="F10995" s="11"/>
      <c r="G10995" s="15"/>
      <c r="H10995" s="11"/>
      <c r="I10995" s="15"/>
    </row>
    <row r="10996" spans="6:9">
      <c r="F10996" s="11"/>
      <c r="G10996" s="15"/>
      <c r="H10996" s="11"/>
      <c r="I10996" s="15"/>
    </row>
    <row r="10997" spans="6:9">
      <c r="F10997" s="11"/>
      <c r="G10997" s="15"/>
      <c r="H10997" s="11"/>
      <c r="I10997" s="15"/>
    </row>
    <row r="10998" spans="6:9">
      <c r="F10998" s="11"/>
      <c r="G10998" s="15"/>
      <c r="H10998" s="11"/>
      <c r="I10998" s="15"/>
    </row>
    <row r="10999" spans="6:9">
      <c r="F10999" s="11"/>
      <c r="G10999" s="15"/>
      <c r="H10999" s="11"/>
      <c r="I10999" s="15"/>
    </row>
    <row r="11000" spans="6:9">
      <c r="F11000" s="11"/>
      <c r="G11000" s="15"/>
      <c r="H11000" s="11"/>
      <c r="I11000" s="15"/>
    </row>
    <row r="11001" spans="6:9">
      <c r="F11001" s="11"/>
      <c r="G11001" s="15"/>
      <c r="H11001" s="11"/>
      <c r="I11001" s="15"/>
    </row>
    <row r="11002" spans="6:9">
      <c r="F11002" s="11"/>
      <c r="G11002" s="15"/>
      <c r="H11002" s="11"/>
      <c r="I11002" s="15"/>
    </row>
    <row r="11003" spans="6:9">
      <c r="F11003" s="11"/>
      <c r="G11003" s="15"/>
      <c r="H11003" s="11"/>
      <c r="I11003" s="15"/>
    </row>
    <row r="11004" spans="6:9">
      <c r="F11004" s="11"/>
      <c r="G11004" s="15"/>
      <c r="H11004" s="11"/>
      <c r="I11004" s="15"/>
    </row>
    <row r="11005" spans="6:9">
      <c r="F11005" s="11"/>
      <c r="G11005" s="15"/>
      <c r="H11005" s="11"/>
      <c r="I11005" s="15"/>
    </row>
    <row r="11006" spans="6:9">
      <c r="F11006" s="11"/>
      <c r="G11006" s="15"/>
      <c r="H11006" s="11"/>
      <c r="I11006" s="15"/>
    </row>
    <row r="11007" spans="6:9">
      <c r="F11007" s="11"/>
      <c r="G11007" s="15"/>
      <c r="H11007" s="11"/>
      <c r="I11007" s="15"/>
    </row>
    <row r="11008" spans="6:9">
      <c r="F11008" s="11"/>
      <c r="G11008" s="15"/>
      <c r="H11008" s="11"/>
      <c r="I11008" s="15"/>
    </row>
    <row r="11009" spans="6:9">
      <c r="F11009" s="11"/>
      <c r="G11009" s="15"/>
      <c r="H11009" s="11"/>
      <c r="I11009" s="15"/>
    </row>
    <row r="11010" spans="6:9">
      <c r="F11010" s="11"/>
      <c r="G11010" s="15"/>
      <c r="H11010" s="11"/>
      <c r="I11010" s="15"/>
    </row>
    <row r="11011" spans="6:9">
      <c r="F11011" s="11"/>
      <c r="G11011" s="15"/>
      <c r="H11011" s="11"/>
      <c r="I11011" s="15"/>
    </row>
    <row r="11012" spans="6:9">
      <c r="F11012" s="11"/>
      <c r="G11012" s="15"/>
      <c r="H11012" s="11"/>
      <c r="I11012" s="15"/>
    </row>
    <row r="11013" spans="6:9">
      <c r="F11013" s="11"/>
      <c r="G11013" s="15"/>
      <c r="H11013" s="11"/>
      <c r="I11013" s="15"/>
    </row>
    <row r="11014" spans="6:9">
      <c r="F11014" s="11"/>
      <c r="G11014" s="15"/>
      <c r="H11014" s="11"/>
      <c r="I11014" s="15"/>
    </row>
    <row r="11015" spans="6:9">
      <c r="F11015" s="11"/>
      <c r="G11015" s="15"/>
      <c r="H11015" s="11"/>
      <c r="I11015" s="15"/>
    </row>
    <row r="11016" spans="6:9">
      <c r="F11016" s="11"/>
      <c r="G11016" s="15"/>
      <c r="H11016" s="11"/>
      <c r="I11016" s="15"/>
    </row>
    <row r="11017" spans="6:9">
      <c r="F11017" s="11"/>
      <c r="G11017" s="15"/>
      <c r="H11017" s="11"/>
      <c r="I11017" s="15"/>
    </row>
    <row r="11018" spans="6:9">
      <c r="F11018" s="11"/>
      <c r="G11018" s="15"/>
      <c r="H11018" s="11"/>
      <c r="I11018" s="15"/>
    </row>
    <row r="11019" spans="6:9">
      <c r="F11019" s="11"/>
      <c r="G11019" s="15"/>
      <c r="H11019" s="11"/>
      <c r="I11019" s="15"/>
    </row>
    <row r="11020" spans="6:9">
      <c r="F11020" s="11"/>
      <c r="G11020" s="15"/>
      <c r="H11020" s="11"/>
      <c r="I11020" s="15"/>
    </row>
    <row r="11021" spans="6:9">
      <c r="F11021" s="11"/>
      <c r="G11021" s="15"/>
      <c r="H11021" s="11"/>
      <c r="I11021" s="15"/>
    </row>
    <row r="11022" spans="6:9">
      <c r="F11022" s="11"/>
      <c r="G11022" s="15"/>
      <c r="H11022" s="11"/>
      <c r="I11022" s="15"/>
    </row>
    <row r="11023" spans="6:9">
      <c r="F11023" s="11"/>
      <c r="G11023" s="15"/>
      <c r="H11023" s="11"/>
      <c r="I11023" s="15"/>
    </row>
    <row r="11024" spans="6:9">
      <c r="F11024" s="11"/>
      <c r="G11024" s="15"/>
      <c r="H11024" s="11"/>
      <c r="I11024" s="15"/>
    </row>
    <row r="11025" spans="6:9">
      <c r="F11025" s="11"/>
      <c r="G11025" s="15"/>
      <c r="H11025" s="11"/>
      <c r="I11025" s="15"/>
    </row>
    <row r="11026" spans="6:9">
      <c r="F11026" s="11"/>
      <c r="G11026" s="15"/>
      <c r="H11026" s="11"/>
      <c r="I11026" s="15"/>
    </row>
    <row r="11027" spans="6:9">
      <c r="F11027" s="11"/>
      <c r="G11027" s="15"/>
      <c r="H11027" s="11"/>
      <c r="I11027" s="15"/>
    </row>
    <row r="11028" spans="6:9">
      <c r="F11028" s="11"/>
      <c r="G11028" s="15"/>
      <c r="H11028" s="11"/>
      <c r="I11028" s="15"/>
    </row>
    <row r="11029" spans="6:9">
      <c r="F11029" s="11"/>
      <c r="G11029" s="15"/>
      <c r="H11029" s="11"/>
      <c r="I11029" s="15"/>
    </row>
    <row r="11030" spans="6:9">
      <c r="F11030" s="11"/>
      <c r="G11030" s="15"/>
      <c r="H11030" s="11"/>
      <c r="I11030" s="15"/>
    </row>
    <row r="11031" spans="6:9">
      <c r="F11031" s="11"/>
      <c r="G11031" s="15"/>
      <c r="H11031" s="11"/>
      <c r="I11031" s="15"/>
    </row>
    <row r="11032" spans="6:9">
      <c r="F11032" s="11"/>
      <c r="G11032" s="15"/>
      <c r="H11032" s="11"/>
      <c r="I11032" s="15"/>
    </row>
    <row r="11033" spans="6:9">
      <c r="F11033" s="11"/>
      <c r="G11033" s="15"/>
      <c r="H11033" s="11"/>
      <c r="I11033" s="15"/>
    </row>
    <row r="11034" spans="6:9">
      <c r="F11034" s="11"/>
      <c r="G11034" s="15"/>
      <c r="H11034" s="11"/>
      <c r="I11034" s="15"/>
    </row>
    <row r="11035" spans="6:9">
      <c r="F11035" s="11"/>
      <c r="G11035" s="15"/>
      <c r="H11035" s="11"/>
      <c r="I11035" s="15"/>
    </row>
    <row r="11036" spans="6:9">
      <c r="F11036" s="11"/>
      <c r="G11036" s="15"/>
      <c r="H11036" s="11"/>
      <c r="I11036" s="15"/>
    </row>
    <row r="11037" spans="6:9">
      <c r="F11037" s="11"/>
      <c r="G11037" s="15"/>
      <c r="H11037" s="11"/>
      <c r="I11037" s="15"/>
    </row>
    <row r="11038" spans="6:9">
      <c r="F11038" s="11"/>
      <c r="G11038" s="15"/>
      <c r="H11038" s="11"/>
      <c r="I11038" s="15"/>
    </row>
    <row r="11039" spans="6:9">
      <c r="F11039" s="11"/>
      <c r="G11039" s="15"/>
      <c r="H11039" s="11"/>
      <c r="I11039" s="15"/>
    </row>
    <row r="11040" spans="6:9">
      <c r="F11040" s="11"/>
      <c r="G11040" s="15"/>
      <c r="H11040" s="11"/>
      <c r="I11040" s="15"/>
    </row>
    <row r="11041" spans="6:9">
      <c r="F11041" s="11"/>
      <c r="G11041" s="15"/>
      <c r="H11041" s="11"/>
      <c r="I11041" s="15"/>
    </row>
    <row r="11042" spans="6:9">
      <c r="F11042" s="11"/>
      <c r="G11042" s="15"/>
      <c r="H11042" s="11"/>
      <c r="I11042" s="15"/>
    </row>
    <row r="11043" spans="6:9">
      <c r="F11043" s="11"/>
      <c r="G11043" s="15"/>
      <c r="H11043" s="11"/>
      <c r="I11043" s="15"/>
    </row>
    <row r="11044" spans="6:9">
      <c r="F11044" s="11"/>
      <c r="G11044" s="15"/>
      <c r="H11044" s="11"/>
      <c r="I11044" s="15"/>
    </row>
    <row r="11045" spans="6:9">
      <c r="F11045" s="11"/>
      <c r="G11045" s="15"/>
      <c r="H11045" s="11"/>
      <c r="I11045" s="15"/>
    </row>
    <row r="11046" spans="6:9">
      <c r="F11046" s="11"/>
      <c r="G11046" s="15"/>
      <c r="H11046" s="11"/>
      <c r="I11046" s="15"/>
    </row>
    <row r="11047" spans="6:9">
      <c r="F11047" s="11"/>
      <c r="G11047" s="15"/>
      <c r="H11047" s="11"/>
      <c r="I11047" s="15"/>
    </row>
    <row r="11048" spans="6:9">
      <c r="F11048" s="11"/>
      <c r="G11048" s="15"/>
      <c r="H11048" s="11"/>
      <c r="I11048" s="15"/>
    </row>
    <row r="11049" spans="6:9">
      <c r="F11049" s="11"/>
      <c r="G11049" s="15"/>
      <c r="H11049" s="11"/>
      <c r="I11049" s="15"/>
    </row>
    <row r="11050" spans="6:9">
      <c r="F11050" s="11"/>
      <c r="G11050" s="15"/>
      <c r="H11050" s="11"/>
      <c r="I11050" s="15"/>
    </row>
    <row r="11051" spans="6:9">
      <c r="F11051" s="11"/>
      <c r="G11051" s="15"/>
      <c r="H11051" s="11"/>
      <c r="I11051" s="15"/>
    </row>
    <row r="11052" spans="6:9">
      <c r="F11052" s="11"/>
      <c r="G11052" s="15"/>
      <c r="H11052" s="11"/>
      <c r="I11052" s="15"/>
    </row>
    <row r="11053" spans="6:9">
      <c r="F11053" s="11"/>
      <c r="G11053" s="15"/>
      <c r="H11053" s="11"/>
      <c r="I11053" s="15"/>
    </row>
    <row r="11054" spans="6:9">
      <c r="F11054" s="11"/>
      <c r="G11054" s="15"/>
      <c r="H11054" s="11"/>
      <c r="I11054" s="15"/>
    </row>
    <row r="11055" spans="6:9">
      <c r="F11055" s="11"/>
      <c r="G11055" s="15"/>
      <c r="H11055" s="11"/>
      <c r="I11055" s="15"/>
    </row>
    <row r="11056" spans="6:9">
      <c r="F11056" s="11"/>
      <c r="G11056" s="15"/>
      <c r="H11056" s="11"/>
      <c r="I11056" s="15"/>
    </row>
    <row r="11057" spans="6:9">
      <c r="F11057" s="11"/>
      <c r="G11057" s="15"/>
      <c r="H11057" s="11"/>
      <c r="I11057" s="15"/>
    </row>
    <row r="11058" spans="6:9">
      <c r="F11058" s="11"/>
      <c r="G11058" s="15"/>
      <c r="H11058" s="11"/>
      <c r="I11058" s="15"/>
    </row>
    <row r="11059" spans="6:9">
      <c r="F11059" s="11"/>
      <c r="G11059" s="15"/>
      <c r="H11059" s="11"/>
      <c r="I11059" s="15"/>
    </row>
    <row r="11060" spans="6:9">
      <c r="F11060" s="11"/>
      <c r="G11060" s="15"/>
      <c r="H11060" s="11"/>
      <c r="I11060" s="15"/>
    </row>
    <row r="11061" spans="6:9">
      <c r="F11061" s="11"/>
      <c r="G11061" s="15"/>
      <c r="H11061" s="11"/>
      <c r="I11061" s="15"/>
    </row>
    <row r="11062" spans="6:9">
      <c r="F11062" s="11"/>
      <c r="G11062" s="15"/>
      <c r="H11062" s="11"/>
      <c r="I11062" s="15"/>
    </row>
    <row r="11063" spans="6:9">
      <c r="F11063" s="11"/>
      <c r="G11063" s="15"/>
      <c r="H11063" s="11"/>
      <c r="I11063" s="15"/>
    </row>
    <row r="11064" spans="6:9">
      <c r="F11064" s="11"/>
      <c r="G11064" s="15"/>
      <c r="H11064" s="11"/>
      <c r="I11064" s="15"/>
    </row>
    <row r="11065" spans="6:9">
      <c r="F11065" s="11"/>
      <c r="G11065" s="15"/>
      <c r="H11065" s="11"/>
      <c r="I11065" s="15"/>
    </row>
    <row r="11066" spans="6:9">
      <c r="F11066" s="11"/>
      <c r="G11066" s="15"/>
      <c r="H11066" s="11"/>
      <c r="I11066" s="15"/>
    </row>
    <row r="11067" spans="6:9">
      <c r="F11067" s="11"/>
      <c r="G11067" s="15"/>
      <c r="H11067" s="11"/>
      <c r="I11067" s="15"/>
    </row>
    <row r="11068" spans="6:9">
      <c r="F11068" s="11"/>
      <c r="G11068" s="15"/>
      <c r="H11068" s="11"/>
      <c r="I11068" s="15"/>
    </row>
    <row r="11069" spans="6:9">
      <c r="F11069" s="11"/>
      <c r="G11069" s="15"/>
      <c r="H11069" s="11"/>
      <c r="I11069" s="15"/>
    </row>
    <row r="11070" spans="6:9">
      <c r="F11070" s="11"/>
      <c r="G11070" s="15"/>
      <c r="H11070" s="11"/>
      <c r="I11070" s="15"/>
    </row>
    <row r="11071" spans="6:9">
      <c r="F11071" s="11"/>
      <c r="G11071" s="15"/>
      <c r="H11071" s="11"/>
      <c r="I11071" s="15"/>
    </row>
    <row r="11072" spans="6:9">
      <c r="F11072" s="11"/>
      <c r="G11072" s="15"/>
      <c r="H11072" s="11"/>
      <c r="I11072" s="15"/>
    </row>
    <row r="11073" spans="6:9">
      <c r="F11073" s="11"/>
      <c r="G11073" s="15"/>
      <c r="H11073" s="11"/>
      <c r="I11073" s="15"/>
    </row>
    <row r="11074" spans="6:9">
      <c r="F11074" s="11"/>
      <c r="G11074" s="15"/>
      <c r="H11074" s="11"/>
      <c r="I11074" s="15"/>
    </row>
    <row r="11075" spans="6:9">
      <c r="F11075" s="11"/>
      <c r="G11075" s="15"/>
      <c r="H11075" s="11"/>
      <c r="I11075" s="15"/>
    </row>
    <row r="11076" spans="6:9">
      <c r="F11076" s="11"/>
      <c r="G11076" s="15"/>
      <c r="H11076" s="11"/>
      <c r="I11076" s="15"/>
    </row>
    <row r="11077" spans="6:9">
      <c r="F11077" s="11"/>
      <c r="G11077" s="15"/>
      <c r="H11077" s="11"/>
      <c r="I11077" s="15"/>
    </row>
    <row r="11078" spans="6:9">
      <c r="F11078" s="11"/>
      <c r="G11078" s="15"/>
      <c r="H11078" s="11"/>
      <c r="I11078" s="15"/>
    </row>
    <row r="11079" spans="6:9">
      <c r="F11079" s="11"/>
      <c r="G11079" s="15"/>
      <c r="H11079" s="11"/>
      <c r="I11079" s="15"/>
    </row>
    <row r="11080" spans="6:9">
      <c r="F11080" s="11"/>
      <c r="G11080" s="15"/>
      <c r="H11080" s="11"/>
      <c r="I11080" s="15"/>
    </row>
    <row r="11081" spans="6:9">
      <c r="F11081" s="11"/>
      <c r="G11081" s="15"/>
      <c r="H11081" s="11"/>
      <c r="I11081" s="15"/>
    </row>
    <row r="11082" spans="6:9">
      <c r="F11082" s="11"/>
      <c r="G11082" s="15"/>
      <c r="H11082" s="11"/>
      <c r="I11082" s="15"/>
    </row>
    <row r="11083" spans="6:9">
      <c r="F11083" s="11"/>
      <c r="G11083" s="15"/>
      <c r="H11083" s="11"/>
      <c r="I11083" s="15"/>
    </row>
    <row r="11084" spans="6:9">
      <c r="F11084" s="11"/>
      <c r="G11084" s="15"/>
      <c r="H11084" s="11"/>
      <c r="I11084" s="15"/>
    </row>
    <row r="11085" spans="6:9">
      <c r="F11085" s="11"/>
      <c r="G11085" s="15"/>
      <c r="H11085" s="11"/>
      <c r="I11085" s="15"/>
    </row>
    <row r="11086" spans="6:9">
      <c r="F11086" s="11"/>
      <c r="G11086" s="15"/>
      <c r="H11086" s="11"/>
      <c r="I11086" s="15"/>
    </row>
    <row r="11087" spans="6:9">
      <c r="F11087" s="11"/>
      <c r="G11087" s="15"/>
      <c r="H11087" s="11"/>
      <c r="I11087" s="15"/>
    </row>
    <row r="11088" spans="6:9">
      <c r="F11088" s="11"/>
      <c r="G11088" s="15"/>
      <c r="H11088" s="11"/>
      <c r="I11088" s="15"/>
    </row>
    <row r="11089" spans="6:9">
      <c r="F11089" s="11"/>
      <c r="G11089" s="15"/>
      <c r="H11089" s="11"/>
      <c r="I11089" s="15"/>
    </row>
    <row r="11090" spans="6:9">
      <c r="F11090" s="11"/>
      <c r="G11090" s="15"/>
      <c r="H11090" s="11"/>
      <c r="I11090" s="15"/>
    </row>
    <row r="11091" spans="6:9">
      <c r="F11091" s="11"/>
      <c r="G11091" s="15"/>
      <c r="H11091" s="11"/>
      <c r="I11091" s="15"/>
    </row>
    <row r="11092" spans="6:9">
      <c r="F11092" s="11"/>
      <c r="G11092" s="15"/>
      <c r="H11092" s="11"/>
      <c r="I11092" s="15"/>
    </row>
    <row r="11093" spans="6:9">
      <c r="F11093" s="11"/>
      <c r="G11093" s="15"/>
      <c r="H11093" s="11"/>
      <c r="I11093" s="15"/>
    </row>
    <row r="11094" spans="6:9">
      <c r="F11094" s="11"/>
      <c r="G11094" s="15"/>
      <c r="H11094" s="11"/>
      <c r="I11094" s="15"/>
    </row>
    <row r="11095" spans="6:9">
      <c r="F11095" s="11"/>
      <c r="G11095" s="15"/>
      <c r="H11095" s="11"/>
      <c r="I11095" s="15"/>
    </row>
    <row r="11096" spans="6:9">
      <c r="F11096" s="11"/>
      <c r="G11096" s="15"/>
      <c r="H11096" s="11"/>
      <c r="I11096" s="15"/>
    </row>
    <row r="11097" spans="6:9">
      <c r="F11097" s="11"/>
      <c r="G11097" s="15"/>
      <c r="H11097" s="11"/>
      <c r="I11097" s="15"/>
    </row>
    <row r="11098" spans="6:9">
      <c r="F11098" s="11"/>
      <c r="G11098" s="15"/>
      <c r="H11098" s="11"/>
      <c r="I11098" s="15"/>
    </row>
    <row r="11099" spans="6:9">
      <c r="F11099" s="11"/>
      <c r="G11099" s="15"/>
      <c r="H11099" s="11"/>
      <c r="I11099" s="15"/>
    </row>
    <row r="11100" spans="6:9">
      <c r="F11100" s="11"/>
      <c r="G11100" s="15"/>
      <c r="H11100" s="11"/>
      <c r="I11100" s="15"/>
    </row>
    <row r="11101" spans="6:9">
      <c r="F11101" s="11"/>
      <c r="G11101" s="15"/>
      <c r="H11101" s="11"/>
      <c r="I11101" s="15"/>
    </row>
    <row r="11102" spans="6:9">
      <c r="F11102" s="11"/>
      <c r="G11102" s="15"/>
      <c r="H11102" s="11"/>
      <c r="I11102" s="15"/>
    </row>
    <row r="11103" spans="6:9">
      <c r="F11103" s="11"/>
      <c r="G11103" s="15"/>
      <c r="H11103" s="11"/>
      <c r="I11103" s="15"/>
    </row>
    <row r="11104" spans="6:9">
      <c r="F11104" s="11"/>
      <c r="G11104" s="15"/>
      <c r="H11104" s="11"/>
      <c r="I11104" s="15"/>
    </row>
    <row r="11105" spans="6:9">
      <c r="F11105" s="11"/>
      <c r="G11105" s="15"/>
      <c r="H11105" s="11"/>
      <c r="I11105" s="15"/>
    </row>
    <row r="11106" spans="6:9">
      <c r="F11106" s="11"/>
      <c r="G11106" s="15"/>
      <c r="H11106" s="11"/>
      <c r="I11106" s="15"/>
    </row>
    <row r="11107" spans="6:9">
      <c r="F11107" s="11"/>
      <c r="G11107" s="15"/>
      <c r="H11107" s="11"/>
      <c r="I11107" s="15"/>
    </row>
    <row r="11108" spans="6:9">
      <c r="F11108" s="11"/>
      <c r="G11108" s="15"/>
      <c r="H11108" s="11"/>
      <c r="I11108" s="15"/>
    </row>
    <row r="11109" spans="6:9">
      <c r="F11109" s="11"/>
      <c r="G11109" s="15"/>
      <c r="H11109" s="11"/>
      <c r="I11109" s="15"/>
    </row>
    <row r="11110" spans="6:9">
      <c r="F11110" s="11"/>
      <c r="G11110" s="15"/>
      <c r="H11110" s="11"/>
      <c r="I11110" s="15"/>
    </row>
    <row r="11111" spans="6:9">
      <c r="F11111" s="11"/>
      <c r="G11111" s="15"/>
      <c r="H11111" s="11"/>
      <c r="I11111" s="15"/>
    </row>
    <row r="11112" spans="6:9">
      <c r="F11112" s="11"/>
      <c r="G11112" s="15"/>
      <c r="H11112" s="11"/>
      <c r="I11112" s="15"/>
    </row>
    <row r="11113" spans="6:9">
      <c r="F11113" s="11"/>
      <c r="G11113" s="15"/>
      <c r="H11113" s="11"/>
      <c r="I11113" s="15"/>
    </row>
    <row r="11114" spans="6:9">
      <c r="F11114" s="11"/>
      <c r="G11114" s="15"/>
      <c r="H11114" s="11"/>
      <c r="I11114" s="15"/>
    </row>
    <row r="11115" spans="6:9">
      <c r="F11115" s="11"/>
      <c r="G11115" s="15"/>
      <c r="H11115" s="11"/>
      <c r="I11115" s="15"/>
    </row>
    <row r="11116" spans="6:9">
      <c r="F11116" s="11"/>
      <c r="G11116" s="15"/>
      <c r="H11116" s="11"/>
      <c r="I11116" s="15"/>
    </row>
    <row r="11117" spans="6:9">
      <c r="F11117" s="11"/>
      <c r="G11117" s="15"/>
      <c r="H11117" s="11"/>
      <c r="I11117" s="15"/>
    </row>
    <row r="11118" spans="6:9">
      <c r="F11118" s="11"/>
      <c r="G11118" s="15"/>
      <c r="H11118" s="11"/>
      <c r="I11118" s="15"/>
    </row>
    <row r="11119" spans="6:9">
      <c r="F11119" s="11"/>
      <c r="G11119" s="15"/>
      <c r="H11119" s="11"/>
      <c r="I11119" s="15"/>
    </row>
    <row r="11120" spans="6:9">
      <c r="F11120" s="11"/>
      <c r="G11120" s="15"/>
      <c r="H11120" s="11"/>
      <c r="I11120" s="15"/>
    </row>
    <row r="11121" spans="6:9">
      <c r="F11121" s="11"/>
      <c r="G11121" s="15"/>
      <c r="H11121" s="11"/>
      <c r="I11121" s="15"/>
    </row>
    <row r="11122" spans="6:9">
      <c r="F11122" s="11"/>
      <c r="G11122" s="15"/>
      <c r="H11122" s="11"/>
      <c r="I11122" s="15"/>
    </row>
    <row r="11123" spans="6:9">
      <c r="F11123" s="11"/>
      <c r="G11123" s="15"/>
      <c r="H11123" s="11"/>
      <c r="I11123" s="15"/>
    </row>
    <row r="11124" spans="6:9">
      <c r="F11124" s="11"/>
      <c r="G11124" s="15"/>
      <c r="H11124" s="11"/>
      <c r="I11124" s="15"/>
    </row>
    <row r="11125" spans="6:9">
      <c r="F11125" s="11"/>
      <c r="G11125" s="15"/>
      <c r="H11125" s="11"/>
      <c r="I11125" s="15"/>
    </row>
    <row r="11126" spans="6:9">
      <c r="F11126" s="11"/>
      <c r="G11126" s="15"/>
      <c r="H11126" s="11"/>
      <c r="I11126" s="15"/>
    </row>
    <row r="11127" spans="6:9">
      <c r="F11127" s="11"/>
      <c r="G11127" s="15"/>
      <c r="H11127" s="11"/>
      <c r="I11127" s="15"/>
    </row>
    <row r="11128" spans="6:9">
      <c r="F11128" s="11"/>
      <c r="G11128" s="15"/>
      <c r="H11128" s="11"/>
      <c r="I11128" s="15"/>
    </row>
    <row r="11129" spans="6:9">
      <c r="F11129" s="11"/>
      <c r="G11129" s="15"/>
      <c r="H11129" s="11"/>
      <c r="I11129" s="15"/>
    </row>
    <row r="11130" spans="6:9">
      <c r="F11130" s="11"/>
      <c r="G11130" s="15"/>
      <c r="H11130" s="11"/>
      <c r="I11130" s="15"/>
    </row>
    <row r="11131" spans="6:9">
      <c r="F11131" s="11"/>
      <c r="G11131" s="15"/>
      <c r="H11131" s="11"/>
      <c r="I11131" s="15"/>
    </row>
    <row r="11132" spans="6:9">
      <c r="F11132" s="11"/>
      <c r="G11132" s="15"/>
      <c r="H11132" s="11"/>
      <c r="I11132" s="15"/>
    </row>
    <row r="11133" spans="6:9">
      <c r="F11133" s="11"/>
      <c r="G11133" s="15"/>
      <c r="H11133" s="11"/>
      <c r="I11133" s="15"/>
    </row>
    <row r="11134" spans="6:9">
      <c r="F11134" s="11"/>
      <c r="G11134" s="15"/>
      <c r="H11134" s="11"/>
      <c r="I11134" s="15"/>
    </row>
    <row r="11135" spans="6:9">
      <c r="F11135" s="11"/>
      <c r="G11135" s="15"/>
      <c r="H11135" s="11"/>
      <c r="I11135" s="15"/>
    </row>
    <row r="11136" spans="6:9">
      <c r="F11136" s="11"/>
      <c r="G11136" s="15"/>
      <c r="H11136" s="11"/>
      <c r="I11136" s="15"/>
    </row>
    <row r="11137" spans="6:9">
      <c r="F11137" s="11"/>
      <c r="G11137" s="15"/>
      <c r="H11137" s="11"/>
      <c r="I11137" s="15"/>
    </row>
    <row r="11138" spans="6:9">
      <c r="F11138" s="11"/>
      <c r="G11138" s="15"/>
      <c r="H11138" s="11"/>
      <c r="I11138" s="15"/>
    </row>
    <row r="11139" spans="6:9">
      <c r="F11139" s="11"/>
      <c r="G11139" s="15"/>
      <c r="H11139" s="11"/>
      <c r="I11139" s="15"/>
    </row>
    <row r="11140" spans="6:9">
      <c r="F11140" s="11"/>
      <c r="G11140" s="15"/>
      <c r="H11140" s="11"/>
      <c r="I11140" s="15"/>
    </row>
    <row r="11141" spans="6:9">
      <c r="F11141" s="11"/>
      <c r="G11141" s="15"/>
      <c r="H11141" s="11"/>
      <c r="I11141" s="15"/>
    </row>
    <row r="11142" spans="6:9">
      <c r="F11142" s="11"/>
      <c r="G11142" s="15"/>
      <c r="H11142" s="11"/>
      <c r="I11142" s="15"/>
    </row>
    <row r="11143" spans="6:9">
      <c r="F11143" s="11"/>
      <c r="G11143" s="15"/>
      <c r="H11143" s="11"/>
      <c r="I11143" s="15"/>
    </row>
    <row r="11144" spans="6:9">
      <c r="F11144" s="11"/>
      <c r="G11144" s="15"/>
      <c r="H11144" s="11"/>
      <c r="I11144" s="15"/>
    </row>
    <row r="11145" spans="6:9">
      <c r="F11145" s="11"/>
      <c r="G11145" s="15"/>
      <c r="H11145" s="11"/>
      <c r="I11145" s="15"/>
    </row>
    <row r="11146" spans="6:9">
      <c r="F11146" s="11"/>
      <c r="G11146" s="15"/>
      <c r="H11146" s="11"/>
      <c r="I11146" s="15"/>
    </row>
    <row r="11147" spans="6:9">
      <c r="F11147" s="11"/>
      <c r="G11147" s="15"/>
      <c r="H11147" s="11"/>
      <c r="I11147" s="15"/>
    </row>
    <row r="11148" spans="6:9">
      <c r="F11148" s="11"/>
      <c r="G11148" s="15"/>
      <c r="H11148" s="11"/>
      <c r="I11148" s="15"/>
    </row>
    <row r="11149" spans="6:9">
      <c r="F11149" s="11"/>
      <c r="G11149" s="15"/>
      <c r="H11149" s="11"/>
      <c r="I11149" s="15"/>
    </row>
    <row r="11150" spans="6:9">
      <c r="F11150" s="11"/>
      <c r="G11150" s="15"/>
      <c r="H11150" s="11"/>
      <c r="I11150" s="15"/>
    </row>
    <row r="11151" spans="6:9">
      <c r="F11151" s="11"/>
      <c r="G11151" s="15"/>
      <c r="H11151" s="11"/>
      <c r="I11151" s="15"/>
    </row>
    <row r="11152" spans="6:9">
      <c r="F11152" s="11"/>
      <c r="G11152" s="15"/>
      <c r="H11152" s="11"/>
      <c r="I11152" s="15"/>
    </row>
    <row r="11153" spans="6:9">
      <c r="F11153" s="11"/>
      <c r="G11153" s="15"/>
      <c r="H11153" s="11"/>
      <c r="I11153" s="15"/>
    </row>
    <row r="11154" spans="6:9">
      <c r="F11154" s="11"/>
      <c r="G11154" s="15"/>
      <c r="H11154" s="11"/>
      <c r="I11154" s="15"/>
    </row>
    <row r="11155" spans="6:9">
      <c r="F11155" s="11"/>
      <c r="G11155" s="15"/>
      <c r="H11155" s="11"/>
      <c r="I11155" s="15"/>
    </row>
    <row r="11156" spans="6:9">
      <c r="F11156" s="11"/>
      <c r="G11156" s="15"/>
      <c r="H11156" s="11"/>
      <c r="I11156" s="15"/>
    </row>
    <row r="11157" spans="6:9">
      <c r="F11157" s="11"/>
      <c r="G11157" s="15"/>
      <c r="H11157" s="11"/>
      <c r="I11157" s="15"/>
    </row>
    <row r="11158" spans="6:9">
      <c r="F11158" s="11"/>
      <c r="G11158" s="15"/>
      <c r="H11158" s="11"/>
      <c r="I11158" s="15"/>
    </row>
    <row r="11159" spans="6:9">
      <c r="F11159" s="11"/>
      <c r="G11159" s="15"/>
      <c r="H11159" s="11"/>
      <c r="I11159" s="15"/>
    </row>
    <row r="11160" spans="6:9">
      <c r="F11160" s="11"/>
      <c r="G11160" s="15"/>
      <c r="H11160" s="11"/>
      <c r="I11160" s="15"/>
    </row>
    <row r="11161" spans="6:9">
      <c r="F11161" s="11"/>
      <c r="G11161" s="15"/>
      <c r="H11161" s="11"/>
      <c r="I11161" s="15"/>
    </row>
    <row r="11162" spans="6:9">
      <c r="F11162" s="11"/>
      <c r="G11162" s="15"/>
      <c r="H11162" s="11"/>
      <c r="I11162" s="15"/>
    </row>
    <row r="11163" spans="6:9">
      <c r="F11163" s="11"/>
      <c r="G11163" s="15"/>
      <c r="H11163" s="11"/>
      <c r="I11163" s="15"/>
    </row>
    <row r="11164" spans="6:9">
      <c r="F11164" s="11"/>
      <c r="G11164" s="15"/>
      <c r="H11164" s="11"/>
      <c r="I11164" s="15"/>
    </row>
    <row r="11165" spans="6:9">
      <c r="F11165" s="11"/>
      <c r="G11165" s="15"/>
      <c r="H11165" s="11"/>
      <c r="I11165" s="15"/>
    </row>
    <row r="11166" spans="6:9">
      <c r="F11166" s="11"/>
      <c r="G11166" s="15"/>
      <c r="H11166" s="11"/>
      <c r="I11166" s="15"/>
    </row>
    <row r="11167" spans="6:9">
      <c r="F11167" s="11"/>
      <c r="G11167" s="15"/>
      <c r="H11167" s="11"/>
      <c r="I11167" s="15"/>
    </row>
    <row r="11168" spans="6:9">
      <c r="F11168" s="11"/>
      <c r="G11168" s="15"/>
      <c r="H11168" s="11"/>
      <c r="I11168" s="15"/>
    </row>
    <row r="11169" spans="6:9">
      <c r="F11169" s="11"/>
      <c r="G11169" s="15"/>
      <c r="H11169" s="11"/>
      <c r="I11169" s="15"/>
    </row>
    <row r="11170" spans="6:9">
      <c r="F11170" s="11"/>
      <c r="G11170" s="15"/>
      <c r="H11170" s="11"/>
      <c r="I11170" s="15"/>
    </row>
    <row r="11171" spans="6:9">
      <c r="F11171" s="11"/>
      <c r="G11171" s="15"/>
      <c r="H11171" s="11"/>
      <c r="I11171" s="15"/>
    </row>
    <row r="11172" spans="6:9">
      <c r="F11172" s="11"/>
      <c r="G11172" s="15"/>
      <c r="H11172" s="11"/>
      <c r="I11172" s="15"/>
    </row>
    <row r="11173" spans="6:9">
      <c r="F11173" s="11"/>
      <c r="G11173" s="15"/>
      <c r="H11173" s="11"/>
      <c r="I11173" s="15"/>
    </row>
    <row r="11174" spans="6:9">
      <c r="F11174" s="11"/>
      <c r="G11174" s="15"/>
      <c r="H11174" s="11"/>
      <c r="I11174" s="15"/>
    </row>
    <row r="11175" spans="6:9">
      <c r="F11175" s="11"/>
      <c r="G11175" s="15"/>
      <c r="H11175" s="11"/>
      <c r="I11175" s="15"/>
    </row>
    <row r="11176" spans="6:9">
      <c r="F11176" s="11"/>
      <c r="G11176" s="15"/>
      <c r="H11176" s="11"/>
      <c r="I11176" s="15"/>
    </row>
    <row r="11177" spans="6:9">
      <c r="F11177" s="11"/>
      <c r="G11177" s="15"/>
      <c r="H11177" s="11"/>
      <c r="I11177" s="15"/>
    </row>
    <row r="11178" spans="6:9">
      <c r="F11178" s="11"/>
      <c r="G11178" s="15"/>
      <c r="H11178" s="11"/>
      <c r="I11178" s="15"/>
    </row>
    <row r="11179" spans="6:9">
      <c r="F11179" s="11"/>
      <c r="G11179" s="15"/>
      <c r="H11179" s="11"/>
      <c r="I11179" s="15"/>
    </row>
    <row r="11180" spans="6:9">
      <c r="F11180" s="11"/>
      <c r="G11180" s="15"/>
      <c r="H11180" s="11"/>
      <c r="I11180" s="15"/>
    </row>
    <row r="11181" spans="6:9">
      <c r="F11181" s="11"/>
      <c r="G11181" s="15"/>
      <c r="H11181" s="11"/>
      <c r="I11181" s="15"/>
    </row>
    <row r="11182" spans="6:9">
      <c r="F11182" s="11"/>
      <c r="G11182" s="15"/>
      <c r="H11182" s="11"/>
      <c r="I11182" s="15"/>
    </row>
    <row r="11183" spans="6:9">
      <c r="F11183" s="11"/>
      <c r="G11183" s="15"/>
      <c r="H11183" s="11"/>
      <c r="I11183" s="15"/>
    </row>
    <row r="11184" spans="6:9">
      <c r="F11184" s="11"/>
      <c r="G11184" s="15"/>
      <c r="H11184" s="11"/>
      <c r="I11184" s="15"/>
    </row>
    <row r="11185" spans="6:9">
      <c r="F11185" s="11"/>
      <c r="G11185" s="15"/>
      <c r="H11185" s="11"/>
      <c r="I11185" s="15"/>
    </row>
    <row r="11186" spans="6:9">
      <c r="F11186" s="11"/>
      <c r="G11186" s="15"/>
      <c r="H11186" s="11"/>
      <c r="I11186" s="15"/>
    </row>
    <row r="11187" spans="6:9">
      <c r="F11187" s="11"/>
      <c r="G11187" s="15"/>
      <c r="H11187" s="11"/>
      <c r="I11187" s="15"/>
    </row>
    <row r="11188" spans="6:9">
      <c r="F11188" s="11"/>
      <c r="G11188" s="15"/>
      <c r="H11188" s="11"/>
      <c r="I11188" s="15"/>
    </row>
    <row r="11189" spans="6:9">
      <c r="F11189" s="11"/>
      <c r="G11189" s="15"/>
      <c r="H11189" s="11"/>
      <c r="I11189" s="15"/>
    </row>
    <row r="11190" spans="6:9">
      <c r="F11190" s="11"/>
      <c r="G11190" s="15"/>
      <c r="H11190" s="11"/>
      <c r="I11190" s="15"/>
    </row>
    <row r="11191" spans="6:9">
      <c r="F11191" s="11"/>
      <c r="G11191" s="15"/>
      <c r="H11191" s="11"/>
      <c r="I11191" s="15"/>
    </row>
    <row r="11192" spans="6:9">
      <c r="F11192" s="11"/>
      <c r="G11192" s="15"/>
      <c r="H11192" s="11"/>
      <c r="I11192" s="15"/>
    </row>
    <row r="11193" spans="6:9">
      <c r="F11193" s="11"/>
      <c r="G11193" s="15"/>
      <c r="H11193" s="11"/>
      <c r="I11193" s="15"/>
    </row>
    <row r="11194" spans="6:9">
      <c r="F11194" s="11"/>
      <c r="G11194" s="15"/>
      <c r="H11194" s="11"/>
      <c r="I11194" s="15"/>
    </row>
    <row r="11195" spans="6:9">
      <c r="F11195" s="11"/>
      <c r="G11195" s="15"/>
      <c r="H11195" s="11"/>
      <c r="I11195" s="15"/>
    </row>
    <row r="11196" spans="6:9">
      <c r="F11196" s="11"/>
      <c r="G11196" s="15"/>
      <c r="H11196" s="11"/>
      <c r="I11196" s="15"/>
    </row>
    <row r="11197" spans="6:9">
      <c r="F11197" s="11"/>
      <c r="G11197" s="15"/>
      <c r="H11197" s="11"/>
      <c r="I11197" s="15"/>
    </row>
    <row r="11198" spans="6:9">
      <c r="F11198" s="11"/>
      <c r="G11198" s="15"/>
      <c r="H11198" s="11"/>
      <c r="I11198" s="15"/>
    </row>
    <row r="11199" spans="6:9">
      <c r="F11199" s="11"/>
      <c r="G11199" s="15"/>
      <c r="H11199" s="11"/>
      <c r="I11199" s="15"/>
    </row>
    <row r="11200" spans="6:9">
      <c r="F11200" s="11"/>
      <c r="G11200" s="15"/>
      <c r="H11200" s="11"/>
      <c r="I11200" s="15"/>
    </row>
    <row r="11201" spans="6:9">
      <c r="F11201" s="11"/>
      <c r="G11201" s="15"/>
      <c r="H11201" s="11"/>
      <c r="I11201" s="15"/>
    </row>
    <row r="11202" spans="6:9">
      <c r="F11202" s="11"/>
      <c r="G11202" s="15"/>
      <c r="H11202" s="11"/>
      <c r="I11202" s="15"/>
    </row>
    <row r="11203" spans="6:9">
      <c r="F11203" s="11"/>
      <c r="G11203" s="15"/>
      <c r="H11203" s="11"/>
      <c r="I11203" s="15"/>
    </row>
    <row r="11204" spans="6:9">
      <c r="F11204" s="11"/>
      <c r="G11204" s="15"/>
      <c r="H11204" s="11"/>
      <c r="I11204" s="15"/>
    </row>
    <row r="11205" spans="6:9">
      <c r="F11205" s="11"/>
      <c r="G11205" s="15"/>
      <c r="H11205" s="11"/>
      <c r="I11205" s="15"/>
    </row>
    <row r="11206" spans="6:9">
      <c r="F11206" s="11"/>
      <c r="G11206" s="15"/>
      <c r="H11206" s="11"/>
      <c r="I11206" s="15"/>
    </row>
    <row r="11207" spans="6:9">
      <c r="F11207" s="11"/>
      <c r="G11207" s="15"/>
      <c r="H11207" s="11"/>
      <c r="I11207" s="15"/>
    </row>
    <row r="11208" spans="6:9">
      <c r="F11208" s="11"/>
      <c r="G11208" s="15"/>
      <c r="H11208" s="11"/>
      <c r="I11208" s="15"/>
    </row>
    <row r="11209" spans="6:9">
      <c r="F11209" s="11"/>
      <c r="G11209" s="15"/>
      <c r="H11209" s="11"/>
      <c r="I11209" s="15"/>
    </row>
    <row r="11210" spans="6:9">
      <c r="F11210" s="11"/>
      <c r="G11210" s="15"/>
      <c r="H11210" s="11"/>
      <c r="I11210" s="15"/>
    </row>
    <row r="11211" spans="6:9">
      <c r="F11211" s="11"/>
      <c r="G11211" s="15"/>
      <c r="H11211" s="11"/>
      <c r="I11211" s="15"/>
    </row>
    <row r="11212" spans="6:9">
      <c r="F11212" s="11"/>
      <c r="G11212" s="15"/>
      <c r="H11212" s="11"/>
      <c r="I11212" s="15"/>
    </row>
    <row r="11213" spans="6:9">
      <c r="F11213" s="11"/>
      <c r="G11213" s="15"/>
      <c r="H11213" s="11"/>
      <c r="I11213" s="15"/>
    </row>
    <row r="11214" spans="6:9">
      <c r="F11214" s="11"/>
      <c r="G11214" s="15"/>
      <c r="H11214" s="11"/>
      <c r="I11214" s="15"/>
    </row>
    <row r="11215" spans="6:9">
      <c r="F11215" s="11"/>
      <c r="G11215" s="15"/>
      <c r="H11215" s="11"/>
      <c r="I11215" s="15"/>
    </row>
    <row r="11216" spans="6:9">
      <c r="F11216" s="11"/>
      <c r="G11216" s="15"/>
      <c r="H11216" s="11"/>
      <c r="I11216" s="15"/>
    </row>
    <row r="11217" spans="6:9">
      <c r="F11217" s="11"/>
      <c r="G11217" s="15"/>
      <c r="H11217" s="11"/>
      <c r="I11217" s="15"/>
    </row>
    <row r="11218" spans="6:9">
      <c r="F11218" s="11"/>
      <c r="G11218" s="15"/>
      <c r="H11218" s="11"/>
      <c r="I11218" s="15"/>
    </row>
    <row r="11219" spans="6:9">
      <c r="F11219" s="11"/>
      <c r="G11219" s="15"/>
      <c r="H11219" s="11"/>
      <c r="I11219" s="15"/>
    </row>
    <row r="11220" spans="6:9">
      <c r="F11220" s="11"/>
      <c r="G11220" s="15"/>
      <c r="H11220" s="11"/>
      <c r="I11220" s="15"/>
    </row>
    <row r="11221" spans="6:9">
      <c r="F11221" s="11"/>
      <c r="G11221" s="15"/>
      <c r="H11221" s="11"/>
      <c r="I11221" s="15"/>
    </row>
    <row r="11222" spans="6:9">
      <c r="F11222" s="11"/>
      <c r="G11222" s="15"/>
      <c r="H11222" s="11"/>
      <c r="I11222" s="15"/>
    </row>
    <row r="11223" spans="6:9">
      <c r="F11223" s="11"/>
      <c r="G11223" s="15"/>
      <c r="H11223" s="11"/>
      <c r="I11223" s="15"/>
    </row>
    <row r="11224" spans="6:9">
      <c r="F11224" s="11"/>
      <c r="G11224" s="15"/>
      <c r="H11224" s="11"/>
      <c r="I11224" s="15"/>
    </row>
    <row r="11225" spans="6:9">
      <c r="F11225" s="11"/>
      <c r="G11225" s="15"/>
      <c r="H11225" s="11"/>
      <c r="I11225" s="15"/>
    </row>
    <row r="11226" spans="6:9">
      <c r="F11226" s="11"/>
      <c r="G11226" s="15"/>
      <c r="H11226" s="11"/>
      <c r="I11226" s="15"/>
    </row>
    <row r="11227" spans="6:9">
      <c r="F11227" s="11"/>
      <c r="G11227" s="15"/>
      <c r="H11227" s="11"/>
      <c r="I11227" s="15"/>
    </row>
    <row r="11228" spans="6:9">
      <c r="F11228" s="11"/>
      <c r="G11228" s="15"/>
      <c r="H11228" s="11"/>
      <c r="I11228" s="15"/>
    </row>
    <row r="11229" spans="6:9">
      <c r="F11229" s="11"/>
      <c r="G11229" s="15"/>
      <c r="H11229" s="11"/>
      <c r="I11229" s="15"/>
    </row>
    <row r="11230" spans="6:9">
      <c r="F11230" s="11"/>
      <c r="G11230" s="15"/>
      <c r="H11230" s="11"/>
      <c r="I11230" s="15"/>
    </row>
    <row r="11231" spans="6:9">
      <c r="F11231" s="11"/>
      <c r="G11231" s="15"/>
      <c r="H11231" s="11"/>
      <c r="I11231" s="15"/>
    </row>
    <row r="11232" spans="6:9">
      <c r="F11232" s="11"/>
      <c r="G11232" s="15"/>
      <c r="H11232" s="11"/>
      <c r="I11232" s="15"/>
    </row>
    <row r="11233" spans="6:9">
      <c r="F11233" s="11"/>
      <c r="G11233" s="15"/>
      <c r="H11233" s="11"/>
      <c r="I11233" s="15"/>
    </row>
    <row r="11234" spans="6:9">
      <c r="F11234" s="11"/>
      <c r="G11234" s="15"/>
      <c r="H11234" s="11"/>
      <c r="I11234" s="15"/>
    </row>
    <row r="11235" spans="6:9">
      <c r="F11235" s="11"/>
      <c r="G11235" s="15"/>
      <c r="H11235" s="11"/>
      <c r="I11235" s="15"/>
    </row>
    <row r="11236" spans="6:9">
      <c r="F11236" s="11"/>
      <c r="G11236" s="15"/>
      <c r="H11236" s="11"/>
      <c r="I11236" s="15"/>
    </row>
    <row r="11237" spans="6:9">
      <c r="F11237" s="11"/>
      <c r="G11237" s="15"/>
      <c r="H11237" s="11"/>
      <c r="I11237" s="15"/>
    </row>
    <row r="11238" spans="6:9">
      <c r="F11238" s="11"/>
      <c r="G11238" s="15"/>
      <c r="H11238" s="11"/>
      <c r="I11238" s="15"/>
    </row>
    <row r="11239" spans="6:9">
      <c r="F11239" s="11"/>
      <c r="G11239" s="15"/>
      <c r="H11239" s="11"/>
      <c r="I11239" s="15"/>
    </row>
    <row r="11240" spans="6:9">
      <c r="F11240" s="11"/>
      <c r="G11240" s="15"/>
      <c r="H11240" s="11"/>
      <c r="I11240" s="15"/>
    </row>
    <row r="11241" spans="6:9">
      <c r="F11241" s="11"/>
      <c r="G11241" s="15"/>
      <c r="H11241" s="11"/>
      <c r="I11241" s="15"/>
    </row>
    <row r="11242" spans="6:9">
      <c r="F11242" s="11"/>
      <c r="G11242" s="15"/>
      <c r="H11242" s="11"/>
      <c r="I11242" s="15"/>
    </row>
    <row r="11243" spans="6:9">
      <c r="F11243" s="11"/>
      <c r="G11243" s="15"/>
      <c r="H11243" s="11"/>
      <c r="I11243" s="15"/>
    </row>
    <row r="11244" spans="6:9">
      <c r="F11244" s="11"/>
      <c r="G11244" s="15"/>
      <c r="H11244" s="11"/>
      <c r="I11244" s="15"/>
    </row>
    <row r="11245" spans="6:9">
      <c r="F11245" s="11"/>
      <c r="G11245" s="15"/>
      <c r="H11245" s="11"/>
      <c r="I11245" s="15"/>
    </row>
    <row r="11246" spans="6:9">
      <c r="F11246" s="11"/>
      <c r="G11246" s="15"/>
      <c r="H11246" s="11"/>
      <c r="I11246" s="15"/>
    </row>
    <row r="11247" spans="6:9">
      <c r="F11247" s="11"/>
      <c r="G11247" s="15"/>
      <c r="H11247" s="11"/>
      <c r="I11247" s="15"/>
    </row>
    <row r="11248" spans="6:9">
      <c r="F11248" s="11"/>
      <c r="G11248" s="15"/>
      <c r="H11248" s="11"/>
      <c r="I11248" s="15"/>
    </row>
    <row r="11249" spans="6:9">
      <c r="F11249" s="11"/>
      <c r="G11249" s="15"/>
      <c r="H11249" s="11"/>
      <c r="I11249" s="15"/>
    </row>
    <row r="11250" spans="6:9">
      <c r="F11250" s="11"/>
      <c r="G11250" s="15"/>
      <c r="H11250" s="11"/>
      <c r="I11250" s="15"/>
    </row>
    <row r="11251" spans="6:9">
      <c r="F11251" s="11"/>
      <c r="G11251" s="15"/>
      <c r="H11251" s="11"/>
      <c r="I11251" s="15"/>
    </row>
    <row r="11252" spans="6:9">
      <c r="F11252" s="11"/>
      <c r="G11252" s="15"/>
      <c r="H11252" s="11"/>
      <c r="I11252" s="15"/>
    </row>
    <row r="11253" spans="6:9">
      <c r="F11253" s="11"/>
      <c r="G11253" s="15"/>
      <c r="H11253" s="11"/>
      <c r="I11253" s="15"/>
    </row>
    <row r="11254" spans="6:9">
      <c r="F11254" s="11"/>
      <c r="G11254" s="15"/>
      <c r="H11254" s="11"/>
      <c r="I11254" s="15"/>
    </row>
    <row r="11255" spans="6:9">
      <c r="F11255" s="11"/>
      <c r="G11255" s="15"/>
      <c r="H11255" s="11"/>
      <c r="I11255" s="15"/>
    </row>
    <row r="11256" spans="6:9">
      <c r="F11256" s="11"/>
      <c r="G11256" s="15"/>
      <c r="H11256" s="11"/>
      <c r="I11256" s="15"/>
    </row>
    <row r="11257" spans="6:9">
      <c r="F11257" s="11"/>
      <c r="G11257" s="15"/>
      <c r="H11257" s="11"/>
      <c r="I11257" s="15"/>
    </row>
    <row r="11258" spans="6:9">
      <c r="F11258" s="11"/>
      <c r="G11258" s="15"/>
      <c r="H11258" s="11"/>
      <c r="I11258" s="15"/>
    </row>
    <row r="11259" spans="6:9">
      <c r="F11259" s="11"/>
      <c r="G11259" s="15"/>
      <c r="H11259" s="11"/>
      <c r="I11259" s="15"/>
    </row>
    <row r="11260" spans="6:9">
      <c r="F11260" s="11"/>
      <c r="G11260" s="15"/>
      <c r="H11260" s="11"/>
      <c r="I11260" s="15"/>
    </row>
    <row r="11261" spans="6:9">
      <c r="F11261" s="11"/>
      <c r="G11261" s="15"/>
      <c r="H11261" s="11"/>
      <c r="I11261" s="15"/>
    </row>
    <row r="11262" spans="6:9">
      <c r="F11262" s="11"/>
      <c r="G11262" s="15"/>
      <c r="H11262" s="11"/>
      <c r="I11262" s="15"/>
    </row>
    <row r="11263" spans="6:9">
      <c r="F11263" s="11"/>
      <c r="G11263" s="15"/>
      <c r="H11263" s="11"/>
      <c r="I11263" s="15"/>
    </row>
    <row r="11264" spans="6:9">
      <c r="F11264" s="11"/>
      <c r="G11264" s="15"/>
      <c r="H11264" s="11"/>
      <c r="I11264" s="15"/>
    </row>
    <row r="11265" spans="6:9">
      <c r="F11265" s="11"/>
      <c r="G11265" s="15"/>
      <c r="H11265" s="11"/>
      <c r="I11265" s="15"/>
    </row>
    <row r="11266" spans="6:9">
      <c r="F11266" s="11"/>
      <c r="G11266" s="15"/>
      <c r="H11266" s="11"/>
      <c r="I11266" s="15"/>
    </row>
    <row r="11267" spans="6:9">
      <c r="F11267" s="11"/>
      <c r="G11267" s="15"/>
      <c r="H11267" s="11"/>
      <c r="I11267" s="15"/>
    </row>
    <row r="11268" spans="6:9">
      <c r="F11268" s="11"/>
      <c r="G11268" s="15"/>
      <c r="H11268" s="11"/>
      <c r="I11268" s="15"/>
    </row>
    <row r="11269" spans="6:9">
      <c r="F11269" s="11"/>
      <c r="G11269" s="15"/>
      <c r="H11269" s="11"/>
      <c r="I11269" s="15"/>
    </row>
    <row r="11270" spans="6:9">
      <c r="F11270" s="11"/>
      <c r="G11270" s="15"/>
      <c r="H11270" s="11"/>
      <c r="I11270" s="15"/>
    </row>
    <row r="11271" spans="6:9">
      <c r="F11271" s="11"/>
      <c r="G11271" s="15"/>
      <c r="H11271" s="11"/>
      <c r="I11271" s="15"/>
    </row>
    <row r="11272" spans="6:9">
      <c r="F11272" s="11"/>
      <c r="G11272" s="15"/>
      <c r="H11272" s="11"/>
      <c r="I11272" s="15"/>
    </row>
    <row r="11273" spans="6:9">
      <c r="F11273" s="11"/>
      <c r="G11273" s="15"/>
      <c r="H11273" s="11"/>
      <c r="I11273" s="15"/>
    </row>
    <row r="11274" spans="6:9">
      <c r="F11274" s="11"/>
      <c r="G11274" s="15"/>
      <c r="H11274" s="11"/>
      <c r="I11274" s="15"/>
    </row>
    <row r="11275" spans="6:9">
      <c r="F11275" s="11"/>
      <c r="G11275" s="15"/>
      <c r="H11275" s="11"/>
      <c r="I11275" s="15"/>
    </row>
    <row r="11276" spans="6:9">
      <c r="F11276" s="11"/>
      <c r="G11276" s="15"/>
      <c r="H11276" s="11"/>
      <c r="I11276" s="15"/>
    </row>
    <row r="11277" spans="6:9">
      <c r="F11277" s="11"/>
      <c r="G11277" s="15"/>
      <c r="H11277" s="11"/>
      <c r="I11277" s="15"/>
    </row>
    <row r="11278" spans="6:9">
      <c r="F11278" s="11"/>
      <c r="G11278" s="15"/>
      <c r="H11278" s="11"/>
      <c r="I11278" s="15"/>
    </row>
    <row r="11279" spans="6:9">
      <c r="F11279" s="11"/>
      <c r="G11279" s="15"/>
      <c r="H11279" s="11"/>
      <c r="I11279" s="15"/>
    </row>
    <row r="11280" spans="6:9">
      <c r="F11280" s="11"/>
      <c r="G11280" s="15"/>
      <c r="H11280" s="11"/>
      <c r="I11280" s="15"/>
    </row>
    <row r="11281" spans="6:9">
      <c r="F11281" s="11"/>
      <c r="G11281" s="15"/>
      <c r="H11281" s="11"/>
      <c r="I11281" s="15"/>
    </row>
    <row r="11282" spans="6:9">
      <c r="F11282" s="11"/>
      <c r="G11282" s="15"/>
      <c r="H11282" s="11"/>
      <c r="I11282" s="15"/>
    </row>
    <row r="11283" spans="6:9">
      <c r="F11283" s="11"/>
      <c r="G11283" s="15"/>
      <c r="H11283" s="11"/>
      <c r="I11283" s="15"/>
    </row>
    <row r="11284" spans="6:9">
      <c r="F11284" s="11"/>
      <c r="G11284" s="15"/>
      <c r="H11284" s="11"/>
      <c r="I11284" s="15"/>
    </row>
    <row r="11285" spans="6:9">
      <c r="F11285" s="11"/>
      <c r="G11285" s="15"/>
      <c r="H11285" s="11"/>
      <c r="I11285" s="15"/>
    </row>
    <row r="11286" spans="6:9">
      <c r="F11286" s="11"/>
      <c r="G11286" s="15"/>
      <c r="H11286" s="11"/>
      <c r="I11286" s="15"/>
    </row>
    <row r="11287" spans="6:9">
      <c r="F11287" s="11"/>
      <c r="G11287" s="15"/>
      <c r="H11287" s="11"/>
      <c r="I11287" s="15"/>
    </row>
    <row r="11288" spans="6:9">
      <c r="F11288" s="11"/>
      <c r="G11288" s="15"/>
      <c r="H11288" s="11"/>
      <c r="I11288" s="15"/>
    </row>
    <row r="11289" spans="6:9">
      <c r="F11289" s="11"/>
      <c r="G11289" s="15"/>
      <c r="H11289" s="11"/>
      <c r="I11289" s="15"/>
    </row>
    <row r="11290" spans="6:9">
      <c r="F11290" s="11"/>
      <c r="G11290" s="15"/>
      <c r="H11290" s="11"/>
      <c r="I11290" s="15"/>
    </row>
    <row r="11291" spans="6:9">
      <c r="F11291" s="11"/>
      <c r="G11291" s="15"/>
      <c r="H11291" s="11"/>
      <c r="I11291" s="15"/>
    </row>
    <row r="11292" spans="6:9">
      <c r="F11292" s="11"/>
      <c r="G11292" s="15"/>
      <c r="H11292" s="11"/>
      <c r="I11292" s="15"/>
    </row>
    <row r="11293" spans="6:9">
      <c r="F11293" s="11"/>
      <c r="G11293" s="15"/>
      <c r="H11293" s="11"/>
      <c r="I11293" s="15"/>
    </row>
    <row r="11294" spans="6:9">
      <c r="F11294" s="11"/>
      <c r="G11294" s="15"/>
      <c r="H11294" s="11"/>
      <c r="I11294" s="15"/>
    </row>
    <row r="11295" spans="6:9">
      <c r="F11295" s="11"/>
      <c r="G11295" s="15"/>
      <c r="H11295" s="11"/>
      <c r="I11295" s="15"/>
    </row>
    <row r="11296" spans="6:9">
      <c r="F11296" s="11"/>
      <c r="G11296" s="15"/>
      <c r="H11296" s="11"/>
      <c r="I11296" s="15"/>
    </row>
    <row r="11297" spans="6:9">
      <c r="F11297" s="11"/>
      <c r="G11297" s="15"/>
      <c r="H11297" s="11"/>
      <c r="I11297" s="15"/>
    </row>
    <row r="11298" spans="6:9">
      <c r="F11298" s="11"/>
      <c r="G11298" s="15"/>
      <c r="H11298" s="11"/>
      <c r="I11298" s="15"/>
    </row>
    <row r="11299" spans="6:9">
      <c r="F11299" s="11"/>
      <c r="G11299" s="15"/>
      <c r="H11299" s="11"/>
      <c r="I11299" s="15"/>
    </row>
    <row r="11300" spans="6:9">
      <c r="F11300" s="11"/>
      <c r="G11300" s="15"/>
      <c r="H11300" s="11"/>
      <c r="I11300" s="15"/>
    </row>
    <row r="11301" spans="6:9">
      <c r="F11301" s="11"/>
      <c r="G11301" s="15"/>
      <c r="H11301" s="11"/>
      <c r="I11301" s="15"/>
    </row>
    <row r="11302" spans="6:9">
      <c r="F11302" s="11"/>
      <c r="G11302" s="15"/>
      <c r="H11302" s="11"/>
      <c r="I11302" s="15"/>
    </row>
    <row r="11303" spans="6:9">
      <c r="F11303" s="11"/>
      <c r="G11303" s="15"/>
      <c r="H11303" s="11"/>
      <c r="I11303" s="15"/>
    </row>
    <row r="11304" spans="6:9">
      <c r="F11304" s="11"/>
      <c r="G11304" s="15"/>
      <c r="H11304" s="11"/>
      <c r="I11304" s="15"/>
    </row>
    <row r="11305" spans="6:9">
      <c r="F11305" s="11"/>
      <c r="G11305" s="15"/>
      <c r="H11305" s="11"/>
      <c r="I11305" s="15"/>
    </row>
    <row r="11306" spans="6:9">
      <c r="F11306" s="11"/>
      <c r="G11306" s="15"/>
      <c r="H11306" s="11"/>
      <c r="I11306" s="15"/>
    </row>
    <row r="11307" spans="6:9">
      <c r="F11307" s="11"/>
      <c r="G11307" s="15"/>
      <c r="H11307" s="11"/>
      <c r="I11307" s="15"/>
    </row>
    <row r="11308" spans="6:9">
      <c r="F11308" s="11"/>
      <c r="G11308" s="15"/>
      <c r="H11308" s="11"/>
      <c r="I11308" s="15"/>
    </row>
    <row r="11309" spans="6:9">
      <c r="F11309" s="11"/>
      <c r="G11309" s="15"/>
      <c r="H11309" s="11"/>
      <c r="I11309" s="15"/>
    </row>
    <row r="11310" spans="6:9">
      <c r="F11310" s="11"/>
      <c r="G11310" s="15"/>
      <c r="H11310" s="11"/>
      <c r="I11310" s="15"/>
    </row>
    <row r="11311" spans="6:9">
      <c r="F11311" s="11"/>
      <c r="G11311" s="15"/>
      <c r="H11311" s="11"/>
      <c r="I11311" s="15"/>
    </row>
    <row r="11312" spans="6:9">
      <c r="F11312" s="11"/>
      <c r="G11312" s="15"/>
      <c r="H11312" s="11"/>
      <c r="I11312" s="15"/>
    </row>
    <row r="11313" spans="6:9">
      <c r="F11313" s="11"/>
      <c r="G11313" s="15"/>
      <c r="H11313" s="11"/>
      <c r="I11313" s="15"/>
    </row>
    <row r="11314" spans="6:9">
      <c r="F11314" s="11"/>
      <c r="G11314" s="15"/>
      <c r="H11314" s="11"/>
      <c r="I11314" s="15"/>
    </row>
    <row r="11315" spans="6:9">
      <c r="F11315" s="11"/>
      <c r="G11315" s="15"/>
      <c r="H11315" s="11"/>
      <c r="I11315" s="15"/>
    </row>
    <row r="11316" spans="6:9">
      <c r="F11316" s="11"/>
      <c r="G11316" s="15"/>
      <c r="H11316" s="11"/>
      <c r="I11316" s="15"/>
    </row>
    <row r="11317" spans="6:9">
      <c r="F11317" s="11"/>
      <c r="G11317" s="15"/>
      <c r="H11317" s="11"/>
      <c r="I11317" s="15"/>
    </row>
    <row r="11318" spans="6:9">
      <c r="F11318" s="11"/>
      <c r="G11318" s="15"/>
      <c r="H11318" s="11"/>
      <c r="I11318" s="15"/>
    </row>
    <row r="11319" spans="6:9">
      <c r="F11319" s="11"/>
      <c r="G11319" s="15"/>
      <c r="H11319" s="11"/>
      <c r="I11319" s="15"/>
    </row>
    <row r="11320" spans="6:9">
      <c r="F11320" s="11"/>
      <c r="G11320" s="15"/>
      <c r="H11320" s="11"/>
      <c r="I11320" s="15"/>
    </row>
    <row r="11321" spans="6:9">
      <c r="F11321" s="11"/>
      <c r="G11321" s="15"/>
      <c r="H11321" s="11"/>
      <c r="I11321" s="15"/>
    </row>
    <row r="11322" spans="6:9">
      <c r="F11322" s="11"/>
      <c r="G11322" s="15"/>
      <c r="H11322" s="11"/>
      <c r="I11322" s="15"/>
    </row>
    <row r="11323" spans="6:9">
      <c r="F11323" s="11"/>
      <c r="G11323" s="15"/>
      <c r="H11323" s="11"/>
      <c r="I11323" s="15"/>
    </row>
    <row r="11324" spans="6:9">
      <c r="F11324" s="11"/>
      <c r="G11324" s="15"/>
      <c r="H11324" s="11"/>
      <c r="I11324" s="15"/>
    </row>
    <row r="11325" spans="6:9">
      <c r="F11325" s="11"/>
      <c r="G11325" s="15"/>
      <c r="H11325" s="11"/>
      <c r="I11325" s="15"/>
    </row>
    <row r="11326" spans="6:9">
      <c r="F11326" s="11"/>
      <c r="G11326" s="15"/>
      <c r="H11326" s="11"/>
      <c r="I11326" s="15"/>
    </row>
    <row r="11327" spans="6:9">
      <c r="F11327" s="11"/>
      <c r="G11327" s="15"/>
      <c r="H11327" s="11"/>
      <c r="I11327" s="15"/>
    </row>
    <row r="11328" spans="6:9">
      <c r="F11328" s="11"/>
      <c r="G11328" s="15"/>
      <c r="H11328" s="11"/>
      <c r="I11328" s="15"/>
    </row>
    <row r="11329" spans="6:9">
      <c r="F11329" s="11"/>
      <c r="G11329" s="15"/>
      <c r="H11329" s="11"/>
      <c r="I11329" s="15"/>
    </row>
    <row r="11330" spans="6:9">
      <c r="F11330" s="11"/>
      <c r="G11330" s="15"/>
      <c r="H11330" s="11"/>
      <c r="I11330" s="15"/>
    </row>
    <row r="11331" spans="6:9">
      <c r="F11331" s="11"/>
      <c r="G11331" s="15"/>
      <c r="H11331" s="11"/>
      <c r="I11331" s="15"/>
    </row>
    <row r="11332" spans="6:9">
      <c r="F11332" s="11"/>
      <c r="G11332" s="15"/>
      <c r="H11332" s="11"/>
      <c r="I11332" s="15"/>
    </row>
    <row r="11333" spans="6:9">
      <c r="F11333" s="11"/>
      <c r="G11333" s="15"/>
      <c r="H11333" s="11"/>
      <c r="I11333" s="15"/>
    </row>
    <row r="11334" spans="6:9">
      <c r="F11334" s="11"/>
      <c r="G11334" s="15"/>
      <c r="H11334" s="11"/>
      <c r="I11334" s="15"/>
    </row>
    <row r="11335" spans="6:9">
      <c r="F11335" s="11"/>
      <c r="G11335" s="15"/>
      <c r="H11335" s="11"/>
      <c r="I11335" s="15"/>
    </row>
    <row r="11336" spans="6:9">
      <c r="F11336" s="11"/>
      <c r="G11336" s="15"/>
      <c r="H11336" s="11"/>
      <c r="I11336" s="15"/>
    </row>
    <row r="11337" spans="6:9">
      <c r="F11337" s="11"/>
      <c r="G11337" s="15"/>
      <c r="H11337" s="11"/>
      <c r="I11337" s="15"/>
    </row>
    <row r="11338" spans="6:9">
      <c r="F11338" s="11"/>
      <c r="G11338" s="15"/>
      <c r="H11338" s="11"/>
      <c r="I11338" s="15"/>
    </row>
    <row r="11339" spans="6:9">
      <c r="F11339" s="11"/>
      <c r="G11339" s="15"/>
      <c r="H11339" s="11"/>
      <c r="I11339" s="15"/>
    </row>
    <row r="11340" spans="6:9">
      <c r="F11340" s="11"/>
      <c r="G11340" s="15"/>
      <c r="H11340" s="11"/>
      <c r="I11340" s="15"/>
    </row>
    <row r="11341" spans="6:9">
      <c r="F11341" s="11"/>
      <c r="G11341" s="15"/>
      <c r="H11341" s="11"/>
      <c r="I11341" s="15"/>
    </row>
    <row r="11342" spans="6:9">
      <c r="F11342" s="11"/>
      <c r="G11342" s="15"/>
      <c r="H11342" s="11"/>
      <c r="I11342" s="15"/>
    </row>
    <row r="11343" spans="6:9">
      <c r="F11343" s="11"/>
      <c r="G11343" s="15"/>
      <c r="H11343" s="11"/>
      <c r="I11343" s="15"/>
    </row>
    <row r="11344" spans="6:9">
      <c r="F11344" s="11"/>
      <c r="G11344" s="15"/>
      <c r="H11344" s="11"/>
      <c r="I11344" s="15"/>
    </row>
    <row r="11345" spans="6:9">
      <c r="F11345" s="11"/>
      <c r="G11345" s="15"/>
      <c r="H11345" s="11"/>
      <c r="I11345" s="15"/>
    </row>
    <row r="11346" spans="6:9">
      <c r="F11346" s="11"/>
      <c r="G11346" s="15"/>
      <c r="H11346" s="11"/>
      <c r="I11346" s="15"/>
    </row>
    <row r="11347" spans="6:9">
      <c r="F11347" s="11"/>
      <c r="G11347" s="15"/>
      <c r="H11347" s="11"/>
      <c r="I11347" s="15"/>
    </row>
    <row r="11348" spans="6:9">
      <c r="F11348" s="11"/>
      <c r="G11348" s="15"/>
      <c r="H11348" s="11"/>
      <c r="I11348" s="15"/>
    </row>
    <row r="11349" spans="6:9">
      <c r="F11349" s="11"/>
      <c r="G11349" s="15"/>
      <c r="H11349" s="11"/>
      <c r="I11349" s="15"/>
    </row>
    <row r="11350" spans="6:9">
      <c r="F11350" s="11"/>
      <c r="G11350" s="15"/>
      <c r="H11350" s="11"/>
      <c r="I11350" s="15"/>
    </row>
    <row r="11351" spans="6:9">
      <c r="F11351" s="11"/>
      <c r="G11351" s="15"/>
      <c r="H11351" s="11"/>
      <c r="I11351" s="15"/>
    </row>
    <row r="11352" spans="6:9">
      <c r="F11352" s="11"/>
      <c r="G11352" s="15"/>
      <c r="H11352" s="11"/>
      <c r="I11352" s="15"/>
    </row>
    <row r="11353" spans="6:9">
      <c r="F11353" s="11"/>
      <c r="G11353" s="15"/>
      <c r="H11353" s="11"/>
      <c r="I11353" s="15"/>
    </row>
    <row r="11354" spans="6:9">
      <c r="F11354" s="11"/>
      <c r="G11354" s="15"/>
      <c r="H11354" s="11"/>
      <c r="I11354" s="15"/>
    </row>
    <row r="11355" spans="6:9">
      <c r="F11355" s="11"/>
      <c r="G11355" s="15"/>
      <c r="H11355" s="11"/>
      <c r="I11355" s="15"/>
    </row>
    <row r="11356" spans="6:9">
      <c r="F11356" s="11"/>
      <c r="G11356" s="15"/>
      <c r="H11356" s="11"/>
      <c r="I11356" s="15"/>
    </row>
    <row r="11357" spans="6:9">
      <c r="F11357" s="11"/>
      <c r="G11357" s="15"/>
      <c r="H11357" s="11"/>
      <c r="I11357" s="15"/>
    </row>
    <row r="11358" spans="6:9">
      <c r="F11358" s="11"/>
      <c r="G11358" s="15"/>
      <c r="H11358" s="11"/>
      <c r="I11358" s="15"/>
    </row>
    <row r="11359" spans="6:9">
      <c r="F11359" s="11"/>
      <c r="G11359" s="15"/>
      <c r="H11359" s="11"/>
      <c r="I11359" s="15"/>
    </row>
    <row r="11360" spans="6:9">
      <c r="F11360" s="11"/>
      <c r="G11360" s="15"/>
      <c r="H11360" s="11"/>
      <c r="I11360" s="15"/>
    </row>
    <row r="11361" spans="6:9">
      <c r="F11361" s="11"/>
      <c r="G11361" s="15"/>
      <c r="H11361" s="11"/>
      <c r="I11361" s="15"/>
    </row>
    <row r="11362" spans="6:9">
      <c r="F11362" s="11"/>
      <c r="G11362" s="15"/>
      <c r="H11362" s="11"/>
      <c r="I11362" s="15"/>
    </row>
    <row r="11363" spans="6:9">
      <c r="F11363" s="11"/>
      <c r="G11363" s="15"/>
      <c r="H11363" s="11"/>
      <c r="I11363" s="15"/>
    </row>
    <row r="11364" spans="6:9">
      <c r="F11364" s="11"/>
      <c r="G11364" s="15"/>
      <c r="H11364" s="11"/>
      <c r="I11364" s="15"/>
    </row>
    <row r="11365" spans="6:9">
      <c r="F11365" s="11"/>
      <c r="G11365" s="15"/>
      <c r="H11365" s="11"/>
      <c r="I11365" s="15"/>
    </row>
    <row r="11366" spans="6:9">
      <c r="F11366" s="11"/>
      <c r="G11366" s="15"/>
      <c r="H11366" s="11"/>
      <c r="I11366" s="15"/>
    </row>
    <row r="11367" spans="6:9">
      <c r="F11367" s="11"/>
      <c r="G11367" s="15"/>
      <c r="H11367" s="11"/>
      <c r="I11367" s="15"/>
    </row>
    <row r="11368" spans="6:9">
      <c r="F11368" s="11"/>
      <c r="G11368" s="15"/>
      <c r="H11368" s="11"/>
      <c r="I11368" s="15"/>
    </row>
    <row r="11369" spans="6:9">
      <c r="F11369" s="11"/>
      <c r="G11369" s="15"/>
      <c r="H11369" s="11"/>
      <c r="I11369" s="15"/>
    </row>
    <row r="11370" spans="6:9">
      <c r="F11370" s="11"/>
      <c r="G11370" s="15"/>
      <c r="H11370" s="11"/>
      <c r="I11370" s="15"/>
    </row>
    <row r="11371" spans="6:9">
      <c r="F11371" s="11"/>
      <c r="G11371" s="15"/>
      <c r="H11371" s="11"/>
      <c r="I11371" s="15"/>
    </row>
    <row r="11372" spans="6:9">
      <c r="F11372" s="11"/>
      <c r="G11372" s="15"/>
      <c r="H11372" s="11"/>
      <c r="I11372" s="15"/>
    </row>
    <row r="11373" spans="6:9">
      <c r="F11373" s="11"/>
      <c r="G11373" s="15"/>
      <c r="H11373" s="11"/>
      <c r="I11373" s="15"/>
    </row>
    <row r="11374" spans="6:9">
      <c r="F11374" s="11"/>
      <c r="G11374" s="15"/>
      <c r="H11374" s="11"/>
      <c r="I11374" s="15"/>
    </row>
    <row r="11375" spans="6:9">
      <c r="F11375" s="11"/>
      <c r="G11375" s="15"/>
      <c r="H11375" s="11"/>
      <c r="I11375" s="15"/>
    </row>
    <row r="11376" spans="6:9">
      <c r="F11376" s="11"/>
      <c r="G11376" s="15"/>
      <c r="H11376" s="11"/>
      <c r="I11376" s="15"/>
    </row>
    <row r="11377" spans="6:9">
      <c r="F11377" s="11"/>
      <c r="G11377" s="15"/>
      <c r="H11377" s="11"/>
      <c r="I11377" s="15"/>
    </row>
    <row r="11378" spans="6:9">
      <c r="F11378" s="11"/>
      <c r="G11378" s="15"/>
      <c r="H11378" s="11"/>
      <c r="I11378" s="15"/>
    </row>
    <row r="11379" spans="6:9">
      <c r="F11379" s="11"/>
      <c r="G11379" s="15"/>
      <c r="H11379" s="11"/>
      <c r="I11379" s="15"/>
    </row>
    <row r="11380" spans="6:9">
      <c r="F11380" s="11"/>
      <c r="G11380" s="15"/>
      <c r="H11380" s="11"/>
      <c r="I11380" s="15"/>
    </row>
    <row r="11381" spans="6:9">
      <c r="F11381" s="11"/>
      <c r="G11381" s="15"/>
      <c r="H11381" s="11"/>
      <c r="I11381" s="15"/>
    </row>
    <row r="11382" spans="6:9">
      <c r="F11382" s="11"/>
      <c r="G11382" s="15"/>
      <c r="H11382" s="11"/>
      <c r="I11382" s="15"/>
    </row>
    <row r="11383" spans="6:9">
      <c r="F11383" s="11"/>
      <c r="G11383" s="15"/>
      <c r="H11383" s="11"/>
      <c r="I11383" s="15"/>
    </row>
    <row r="11384" spans="6:9">
      <c r="F11384" s="11"/>
      <c r="G11384" s="15"/>
      <c r="H11384" s="11"/>
      <c r="I11384" s="15"/>
    </row>
    <row r="11385" spans="6:9">
      <c r="F11385" s="11"/>
      <c r="G11385" s="15"/>
      <c r="H11385" s="11"/>
      <c r="I11385" s="15"/>
    </row>
    <row r="11386" spans="6:9">
      <c r="F11386" s="11"/>
      <c r="G11386" s="15"/>
      <c r="H11386" s="11"/>
      <c r="I11386" s="15"/>
    </row>
    <row r="11387" spans="6:9">
      <c r="F11387" s="11"/>
      <c r="G11387" s="15"/>
      <c r="H11387" s="11"/>
      <c r="I11387" s="15"/>
    </row>
    <row r="11388" spans="6:9">
      <c r="F11388" s="11"/>
      <c r="G11388" s="15"/>
      <c r="H11388" s="11"/>
      <c r="I11388" s="15"/>
    </row>
    <row r="11389" spans="6:9">
      <c r="F11389" s="11"/>
      <c r="G11389" s="15"/>
      <c r="H11389" s="11"/>
      <c r="I11389" s="15"/>
    </row>
    <row r="11390" spans="6:9">
      <c r="F11390" s="11"/>
      <c r="G11390" s="15"/>
      <c r="H11390" s="11"/>
      <c r="I11390" s="15"/>
    </row>
    <row r="11391" spans="6:9">
      <c r="F11391" s="11"/>
      <c r="G11391" s="15"/>
      <c r="H11391" s="11"/>
      <c r="I11391" s="15"/>
    </row>
    <row r="11392" spans="6:9">
      <c r="F11392" s="11"/>
      <c r="G11392" s="15"/>
      <c r="H11392" s="11"/>
      <c r="I11392" s="15"/>
    </row>
    <row r="11393" spans="6:9">
      <c r="F11393" s="11"/>
      <c r="G11393" s="15"/>
      <c r="H11393" s="11"/>
      <c r="I11393" s="15"/>
    </row>
    <row r="11394" spans="6:9">
      <c r="F11394" s="11"/>
      <c r="G11394" s="15"/>
      <c r="H11394" s="11"/>
      <c r="I11394" s="15"/>
    </row>
    <row r="11395" spans="6:9">
      <c r="F11395" s="11"/>
      <c r="G11395" s="15"/>
      <c r="H11395" s="11"/>
      <c r="I11395" s="15"/>
    </row>
    <row r="11396" spans="6:9">
      <c r="F11396" s="11"/>
      <c r="G11396" s="15"/>
      <c r="H11396" s="11"/>
      <c r="I11396" s="15"/>
    </row>
    <row r="11397" spans="6:9">
      <c r="F11397" s="11"/>
      <c r="G11397" s="15"/>
      <c r="H11397" s="11"/>
      <c r="I11397" s="15"/>
    </row>
    <row r="11398" spans="6:9">
      <c r="F11398" s="11"/>
      <c r="G11398" s="15"/>
      <c r="H11398" s="11"/>
      <c r="I11398" s="15"/>
    </row>
    <row r="11399" spans="6:9">
      <c r="F11399" s="11"/>
      <c r="G11399" s="15"/>
      <c r="H11399" s="11"/>
      <c r="I11399" s="15"/>
    </row>
    <row r="11400" spans="6:9">
      <c r="F11400" s="11"/>
      <c r="G11400" s="15"/>
      <c r="H11400" s="11"/>
      <c r="I11400" s="15"/>
    </row>
    <row r="11401" spans="6:9">
      <c r="F11401" s="11"/>
      <c r="G11401" s="15"/>
      <c r="H11401" s="11"/>
      <c r="I11401" s="15"/>
    </row>
    <row r="11402" spans="6:9">
      <c r="F11402" s="11"/>
      <c r="G11402" s="15"/>
      <c r="H11402" s="11"/>
      <c r="I11402" s="15"/>
    </row>
    <row r="11403" spans="6:9">
      <c r="F11403" s="11"/>
      <c r="G11403" s="15"/>
      <c r="H11403" s="11"/>
      <c r="I11403" s="15"/>
    </row>
    <row r="11404" spans="6:9">
      <c r="F11404" s="11"/>
      <c r="G11404" s="15"/>
      <c r="H11404" s="11"/>
      <c r="I11404" s="15"/>
    </row>
    <row r="11405" spans="6:9">
      <c r="F11405" s="11"/>
      <c r="G11405" s="15"/>
      <c r="H11405" s="11"/>
      <c r="I11405" s="15"/>
    </row>
    <row r="11406" spans="6:9">
      <c r="F11406" s="11"/>
      <c r="G11406" s="15"/>
      <c r="H11406" s="11"/>
      <c r="I11406" s="15"/>
    </row>
    <row r="11407" spans="6:9">
      <c r="F11407" s="11"/>
      <c r="G11407" s="15"/>
      <c r="H11407" s="11"/>
      <c r="I11407" s="15"/>
    </row>
    <row r="11408" spans="6:9">
      <c r="F11408" s="11"/>
      <c r="G11408" s="15"/>
      <c r="H11408" s="11"/>
      <c r="I11408" s="15"/>
    </row>
    <row r="11409" spans="6:9">
      <c r="F11409" s="11"/>
      <c r="G11409" s="15"/>
      <c r="H11409" s="11"/>
      <c r="I11409" s="15"/>
    </row>
    <row r="11410" spans="6:9">
      <c r="F11410" s="11"/>
      <c r="G11410" s="15"/>
      <c r="H11410" s="11"/>
      <c r="I11410" s="15"/>
    </row>
    <row r="11411" spans="6:9">
      <c r="F11411" s="11"/>
      <c r="G11411" s="15"/>
      <c r="H11411" s="11"/>
      <c r="I11411" s="15"/>
    </row>
    <row r="11412" spans="6:9">
      <c r="F11412" s="11"/>
      <c r="G11412" s="15"/>
      <c r="H11412" s="11"/>
      <c r="I11412" s="15"/>
    </row>
    <row r="11413" spans="6:9">
      <c r="F11413" s="11"/>
      <c r="G11413" s="15"/>
      <c r="H11413" s="11"/>
      <c r="I11413" s="15"/>
    </row>
    <row r="11414" spans="6:9">
      <c r="F11414" s="11"/>
      <c r="G11414" s="15"/>
      <c r="H11414" s="11"/>
      <c r="I11414" s="15"/>
    </row>
    <row r="11415" spans="6:9">
      <c r="F11415" s="11"/>
      <c r="G11415" s="15"/>
      <c r="H11415" s="11"/>
      <c r="I11415" s="15"/>
    </row>
    <row r="11416" spans="6:9">
      <c r="F11416" s="11"/>
      <c r="G11416" s="15"/>
      <c r="H11416" s="11"/>
      <c r="I11416" s="15"/>
    </row>
    <row r="11417" spans="6:9">
      <c r="F11417" s="11"/>
      <c r="G11417" s="15"/>
      <c r="H11417" s="11"/>
      <c r="I11417" s="15"/>
    </row>
    <row r="11418" spans="6:9">
      <c r="F11418" s="11"/>
      <c r="G11418" s="15"/>
      <c r="H11418" s="11"/>
      <c r="I11418" s="15"/>
    </row>
    <row r="11419" spans="6:9">
      <c r="F11419" s="11"/>
      <c r="G11419" s="15"/>
      <c r="H11419" s="11"/>
      <c r="I11419" s="15"/>
    </row>
    <row r="11420" spans="6:9">
      <c r="F11420" s="11"/>
      <c r="G11420" s="15"/>
      <c r="H11420" s="11"/>
      <c r="I11420" s="15"/>
    </row>
    <row r="11421" spans="6:9">
      <c r="F11421" s="11"/>
      <c r="G11421" s="15"/>
      <c r="H11421" s="11"/>
      <c r="I11421" s="15"/>
    </row>
    <row r="11422" spans="6:9">
      <c r="F11422" s="11"/>
      <c r="G11422" s="15"/>
      <c r="H11422" s="11"/>
      <c r="I11422" s="15"/>
    </row>
    <row r="11423" spans="6:9">
      <c r="F11423" s="11"/>
      <c r="G11423" s="15"/>
      <c r="H11423" s="11"/>
      <c r="I11423" s="15"/>
    </row>
    <row r="11424" spans="6:9">
      <c r="F11424" s="11"/>
      <c r="G11424" s="15"/>
      <c r="H11424" s="11"/>
      <c r="I11424" s="15"/>
    </row>
    <row r="11425" spans="6:9">
      <c r="F11425" s="11"/>
      <c r="G11425" s="15"/>
      <c r="H11425" s="11"/>
      <c r="I11425" s="15"/>
    </row>
    <row r="11426" spans="6:9">
      <c r="F11426" s="11"/>
      <c r="G11426" s="15"/>
      <c r="H11426" s="11"/>
      <c r="I11426" s="15"/>
    </row>
    <row r="11427" spans="6:9">
      <c r="F11427" s="11"/>
      <c r="G11427" s="15"/>
      <c r="H11427" s="11"/>
      <c r="I11427" s="15"/>
    </row>
    <row r="11428" spans="6:9">
      <c r="F11428" s="11"/>
      <c r="G11428" s="15"/>
      <c r="H11428" s="11"/>
      <c r="I11428" s="15"/>
    </row>
    <row r="11429" spans="6:9">
      <c r="F11429" s="11"/>
      <c r="G11429" s="15"/>
      <c r="H11429" s="11"/>
      <c r="I11429" s="15"/>
    </row>
    <row r="11430" spans="6:9">
      <c r="F11430" s="11"/>
      <c r="G11430" s="15"/>
      <c r="H11430" s="11"/>
      <c r="I11430" s="15"/>
    </row>
    <row r="11431" spans="6:9">
      <c r="F11431" s="11"/>
      <c r="G11431" s="15"/>
      <c r="H11431" s="11"/>
      <c r="I11431" s="15"/>
    </row>
    <row r="11432" spans="6:9">
      <c r="F11432" s="11"/>
      <c r="G11432" s="15"/>
      <c r="H11432" s="11"/>
      <c r="I11432" s="15"/>
    </row>
    <row r="11433" spans="6:9">
      <c r="F11433" s="11"/>
      <c r="G11433" s="15"/>
      <c r="H11433" s="11"/>
      <c r="I11433" s="15"/>
    </row>
    <row r="11434" spans="6:9">
      <c r="F11434" s="11"/>
      <c r="G11434" s="15"/>
      <c r="H11434" s="11"/>
      <c r="I11434" s="15"/>
    </row>
    <row r="11435" spans="6:9">
      <c r="F11435" s="11"/>
      <c r="G11435" s="15"/>
      <c r="H11435" s="11"/>
      <c r="I11435" s="15"/>
    </row>
    <row r="11436" spans="6:9">
      <c r="F11436" s="11"/>
      <c r="G11436" s="15"/>
      <c r="H11436" s="11"/>
      <c r="I11436" s="15"/>
    </row>
    <row r="11437" spans="6:9">
      <c r="F11437" s="11"/>
      <c r="G11437" s="15"/>
      <c r="H11437" s="11"/>
      <c r="I11437" s="15"/>
    </row>
    <row r="11438" spans="6:9">
      <c r="F11438" s="11"/>
      <c r="G11438" s="15"/>
      <c r="H11438" s="11"/>
      <c r="I11438" s="15"/>
    </row>
    <row r="11439" spans="6:9">
      <c r="F11439" s="11"/>
      <c r="G11439" s="15"/>
      <c r="H11439" s="11"/>
      <c r="I11439" s="15"/>
    </row>
    <row r="11440" spans="6:9">
      <c r="F11440" s="11"/>
      <c r="G11440" s="15"/>
      <c r="H11440" s="11"/>
      <c r="I11440" s="15"/>
    </row>
    <row r="11441" spans="6:9">
      <c r="F11441" s="11"/>
      <c r="G11441" s="15"/>
      <c r="H11441" s="11"/>
      <c r="I11441" s="15"/>
    </row>
    <row r="11442" spans="6:9">
      <c r="F11442" s="11"/>
      <c r="G11442" s="15"/>
      <c r="H11442" s="11"/>
      <c r="I11442" s="15"/>
    </row>
    <row r="11443" spans="6:9">
      <c r="F11443" s="11"/>
      <c r="G11443" s="15"/>
      <c r="H11443" s="11"/>
      <c r="I11443" s="15"/>
    </row>
    <row r="11444" spans="6:9">
      <c r="F11444" s="11"/>
      <c r="G11444" s="15"/>
      <c r="H11444" s="11"/>
      <c r="I11444" s="15"/>
    </row>
    <row r="11445" spans="6:9">
      <c r="F11445" s="11"/>
      <c r="G11445" s="15"/>
      <c r="H11445" s="11"/>
      <c r="I11445" s="15"/>
    </row>
    <row r="11446" spans="6:9">
      <c r="F11446" s="11"/>
      <c r="G11446" s="15"/>
      <c r="H11446" s="11"/>
      <c r="I11446" s="15"/>
    </row>
    <row r="11447" spans="6:9">
      <c r="F11447" s="11"/>
      <c r="G11447" s="15"/>
      <c r="H11447" s="11"/>
      <c r="I11447" s="15"/>
    </row>
    <row r="11448" spans="6:9">
      <c r="F11448" s="11"/>
      <c r="G11448" s="15"/>
      <c r="H11448" s="11"/>
      <c r="I11448" s="15"/>
    </row>
    <row r="11449" spans="6:9">
      <c r="F11449" s="11"/>
      <c r="G11449" s="15"/>
      <c r="H11449" s="11"/>
      <c r="I11449" s="15"/>
    </row>
    <row r="11450" spans="6:9">
      <c r="F11450" s="11"/>
      <c r="G11450" s="15"/>
      <c r="H11450" s="11"/>
      <c r="I11450" s="15"/>
    </row>
    <row r="11451" spans="6:9">
      <c r="F11451" s="11"/>
      <c r="G11451" s="15"/>
      <c r="H11451" s="11"/>
      <c r="I11451" s="15"/>
    </row>
    <row r="11452" spans="6:9">
      <c r="F11452" s="11"/>
      <c r="G11452" s="15"/>
      <c r="H11452" s="11"/>
      <c r="I11452" s="15"/>
    </row>
    <row r="11453" spans="6:9">
      <c r="F11453" s="11"/>
      <c r="G11453" s="15"/>
      <c r="H11453" s="11"/>
      <c r="I11453" s="15"/>
    </row>
    <row r="11454" spans="6:9">
      <c r="F11454" s="11"/>
      <c r="G11454" s="15"/>
      <c r="H11454" s="11"/>
      <c r="I11454" s="15"/>
    </row>
    <row r="11455" spans="6:9">
      <c r="F11455" s="11"/>
      <c r="G11455" s="15"/>
      <c r="H11455" s="11"/>
      <c r="I11455" s="15"/>
    </row>
    <row r="11456" spans="6:9">
      <c r="F11456" s="11"/>
      <c r="G11456" s="15"/>
      <c r="H11456" s="11"/>
      <c r="I11456" s="15"/>
    </row>
    <row r="11457" spans="6:9">
      <c r="F11457" s="11"/>
      <c r="G11457" s="15"/>
      <c r="H11457" s="11"/>
      <c r="I11457" s="15"/>
    </row>
    <row r="11458" spans="6:9">
      <c r="F11458" s="11"/>
      <c r="G11458" s="15"/>
      <c r="H11458" s="11"/>
      <c r="I11458" s="15"/>
    </row>
    <row r="11459" spans="6:9">
      <c r="F11459" s="11"/>
      <c r="G11459" s="15"/>
      <c r="H11459" s="11"/>
      <c r="I11459" s="15"/>
    </row>
    <row r="11460" spans="6:9">
      <c r="F11460" s="11"/>
      <c r="G11460" s="15"/>
      <c r="H11460" s="11"/>
      <c r="I11460" s="15"/>
    </row>
    <row r="11461" spans="6:9">
      <c r="F11461" s="11"/>
      <c r="G11461" s="15"/>
      <c r="H11461" s="11"/>
      <c r="I11461" s="15"/>
    </row>
    <row r="11462" spans="6:9">
      <c r="F11462" s="11"/>
      <c r="G11462" s="15"/>
      <c r="H11462" s="11"/>
      <c r="I11462" s="15"/>
    </row>
    <row r="11463" spans="6:9">
      <c r="F11463" s="11"/>
      <c r="G11463" s="15"/>
      <c r="H11463" s="11"/>
      <c r="I11463" s="15"/>
    </row>
    <row r="11464" spans="6:9">
      <c r="F11464" s="11"/>
      <c r="G11464" s="15"/>
      <c r="H11464" s="11"/>
      <c r="I11464" s="15"/>
    </row>
    <row r="11465" spans="6:9">
      <c r="F11465" s="11"/>
      <c r="G11465" s="15"/>
      <c r="H11465" s="11"/>
      <c r="I11465" s="15"/>
    </row>
    <row r="11466" spans="6:9">
      <c r="F11466" s="11"/>
      <c r="G11466" s="15"/>
      <c r="H11466" s="11"/>
      <c r="I11466" s="15"/>
    </row>
    <row r="11467" spans="6:9">
      <c r="F11467" s="11"/>
      <c r="G11467" s="15"/>
      <c r="H11467" s="11"/>
      <c r="I11467" s="15"/>
    </row>
    <row r="11468" spans="6:9">
      <c r="F11468" s="11"/>
      <c r="G11468" s="15"/>
      <c r="H11468" s="11"/>
      <c r="I11468" s="15"/>
    </row>
    <row r="11469" spans="6:9">
      <c r="F11469" s="11"/>
      <c r="G11469" s="15"/>
      <c r="H11469" s="11"/>
      <c r="I11469" s="15"/>
    </row>
    <row r="11470" spans="6:9">
      <c r="F11470" s="11"/>
      <c r="G11470" s="15"/>
      <c r="H11470" s="11"/>
      <c r="I11470" s="15"/>
    </row>
    <row r="11471" spans="6:9">
      <c r="F11471" s="11"/>
      <c r="G11471" s="15"/>
      <c r="H11471" s="11"/>
      <c r="I11471" s="15"/>
    </row>
    <row r="11472" spans="6:9">
      <c r="F11472" s="11"/>
      <c r="G11472" s="15"/>
      <c r="H11472" s="11"/>
      <c r="I11472" s="15"/>
    </row>
    <row r="11473" spans="6:9">
      <c r="F11473" s="11"/>
      <c r="G11473" s="15"/>
      <c r="H11473" s="11"/>
      <c r="I11473" s="15"/>
    </row>
    <row r="11474" spans="6:9">
      <c r="F11474" s="11"/>
      <c r="G11474" s="15"/>
      <c r="H11474" s="11"/>
      <c r="I11474" s="15"/>
    </row>
    <row r="11475" spans="6:9">
      <c r="F11475" s="11"/>
      <c r="G11475" s="15"/>
      <c r="H11475" s="11"/>
      <c r="I11475" s="15"/>
    </row>
    <row r="11476" spans="6:9">
      <c r="F11476" s="11"/>
      <c r="G11476" s="15"/>
      <c r="H11476" s="11"/>
      <c r="I11476" s="15"/>
    </row>
    <row r="11477" spans="6:9">
      <c r="F11477" s="11"/>
      <c r="G11477" s="15"/>
      <c r="H11477" s="11"/>
      <c r="I11477" s="15"/>
    </row>
    <row r="11478" spans="6:9">
      <c r="F11478" s="11"/>
      <c r="G11478" s="15"/>
      <c r="H11478" s="11"/>
      <c r="I11478" s="15"/>
    </row>
    <row r="11479" spans="6:9">
      <c r="F11479" s="11"/>
      <c r="G11479" s="15"/>
      <c r="H11479" s="11"/>
      <c r="I11479" s="15"/>
    </row>
    <row r="11480" spans="6:9">
      <c r="F11480" s="11"/>
      <c r="G11480" s="15"/>
      <c r="H11480" s="11"/>
      <c r="I11480" s="15"/>
    </row>
    <row r="11481" spans="6:9">
      <c r="F11481" s="11"/>
      <c r="G11481" s="15"/>
      <c r="H11481" s="11"/>
      <c r="I11481" s="15"/>
    </row>
    <row r="11482" spans="6:9">
      <c r="F11482" s="11"/>
      <c r="G11482" s="15"/>
      <c r="H11482" s="11"/>
      <c r="I11482" s="15"/>
    </row>
    <row r="11483" spans="6:9">
      <c r="F11483" s="11"/>
      <c r="G11483" s="15"/>
      <c r="H11483" s="11"/>
      <c r="I11483" s="15"/>
    </row>
    <row r="11484" spans="6:9">
      <c r="F11484" s="11"/>
      <c r="G11484" s="15"/>
      <c r="H11484" s="11"/>
      <c r="I11484" s="15"/>
    </row>
    <row r="11485" spans="6:9">
      <c r="F11485" s="11"/>
      <c r="G11485" s="15"/>
      <c r="H11485" s="11"/>
      <c r="I11485" s="15"/>
    </row>
    <row r="11486" spans="6:9">
      <c r="F11486" s="11"/>
      <c r="G11486" s="15"/>
      <c r="H11486" s="11"/>
      <c r="I11486" s="15"/>
    </row>
    <row r="11487" spans="6:9">
      <c r="F11487" s="11"/>
      <c r="G11487" s="15"/>
      <c r="H11487" s="11"/>
      <c r="I11487" s="15"/>
    </row>
    <row r="11488" spans="6:9">
      <c r="F11488" s="11"/>
      <c r="G11488" s="15"/>
      <c r="H11488" s="11"/>
      <c r="I11488" s="15"/>
    </row>
    <row r="11489" spans="6:9">
      <c r="F11489" s="11"/>
      <c r="G11489" s="15"/>
      <c r="H11489" s="11"/>
      <c r="I11489" s="15"/>
    </row>
    <row r="11490" spans="6:9">
      <c r="F11490" s="11"/>
      <c r="G11490" s="15"/>
      <c r="H11490" s="11"/>
      <c r="I11490" s="15"/>
    </row>
    <row r="11491" spans="6:9">
      <c r="F11491" s="11"/>
      <c r="G11491" s="15"/>
      <c r="H11491" s="11"/>
      <c r="I11491" s="15"/>
    </row>
    <row r="11492" spans="6:9">
      <c r="F11492" s="11"/>
      <c r="G11492" s="15"/>
      <c r="H11492" s="11"/>
      <c r="I11492" s="15"/>
    </row>
    <row r="11493" spans="6:9">
      <c r="F11493" s="11"/>
      <c r="G11493" s="15"/>
      <c r="H11493" s="11"/>
      <c r="I11493" s="15"/>
    </row>
    <row r="11494" spans="6:9">
      <c r="F11494" s="11"/>
      <c r="G11494" s="15"/>
      <c r="H11494" s="11"/>
      <c r="I11494" s="15"/>
    </row>
    <row r="11495" spans="6:9">
      <c r="F11495" s="11"/>
      <c r="G11495" s="15"/>
      <c r="H11495" s="11"/>
      <c r="I11495" s="15"/>
    </row>
    <row r="11496" spans="6:9">
      <c r="F11496" s="11"/>
      <c r="G11496" s="15"/>
      <c r="H11496" s="11"/>
      <c r="I11496" s="15"/>
    </row>
    <row r="11497" spans="6:9">
      <c r="F11497" s="11"/>
      <c r="G11497" s="15"/>
      <c r="H11497" s="11"/>
      <c r="I11497" s="15"/>
    </row>
    <row r="11498" spans="6:9">
      <c r="F11498" s="11"/>
      <c r="G11498" s="15"/>
      <c r="H11498" s="11"/>
      <c r="I11498" s="15"/>
    </row>
    <row r="11499" spans="6:9">
      <c r="F11499" s="11"/>
      <c r="G11499" s="15"/>
      <c r="H11499" s="11"/>
      <c r="I11499" s="15"/>
    </row>
    <row r="11500" spans="6:9">
      <c r="F11500" s="11"/>
      <c r="G11500" s="15"/>
      <c r="H11500" s="11"/>
      <c r="I11500" s="15"/>
    </row>
    <row r="11501" spans="6:9">
      <c r="F11501" s="11"/>
      <c r="G11501" s="15"/>
      <c r="H11501" s="11"/>
      <c r="I11501" s="15"/>
    </row>
    <row r="11502" spans="6:9">
      <c r="F11502" s="11"/>
      <c r="G11502" s="15"/>
      <c r="H11502" s="11"/>
      <c r="I11502" s="15"/>
    </row>
    <row r="11503" spans="6:9">
      <c r="F11503" s="11"/>
      <c r="G11503" s="15"/>
      <c r="H11503" s="11"/>
      <c r="I11503" s="15"/>
    </row>
    <row r="11504" spans="6:9">
      <c r="F11504" s="11"/>
      <c r="G11504" s="15"/>
      <c r="H11504" s="11"/>
      <c r="I11504" s="15"/>
    </row>
    <row r="11505" spans="6:9">
      <c r="F11505" s="11"/>
      <c r="G11505" s="15"/>
      <c r="H11505" s="11"/>
      <c r="I11505" s="15"/>
    </row>
    <row r="11506" spans="6:9">
      <c r="F11506" s="11"/>
      <c r="G11506" s="15"/>
      <c r="H11506" s="11"/>
      <c r="I11506" s="15"/>
    </row>
    <row r="11507" spans="6:9">
      <c r="F11507" s="11"/>
      <c r="G11507" s="15"/>
      <c r="H11507" s="11"/>
      <c r="I11507" s="15"/>
    </row>
    <row r="11508" spans="6:9">
      <c r="F11508" s="11"/>
      <c r="G11508" s="15"/>
      <c r="H11508" s="11"/>
      <c r="I11508" s="15"/>
    </row>
    <row r="11509" spans="6:9">
      <c r="F11509" s="11"/>
      <c r="G11509" s="15"/>
      <c r="H11509" s="11"/>
      <c r="I11509" s="15"/>
    </row>
    <row r="11510" spans="6:9">
      <c r="F11510" s="11"/>
      <c r="G11510" s="15"/>
      <c r="H11510" s="11"/>
      <c r="I11510" s="15"/>
    </row>
    <row r="11511" spans="6:9">
      <c r="F11511" s="11"/>
      <c r="G11511" s="15"/>
      <c r="H11511" s="11"/>
      <c r="I11511" s="15"/>
    </row>
    <row r="11512" spans="6:9">
      <c r="F11512" s="11"/>
      <c r="G11512" s="15"/>
      <c r="H11512" s="11"/>
      <c r="I11512" s="15"/>
    </row>
    <row r="11513" spans="6:9">
      <c r="F11513" s="11"/>
      <c r="G11513" s="15"/>
      <c r="H11513" s="11"/>
      <c r="I11513" s="15"/>
    </row>
    <row r="11514" spans="6:9">
      <c r="F11514" s="11"/>
      <c r="G11514" s="15"/>
      <c r="H11514" s="11"/>
      <c r="I11514" s="15"/>
    </row>
    <row r="11515" spans="6:9">
      <c r="F11515" s="11"/>
      <c r="G11515" s="15"/>
      <c r="H11515" s="11"/>
      <c r="I11515" s="15"/>
    </row>
    <row r="11516" spans="6:9">
      <c r="F11516" s="11"/>
      <c r="G11516" s="15"/>
      <c r="H11516" s="11"/>
      <c r="I11516" s="15"/>
    </row>
    <row r="11517" spans="6:9">
      <c r="F11517" s="11"/>
      <c r="G11517" s="15"/>
      <c r="H11517" s="11"/>
      <c r="I11517" s="15"/>
    </row>
    <row r="11518" spans="6:9">
      <c r="F11518" s="11"/>
      <c r="G11518" s="15"/>
      <c r="H11518" s="11"/>
      <c r="I11518" s="15"/>
    </row>
    <row r="11519" spans="6:9">
      <c r="F11519" s="11"/>
      <c r="G11519" s="15"/>
      <c r="H11519" s="11"/>
      <c r="I11519" s="15"/>
    </row>
    <row r="11520" spans="6:9">
      <c r="F11520" s="11"/>
      <c r="G11520" s="15"/>
      <c r="H11520" s="11"/>
      <c r="I11520" s="15"/>
    </row>
    <row r="11521" spans="6:9">
      <c r="F11521" s="11"/>
      <c r="G11521" s="15"/>
      <c r="H11521" s="11"/>
      <c r="I11521" s="15"/>
    </row>
    <row r="11522" spans="6:9">
      <c r="F11522" s="11"/>
      <c r="G11522" s="15"/>
      <c r="H11522" s="11"/>
      <c r="I11522" s="15"/>
    </row>
    <row r="11523" spans="6:9">
      <c r="F11523" s="11"/>
      <c r="G11523" s="15"/>
      <c r="H11523" s="11"/>
      <c r="I11523" s="15"/>
    </row>
    <row r="11524" spans="6:9">
      <c r="F11524" s="11"/>
      <c r="G11524" s="15"/>
      <c r="H11524" s="11"/>
      <c r="I11524" s="15"/>
    </row>
    <row r="11525" spans="6:9">
      <c r="F11525" s="11"/>
      <c r="G11525" s="15"/>
      <c r="H11525" s="11"/>
      <c r="I11525" s="15"/>
    </row>
    <row r="11526" spans="6:9">
      <c r="F11526" s="11"/>
      <c r="G11526" s="15"/>
      <c r="H11526" s="11"/>
      <c r="I11526" s="15"/>
    </row>
    <row r="11527" spans="6:9">
      <c r="F11527" s="11"/>
      <c r="G11527" s="15"/>
      <c r="H11527" s="11"/>
      <c r="I11527" s="15"/>
    </row>
    <row r="11528" spans="6:9">
      <c r="F11528" s="11"/>
      <c r="G11528" s="15"/>
      <c r="H11528" s="11"/>
      <c r="I11528" s="15"/>
    </row>
    <row r="11529" spans="6:9">
      <c r="F11529" s="11"/>
      <c r="G11529" s="15"/>
      <c r="H11529" s="11"/>
      <c r="I11529" s="15"/>
    </row>
    <row r="11530" spans="6:9">
      <c r="F11530" s="11"/>
      <c r="G11530" s="15"/>
      <c r="H11530" s="11"/>
      <c r="I11530" s="15"/>
    </row>
    <row r="11531" spans="6:9">
      <c r="F11531" s="11"/>
      <c r="G11531" s="15"/>
      <c r="H11531" s="11"/>
      <c r="I11531" s="15"/>
    </row>
    <row r="11532" spans="6:9">
      <c r="F11532" s="11"/>
      <c r="G11532" s="15"/>
      <c r="H11532" s="11"/>
      <c r="I11532" s="15"/>
    </row>
    <row r="11533" spans="6:9">
      <c r="F11533" s="11"/>
      <c r="G11533" s="15"/>
      <c r="H11533" s="11"/>
      <c r="I11533" s="15"/>
    </row>
    <row r="11534" spans="6:9">
      <c r="F11534" s="11"/>
      <c r="G11534" s="15"/>
      <c r="H11534" s="11"/>
      <c r="I11534" s="15"/>
    </row>
    <row r="11535" spans="6:9">
      <c r="F11535" s="11"/>
      <c r="G11535" s="15"/>
      <c r="H11535" s="11"/>
      <c r="I11535" s="15"/>
    </row>
    <row r="11536" spans="6:9">
      <c r="F11536" s="11"/>
      <c r="G11536" s="15"/>
      <c r="H11536" s="11"/>
      <c r="I11536" s="15"/>
    </row>
    <row r="11537" spans="6:9">
      <c r="F11537" s="11"/>
      <c r="G11537" s="15"/>
      <c r="H11537" s="11"/>
      <c r="I11537" s="15"/>
    </row>
    <row r="11538" spans="6:9">
      <c r="F11538" s="11"/>
      <c r="G11538" s="15"/>
      <c r="H11538" s="11"/>
      <c r="I11538" s="15"/>
    </row>
    <row r="11539" spans="6:9">
      <c r="F11539" s="11"/>
      <c r="G11539" s="15"/>
      <c r="H11539" s="11"/>
      <c r="I11539" s="15"/>
    </row>
    <row r="11540" spans="6:9">
      <c r="F11540" s="11"/>
      <c r="G11540" s="15"/>
      <c r="H11540" s="11"/>
      <c r="I11540" s="15"/>
    </row>
    <row r="11541" spans="6:9">
      <c r="F11541" s="11"/>
      <c r="G11541" s="15"/>
      <c r="H11541" s="11"/>
      <c r="I11541" s="15"/>
    </row>
    <row r="11542" spans="6:9">
      <c r="F11542" s="11"/>
      <c r="G11542" s="15"/>
      <c r="H11542" s="11"/>
      <c r="I11542" s="15"/>
    </row>
    <row r="11543" spans="6:9">
      <c r="F11543" s="11"/>
      <c r="G11543" s="15"/>
      <c r="H11543" s="11"/>
      <c r="I11543" s="15"/>
    </row>
    <row r="11544" spans="6:9">
      <c r="F11544" s="11"/>
      <c r="G11544" s="15"/>
      <c r="H11544" s="11"/>
      <c r="I11544" s="15"/>
    </row>
    <row r="11545" spans="6:9">
      <c r="F11545" s="11"/>
      <c r="G11545" s="15"/>
      <c r="H11545" s="11"/>
      <c r="I11545" s="15"/>
    </row>
    <row r="11546" spans="6:9">
      <c r="F11546" s="11"/>
      <c r="G11546" s="15"/>
      <c r="H11546" s="11"/>
      <c r="I11546" s="15"/>
    </row>
    <row r="11547" spans="6:9">
      <c r="F11547" s="11"/>
      <c r="G11547" s="15"/>
      <c r="H11547" s="11"/>
      <c r="I11547" s="15"/>
    </row>
    <row r="11548" spans="6:9">
      <c r="F11548" s="11"/>
      <c r="G11548" s="15"/>
      <c r="H11548" s="11"/>
      <c r="I11548" s="15"/>
    </row>
    <row r="11549" spans="6:9">
      <c r="F11549" s="11"/>
      <c r="G11549" s="15"/>
      <c r="H11549" s="11"/>
      <c r="I11549" s="15"/>
    </row>
    <row r="11550" spans="6:9">
      <c r="F11550" s="11"/>
      <c r="G11550" s="15"/>
      <c r="H11550" s="11"/>
      <c r="I11550" s="15"/>
    </row>
    <row r="11551" spans="6:9">
      <c r="F11551" s="11"/>
      <c r="G11551" s="15"/>
      <c r="H11551" s="11"/>
      <c r="I11551" s="15"/>
    </row>
    <row r="11552" spans="6:9">
      <c r="F11552" s="11"/>
      <c r="G11552" s="15"/>
      <c r="H11552" s="11"/>
      <c r="I11552" s="15"/>
    </row>
    <row r="11553" spans="6:9">
      <c r="F11553" s="11"/>
      <c r="G11553" s="15"/>
      <c r="H11553" s="11"/>
      <c r="I11553" s="15"/>
    </row>
    <row r="11554" spans="6:9">
      <c r="F11554" s="11"/>
      <c r="G11554" s="15"/>
      <c r="H11554" s="11"/>
      <c r="I11554" s="15"/>
    </row>
    <row r="11555" spans="6:9">
      <c r="F11555" s="11"/>
      <c r="G11555" s="15"/>
      <c r="H11555" s="11"/>
      <c r="I11555" s="15"/>
    </row>
    <row r="11556" spans="6:9">
      <c r="F11556" s="11"/>
      <c r="G11556" s="15"/>
      <c r="H11556" s="11"/>
      <c r="I11556" s="15"/>
    </row>
    <row r="11557" spans="6:9">
      <c r="F11557" s="11"/>
      <c r="G11557" s="15"/>
      <c r="H11557" s="11"/>
      <c r="I11557" s="15"/>
    </row>
    <row r="11558" spans="6:9">
      <c r="F11558" s="11"/>
      <c r="G11558" s="15"/>
      <c r="H11558" s="11"/>
      <c r="I11558" s="15"/>
    </row>
    <row r="11559" spans="6:9">
      <c r="F11559" s="11"/>
      <c r="G11559" s="15"/>
      <c r="H11559" s="11"/>
      <c r="I11559" s="15"/>
    </row>
    <row r="11560" spans="6:9">
      <c r="F11560" s="11"/>
      <c r="G11560" s="15"/>
      <c r="H11560" s="11"/>
      <c r="I11560" s="15"/>
    </row>
    <row r="11561" spans="6:9">
      <c r="F11561" s="11"/>
      <c r="G11561" s="15"/>
      <c r="H11561" s="11"/>
      <c r="I11561" s="15"/>
    </row>
    <row r="11562" spans="6:9">
      <c r="F11562" s="11"/>
      <c r="G11562" s="15"/>
      <c r="H11562" s="11"/>
      <c r="I11562" s="15"/>
    </row>
    <row r="11563" spans="6:9">
      <c r="F11563" s="11"/>
      <c r="G11563" s="15"/>
      <c r="H11563" s="11"/>
      <c r="I11563" s="15"/>
    </row>
    <row r="11564" spans="6:9">
      <c r="F11564" s="11"/>
      <c r="G11564" s="15"/>
      <c r="H11564" s="11"/>
      <c r="I11564" s="15"/>
    </row>
    <row r="11565" spans="6:9">
      <c r="F11565" s="11"/>
      <c r="G11565" s="15"/>
      <c r="H11565" s="11"/>
      <c r="I11565" s="15"/>
    </row>
    <row r="11566" spans="6:9">
      <c r="F11566" s="11"/>
      <c r="G11566" s="15"/>
      <c r="H11566" s="11"/>
      <c r="I11566" s="15"/>
    </row>
    <row r="11567" spans="6:9">
      <c r="F11567" s="11"/>
      <c r="G11567" s="15"/>
      <c r="H11567" s="11"/>
      <c r="I11567" s="15"/>
    </row>
    <row r="11568" spans="6:9">
      <c r="F11568" s="11"/>
      <c r="G11568" s="15"/>
      <c r="H11568" s="11"/>
      <c r="I11568" s="15"/>
    </row>
    <row r="11569" spans="6:9">
      <c r="F11569" s="11"/>
      <c r="G11569" s="15"/>
      <c r="H11569" s="11"/>
      <c r="I11569" s="15"/>
    </row>
    <row r="11570" spans="6:9">
      <c r="F11570" s="11"/>
      <c r="G11570" s="15"/>
      <c r="H11570" s="11"/>
      <c r="I11570" s="15"/>
    </row>
    <row r="11571" spans="6:9">
      <c r="F11571" s="11"/>
      <c r="G11571" s="15"/>
      <c r="H11571" s="11"/>
      <c r="I11571" s="15"/>
    </row>
    <row r="11572" spans="6:9">
      <c r="F11572" s="11"/>
      <c r="G11572" s="15"/>
      <c r="H11572" s="11"/>
      <c r="I11572" s="15"/>
    </row>
    <row r="11573" spans="6:9">
      <c r="F11573" s="11"/>
      <c r="G11573" s="15"/>
      <c r="H11573" s="11"/>
      <c r="I11573" s="15"/>
    </row>
    <row r="11574" spans="6:9">
      <c r="F11574" s="11"/>
      <c r="G11574" s="15"/>
      <c r="H11574" s="11"/>
      <c r="I11574" s="15"/>
    </row>
    <row r="11575" spans="6:9">
      <c r="F11575" s="11"/>
      <c r="G11575" s="15"/>
      <c r="H11575" s="11"/>
      <c r="I11575" s="15"/>
    </row>
    <row r="11576" spans="6:9">
      <c r="F11576" s="11"/>
      <c r="G11576" s="15"/>
      <c r="H11576" s="11"/>
      <c r="I11576" s="15"/>
    </row>
    <row r="11577" spans="6:9">
      <c r="F11577" s="11"/>
      <c r="G11577" s="15"/>
      <c r="H11577" s="11"/>
      <c r="I11577" s="15"/>
    </row>
    <row r="11578" spans="6:9">
      <c r="F11578" s="11"/>
      <c r="G11578" s="15"/>
      <c r="H11578" s="11"/>
      <c r="I11578" s="15"/>
    </row>
    <row r="11579" spans="6:9">
      <c r="F11579" s="11"/>
      <c r="G11579" s="15"/>
      <c r="H11579" s="11"/>
      <c r="I11579" s="15"/>
    </row>
    <row r="11580" spans="6:9">
      <c r="F11580" s="11"/>
      <c r="G11580" s="15"/>
      <c r="H11580" s="11"/>
      <c r="I11580" s="15"/>
    </row>
    <row r="11581" spans="6:9">
      <c r="F11581" s="11"/>
      <c r="G11581" s="15"/>
      <c r="H11581" s="11"/>
      <c r="I11581" s="15"/>
    </row>
    <row r="11582" spans="6:9">
      <c r="F11582" s="11"/>
      <c r="G11582" s="15"/>
      <c r="H11582" s="11"/>
      <c r="I11582" s="15"/>
    </row>
    <row r="11583" spans="6:9">
      <c r="F11583" s="11"/>
      <c r="G11583" s="15"/>
      <c r="H11583" s="11"/>
      <c r="I11583" s="15"/>
    </row>
    <row r="11584" spans="6:9">
      <c r="F11584" s="11"/>
      <c r="G11584" s="15"/>
      <c r="H11584" s="11"/>
      <c r="I11584" s="15"/>
    </row>
    <row r="11585" spans="6:9">
      <c r="F11585" s="11"/>
      <c r="G11585" s="15"/>
      <c r="H11585" s="11"/>
      <c r="I11585" s="15"/>
    </row>
    <row r="11586" spans="6:9">
      <c r="F11586" s="11"/>
      <c r="G11586" s="15"/>
      <c r="H11586" s="11"/>
      <c r="I11586" s="15"/>
    </row>
    <row r="11587" spans="6:9">
      <c r="F11587" s="11"/>
      <c r="G11587" s="15"/>
      <c r="H11587" s="11"/>
      <c r="I11587" s="15"/>
    </row>
    <row r="11588" spans="6:9">
      <c r="F11588" s="11"/>
      <c r="G11588" s="15"/>
      <c r="H11588" s="11"/>
      <c r="I11588" s="15"/>
    </row>
    <row r="11589" spans="6:9">
      <c r="F11589" s="11"/>
      <c r="G11589" s="15"/>
      <c r="H11589" s="11"/>
      <c r="I11589" s="15"/>
    </row>
    <row r="11590" spans="6:9">
      <c r="F11590" s="11"/>
      <c r="G11590" s="15"/>
      <c r="H11590" s="11"/>
      <c r="I11590" s="15"/>
    </row>
    <row r="11591" spans="6:9">
      <c r="F11591" s="11"/>
      <c r="G11591" s="15"/>
      <c r="H11591" s="11"/>
      <c r="I11591" s="15"/>
    </row>
    <row r="11592" spans="6:9">
      <c r="F11592" s="11"/>
      <c r="G11592" s="15"/>
      <c r="H11592" s="11"/>
      <c r="I11592" s="15"/>
    </row>
    <row r="11593" spans="6:9">
      <c r="F11593" s="11"/>
      <c r="G11593" s="15"/>
      <c r="H11593" s="11"/>
      <c r="I11593" s="15"/>
    </row>
    <row r="11594" spans="6:9">
      <c r="F11594" s="11"/>
      <c r="G11594" s="15"/>
      <c r="H11594" s="11"/>
      <c r="I11594" s="15"/>
    </row>
    <row r="11595" spans="6:9">
      <c r="F11595" s="11"/>
      <c r="G11595" s="15"/>
      <c r="H11595" s="11"/>
      <c r="I11595" s="15"/>
    </row>
    <row r="11596" spans="6:9">
      <c r="F11596" s="11"/>
      <c r="G11596" s="15"/>
      <c r="H11596" s="11"/>
      <c r="I11596" s="15"/>
    </row>
    <row r="11597" spans="6:9">
      <c r="F11597" s="11"/>
      <c r="G11597" s="15"/>
      <c r="H11597" s="11"/>
      <c r="I11597" s="15"/>
    </row>
    <row r="11598" spans="6:9">
      <c r="F11598" s="11"/>
      <c r="G11598" s="15"/>
      <c r="H11598" s="11"/>
      <c r="I11598" s="15"/>
    </row>
    <row r="11599" spans="6:9">
      <c r="F11599" s="11"/>
      <c r="G11599" s="15"/>
      <c r="H11599" s="11"/>
      <c r="I11599" s="15"/>
    </row>
    <row r="11600" spans="6:9">
      <c r="F11600" s="11"/>
      <c r="G11600" s="15"/>
      <c r="H11600" s="11"/>
      <c r="I11600" s="15"/>
    </row>
    <row r="11601" spans="6:9">
      <c r="F11601" s="11"/>
      <c r="G11601" s="15"/>
      <c r="H11601" s="11"/>
      <c r="I11601" s="15"/>
    </row>
    <row r="11602" spans="6:9">
      <c r="F11602" s="11"/>
      <c r="G11602" s="15"/>
      <c r="H11602" s="11"/>
      <c r="I11602" s="15"/>
    </row>
    <row r="11603" spans="6:9">
      <c r="F11603" s="11"/>
      <c r="G11603" s="15"/>
      <c r="H11603" s="11"/>
      <c r="I11603" s="15"/>
    </row>
    <row r="11604" spans="6:9">
      <c r="F11604" s="11"/>
      <c r="G11604" s="15"/>
      <c r="H11604" s="11"/>
      <c r="I11604" s="15"/>
    </row>
    <row r="11605" spans="6:9">
      <c r="F11605" s="11"/>
      <c r="G11605" s="15"/>
      <c r="H11605" s="11"/>
      <c r="I11605" s="15"/>
    </row>
    <row r="11606" spans="6:9">
      <c r="F11606" s="11"/>
      <c r="G11606" s="15"/>
      <c r="H11606" s="11"/>
      <c r="I11606" s="15"/>
    </row>
    <row r="11607" spans="6:9">
      <c r="F11607" s="11"/>
      <c r="G11607" s="15"/>
      <c r="H11607" s="11"/>
      <c r="I11607" s="15"/>
    </row>
    <row r="11608" spans="6:9">
      <c r="F11608" s="11"/>
      <c r="G11608" s="15"/>
      <c r="H11608" s="11"/>
      <c r="I11608" s="15"/>
    </row>
    <row r="11609" spans="6:9">
      <c r="F11609" s="11"/>
      <c r="G11609" s="15"/>
      <c r="H11609" s="11"/>
      <c r="I11609" s="15"/>
    </row>
    <row r="11610" spans="6:9">
      <c r="F11610" s="11"/>
      <c r="G11610" s="15"/>
      <c r="H11610" s="11"/>
      <c r="I11610" s="15"/>
    </row>
    <row r="11611" spans="6:9">
      <c r="F11611" s="11"/>
      <c r="G11611" s="15"/>
      <c r="H11611" s="11"/>
      <c r="I11611" s="15"/>
    </row>
    <row r="11612" spans="6:9">
      <c r="F11612" s="11"/>
      <c r="G11612" s="15"/>
      <c r="H11612" s="11"/>
      <c r="I11612" s="15"/>
    </row>
    <row r="11613" spans="6:9">
      <c r="F11613" s="11"/>
      <c r="G11613" s="15"/>
      <c r="H11613" s="11"/>
      <c r="I11613" s="15"/>
    </row>
    <row r="11614" spans="6:9">
      <c r="F11614" s="11"/>
      <c r="G11614" s="15"/>
      <c r="H11614" s="11"/>
      <c r="I11614" s="15"/>
    </row>
    <row r="11615" spans="6:9">
      <c r="F11615" s="11"/>
      <c r="G11615" s="15"/>
      <c r="H11615" s="11"/>
      <c r="I11615" s="15"/>
    </row>
    <row r="11616" spans="6:9">
      <c r="F11616" s="11"/>
      <c r="G11616" s="15"/>
      <c r="H11616" s="11"/>
      <c r="I11616" s="15"/>
    </row>
    <row r="11617" spans="6:9">
      <c r="F11617" s="11"/>
      <c r="G11617" s="15"/>
      <c r="H11617" s="11"/>
      <c r="I11617" s="15"/>
    </row>
    <row r="11618" spans="6:9">
      <c r="F11618" s="11"/>
      <c r="G11618" s="15"/>
      <c r="H11618" s="11"/>
      <c r="I11618" s="15"/>
    </row>
    <row r="11619" spans="6:9">
      <c r="F11619" s="11"/>
      <c r="G11619" s="15"/>
      <c r="H11619" s="11"/>
      <c r="I11619" s="15"/>
    </row>
    <row r="11620" spans="6:9">
      <c r="F11620" s="11"/>
      <c r="G11620" s="15"/>
      <c r="H11620" s="11"/>
      <c r="I11620" s="15"/>
    </row>
    <row r="11621" spans="6:9">
      <c r="F11621" s="11"/>
      <c r="G11621" s="15"/>
      <c r="H11621" s="11"/>
      <c r="I11621" s="15"/>
    </row>
    <row r="11622" spans="6:9">
      <c r="F11622" s="11"/>
      <c r="G11622" s="15"/>
      <c r="H11622" s="11"/>
      <c r="I11622" s="15"/>
    </row>
    <row r="11623" spans="6:9">
      <c r="F11623" s="11"/>
      <c r="G11623" s="15"/>
      <c r="H11623" s="11"/>
      <c r="I11623" s="15"/>
    </row>
    <row r="11624" spans="6:9">
      <c r="F11624" s="11"/>
      <c r="G11624" s="15"/>
      <c r="H11624" s="11"/>
      <c r="I11624" s="15"/>
    </row>
    <row r="11625" spans="6:9">
      <c r="F11625" s="11"/>
      <c r="G11625" s="15"/>
      <c r="H11625" s="11"/>
      <c r="I11625" s="15"/>
    </row>
    <row r="11626" spans="6:9">
      <c r="F11626" s="11"/>
      <c r="G11626" s="15"/>
      <c r="H11626" s="11"/>
      <c r="I11626" s="15"/>
    </row>
    <row r="11627" spans="6:9">
      <c r="F11627" s="11"/>
      <c r="G11627" s="15"/>
      <c r="H11627" s="11"/>
      <c r="I11627" s="15"/>
    </row>
    <row r="11628" spans="6:9">
      <c r="F11628" s="11"/>
      <c r="G11628" s="15"/>
      <c r="H11628" s="11"/>
      <c r="I11628" s="15"/>
    </row>
    <row r="11629" spans="6:9">
      <c r="F11629" s="11"/>
      <c r="G11629" s="15"/>
      <c r="H11629" s="11"/>
      <c r="I11629" s="15"/>
    </row>
    <row r="11630" spans="6:9">
      <c r="F11630" s="11"/>
      <c r="G11630" s="15"/>
      <c r="H11630" s="11"/>
      <c r="I11630" s="15"/>
    </row>
    <row r="11631" spans="6:9">
      <c r="F11631" s="11"/>
      <c r="G11631" s="15"/>
      <c r="H11631" s="11"/>
      <c r="I11631" s="15"/>
    </row>
    <row r="11632" spans="6:9">
      <c r="F11632" s="11"/>
      <c r="G11632" s="15"/>
      <c r="H11632" s="11"/>
      <c r="I11632" s="15"/>
    </row>
    <row r="11633" spans="6:9">
      <c r="F11633" s="11"/>
      <c r="G11633" s="15"/>
      <c r="H11633" s="11"/>
      <c r="I11633" s="15"/>
    </row>
    <row r="11634" spans="6:9">
      <c r="F11634" s="11"/>
      <c r="G11634" s="15"/>
      <c r="H11634" s="11"/>
      <c r="I11634" s="15"/>
    </row>
    <row r="11635" spans="6:9">
      <c r="F11635" s="11"/>
      <c r="G11635" s="15"/>
      <c r="H11635" s="11"/>
      <c r="I11635" s="15"/>
    </row>
    <row r="11636" spans="6:9">
      <c r="F11636" s="11"/>
      <c r="G11636" s="15"/>
      <c r="H11636" s="11"/>
      <c r="I11636" s="15"/>
    </row>
    <row r="11637" spans="6:9">
      <c r="F11637" s="11"/>
      <c r="G11637" s="15"/>
      <c r="H11637" s="11"/>
      <c r="I11637" s="15"/>
    </row>
    <row r="11638" spans="6:9">
      <c r="F11638" s="11"/>
      <c r="G11638" s="15"/>
      <c r="H11638" s="11"/>
      <c r="I11638" s="15"/>
    </row>
    <row r="11639" spans="6:9">
      <c r="F11639" s="11"/>
      <c r="G11639" s="15"/>
      <c r="H11639" s="11"/>
      <c r="I11639" s="15"/>
    </row>
    <row r="11640" spans="6:9">
      <c r="F11640" s="11"/>
      <c r="G11640" s="15"/>
      <c r="H11640" s="11"/>
      <c r="I11640" s="15"/>
    </row>
    <row r="11641" spans="6:9">
      <c r="F11641" s="11"/>
      <c r="G11641" s="15"/>
      <c r="H11641" s="11"/>
      <c r="I11641" s="15"/>
    </row>
    <row r="11642" spans="6:9">
      <c r="F11642" s="11"/>
      <c r="G11642" s="15"/>
      <c r="H11642" s="11"/>
      <c r="I11642" s="15"/>
    </row>
    <row r="11643" spans="6:9">
      <c r="F11643" s="11"/>
      <c r="G11643" s="15"/>
      <c r="H11643" s="11"/>
      <c r="I11643" s="15"/>
    </row>
    <row r="11644" spans="6:9">
      <c r="F11644" s="11"/>
      <c r="G11644" s="15"/>
      <c r="H11644" s="11"/>
      <c r="I11644" s="15"/>
    </row>
    <row r="11645" spans="6:9">
      <c r="F11645" s="11"/>
      <c r="G11645" s="15"/>
      <c r="H11645" s="11"/>
      <c r="I11645" s="15"/>
    </row>
    <row r="11646" spans="6:9">
      <c r="F11646" s="11"/>
      <c r="G11646" s="15"/>
      <c r="H11646" s="11"/>
      <c r="I11646" s="15"/>
    </row>
    <row r="11647" spans="6:9">
      <c r="F11647" s="11"/>
      <c r="G11647" s="15"/>
      <c r="H11647" s="11"/>
      <c r="I11647" s="15"/>
    </row>
    <row r="11648" spans="6:9">
      <c r="F11648" s="11"/>
      <c r="G11648" s="15"/>
      <c r="H11648" s="11"/>
      <c r="I11648" s="15"/>
    </row>
    <row r="11649" spans="6:9">
      <c r="F11649" s="11"/>
      <c r="G11649" s="15"/>
      <c r="H11649" s="11"/>
      <c r="I11649" s="15"/>
    </row>
    <row r="11650" spans="6:9">
      <c r="F11650" s="11"/>
      <c r="G11650" s="15"/>
      <c r="H11650" s="11"/>
      <c r="I11650" s="15"/>
    </row>
    <row r="11651" spans="6:9">
      <c r="F11651" s="11"/>
      <c r="G11651" s="15"/>
      <c r="H11651" s="11"/>
      <c r="I11651" s="15"/>
    </row>
    <row r="11652" spans="6:9">
      <c r="F11652" s="11"/>
      <c r="G11652" s="15"/>
      <c r="H11652" s="11"/>
      <c r="I11652" s="15"/>
    </row>
    <row r="11653" spans="6:9">
      <c r="F11653" s="11"/>
      <c r="G11653" s="15"/>
      <c r="H11653" s="11"/>
      <c r="I11653" s="15"/>
    </row>
    <row r="11654" spans="6:9">
      <c r="F11654" s="11"/>
      <c r="G11654" s="15"/>
      <c r="H11654" s="11"/>
      <c r="I11654" s="15"/>
    </row>
    <row r="11655" spans="6:9">
      <c r="F11655" s="11"/>
      <c r="G11655" s="15"/>
      <c r="H11655" s="11"/>
      <c r="I11655" s="15"/>
    </row>
    <row r="11656" spans="6:9">
      <c r="F11656" s="11"/>
      <c r="G11656" s="15"/>
      <c r="H11656" s="11"/>
      <c r="I11656" s="15"/>
    </row>
    <row r="11657" spans="6:9">
      <c r="F11657" s="11"/>
      <c r="G11657" s="15"/>
      <c r="H11657" s="11"/>
      <c r="I11657" s="15"/>
    </row>
    <row r="11658" spans="6:9">
      <c r="F11658" s="11"/>
      <c r="G11658" s="15"/>
      <c r="H11658" s="11"/>
      <c r="I11658" s="15"/>
    </row>
    <row r="11659" spans="6:9">
      <c r="F11659" s="11"/>
      <c r="G11659" s="15"/>
      <c r="H11659" s="11"/>
      <c r="I11659" s="15"/>
    </row>
    <row r="11660" spans="6:9">
      <c r="F11660" s="11"/>
      <c r="G11660" s="15"/>
      <c r="H11660" s="11"/>
      <c r="I11660" s="15"/>
    </row>
    <row r="11661" spans="6:9">
      <c r="F11661" s="11"/>
      <c r="G11661" s="15"/>
      <c r="H11661" s="11"/>
      <c r="I11661" s="15"/>
    </row>
    <row r="11662" spans="6:9">
      <c r="F11662" s="11"/>
      <c r="G11662" s="15"/>
      <c r="H11662" s="11"/>
      <c r="I11662" s="15"/>
    </row>
    <row r="11663" spans="6:9">
      <c r="F11663" s="11"/>
      <c r="G11663" s="15"/>
      <c r="H11663" s="11"/>
      <c r="I11663" s="15"/>
    </row>
    <row r="11664" spans="6:9">
      <c r="F11664" s="11"/>
      <c r="G11664" s="15"/>
      <c r="H11664" s="11"/>
      <c r="I11664" s="15"/>
    </row>
    <row r="11665" spans="6:9">
      <c r="F11665" s="11"/>
      <c r="G11665" s="15"/>
      <c r="H11665" s="11"/>
      <c r="I11665" s="15"/>
    </row>
    <row r="11666" spans="6:9">
      <c r="F11666" s="11"/>
      <c r="G11666" s="15"/>
      <c r="H11666" s="11"/>
      <c r="I11666" s="15"/>
    </row>
    <row r="11667" spans="6:9">
      <c r="F11667" s="11"/>
      <c r="G11667" s="15"/>
      <c r="H11667" s="11"/>
      <c r="I11667" s="15"/>
    </row>
    <row r="11668" spans="6:9">
      <c r="F11668" s="11"/>
      <c r="G11668" s="15"/>
      <c r="H11668" s="11"/>
      <c r="I11668" s="15"/>
    </row>
    <row r="11669" spans="6:9">
      <c r="F11669" s="11"/>
      <c r="G11669" s="15"/>
      <c r="H11669" s="11"/>
      <c r="I11669" s="15"/>
    </row>
    <row r="11670" spans="6:9">
      <c r="F11670" s="11"/>
      <c r="G11670" s="15"/>
      <c r="H11670" s="11"/>
      <c r="I11670" s="15"/>
    </row>
    <row r="11671" spans="6:9">
      <c r="F11671" s="11"/>
      <c r="G11671" s="15"/>
      <c r="H11671" s="11"/>
      <c r="I11671" s="15"/>
    </row>
    <row r="11672" spans="6:9">
      <c r="F11672" s="11"/>
      <c r="G11672" s="15"/>
      <c r="H11672" s="11"/>
      <c r="I11672" s="15"/>
    </row>
    <row r="11673" spans="6:9">
      <c r="F11673" s="11"/>
      <c r="G11673" s="15"/>
      <c r="H11673" s="11"/>
      <c r="I11673" s="15"/>
    </row>
    <row r="11674" spans="6:9">
      <c r="F11674" s="11"/>
      <c r="G11674" s="15"/>
      <c r="H11674" s="11"/>
      <c r="I11674" s="15"/>
    </row>
    <row r="11675" spans="6:9">
      <c r="F11675" s="11"/>
      <c r="G11675" s="15"/>
      <c r="H11675" s="11"/>
      <c r="I11675" s="15"/>
    </row>
    <row r="11676" spans="6:9">
      <c r="F11676" s="11"/>
      <c r="G11676" s="15"/>
      <c r="H11676" s="11"/>
      <c r="I11676" s="15"/>
    </row>
    <row r="11677" spans="6:9">
      <c r="F11677" s="11"/>
      <c r="G11677" s="15"/>
      <c r="H11677" s="11"/>
      <c r="I11677" s="15"/>
    </row>
    <row r="11678" spans="6:9">
      <c r="F11678" s="11"/>
      <c r="G11678" s="15"/>
      <c r="H11678" s="11"/>
      <c r="I11678" s="15"/>
    </row>
    <row r="11679" spans="6:9">
      <c r="F11679" s="11"/>
      <c r="G11679" s="15"/>
      <c r="H11679" s="11"/>
      <c r="I11679" s="15"/>
    </row>
    <row r="11680" spans="6:9">
      <c r="F11680" s="11"/>
      <c r="G11680" s="15"/>
      <c r="H11680" s="11"/>
      <c r="I11680" s="15"/>
    </row>
    <row r="11681" spans="6:9">
      <c r="F11681" s="11"/>
      <c r="G11681" s="15"/>
      <c r="H11681" s="11"/>
      <c r="I11681" s="15"/>
    </row>
    <row r="11682" spans="6:9">
      <c r="F11682" s="11"/>
      <c r="G11682" s="15"/>
      <c r="H11682" s="11"/>
      <c r="I11682" s="15"/>
    </row>
    <row r="11683" spans="6:9">
      <c r="F11683" s="11"/>
      <c r="G11683" s="15"/>
      <c r="H11683" s="11"/>
      <c r="I11683" s="15"/>
    </row>
    <row r="11684" spans="6:9">
      <c r="F11684" s="11"/>
      <c r="G11684" s="15"/>
      <c r="H11684" s="11"/>
      <c r="I11684" s="15"/>
    </row>
    <row r="11685" spans="6:9">
      <c r="F11685" s="11"/>
      <c r="G11685" s="15"/>
      <c r="H11685" s="11"/>
      <c r="I11685" s="15"/>
    </row>
    <row r="11686" spans="6:9">
      <c r="F11686" s="11"/>
      <c r="G11686" s="15"/>
      <c r="H11686" s="11"/>
      <c r="I11686" s="15"/>
    </row>
    <row r="11687" spans="6:9">
      <c r="F11687" s="11"/>
      <c r="G11687" s="15"/>
      <c r="H11687" s="11"/>
      <c r="I11687" s="15"/>
    </row>
    <row r="11688" spans="6:9">
      <c r="F11688" s="11"/>
      <c r="G11688" s="15"/>
      <c r="H11688" s="11"/>
      <c r="I11688" s="15"/>
    </row>
    <row r="11689" spans="6:9">
      <c r="F11689" s="11"/>
      <c r="G11689" s="15"/>
      <c r="H11689" s="11"/>
      <c r="I11689" s="15"/>
    </row>
    <row r="11690" spans="6:9">
      <c r="F11690" s="11"/>
      <c r="G11690" s="15"/>
      <c r="H11690" s="11"/>
      <c r="I11690" s="15"/>
    </row>
    <row r="11691" spans="6:9">
      <c r="F11691" s="11"/>
      <c r="G11691" s="15"/>
      <c r="H11691" s="11"/>
      <c r="I11691" s="15"/>
    </row>
    <row r="11692" spans="6:9">
      <c r="F11692" s="11"/>
      <c r="G11692" s="15"/>
      <c r="H11692" s="11"/>
      <c r="I11692" s="15"/>
    </row>
    <row r="11693" spans="6:9">
      <c r="F11693" s="11"/>
      <c r="G11693" s="15"/>
      <c r="H11693" s="11"/>
      <c r="I11693" s="15"/>
    </row>
    <row r="11694" spans="6:9">
      <c r="F11694" s="11"/>
      <c r="G11694" s="15"/>
      <c r="H11694" s="11"/>
      <c r="I11694" s="15"/>
    </row>
    <row r="11695" spans="6:9">
      <c r="F11695" s="11"/>
      <c r="G11695" s="15"/>
      <c r="H11695" s="11"/>
      <c r="I11695" s="15"/>
    </row>
    <row r="11696" spans="6:9">
      <c r="F11696" s="11"/>
      <c r="G11696" s="15"/>
      <c r="H11696" s="11"/>
      <c r="I11696" s="15"/>
    </row>
    <row r="11697" spans="6:9">
      <c r="F11697" s="11"/>
      <c r="G11697" s="15"/>
      <c r="H11697" s="11"/>
      <c r="I11697" s="15"/>
    </row>
    <row r="11698" spans="6:9">
      <c r="F11698" s="11"/>
      <c r="G11698" s="15"/>
      <c r="H11698" s="11"/>
      <c r="I11698" s="15"/>
    </row>
    <row r="11699" spans="6:9">
      <c r="F11699" s="11"/>
      <c r="G11699" s="15"/>
      <c r="H11699" s="11"/>
      <c r="I11699" s="15"/>
    </row>
    <row r="11700" spans="6:9">
      <c r="F11700" s="11"/>
      <c r="G11700" s="15"/>
      <c r="H11700" s="11"/>
      <c r="I11700" s="15"/>
    </row>
    <row r="11701" spans="6:9">
      <c r="F11701" s="11"/>
      <c r="G11701" s="15"/>
      <c r="H11701" s="11"/>
      <c r="I11701" s="15"/>
    </row>
    <row r="11702" spans="6:9">
      <c r="F11702" s="11"/>
      <c r="G11702" s="15"/>
      <c r="H11702" s="11"/>
      <c r="I11702" s="15"/>
    </row>
    <row r="11703" spans="6:9">
      <c r="F11703" s="11"/>
      <c r="G11703" s="15"/>
      <c r="H11703" s="11"/>
      <c r="I11703" s="15"/>
    </row>
    <row r="11704" spans="6:9">
      <c r="F11704" s="11"/>
      <c r="G11704" s="15"/>
      <c r="H11704" s="11"/>
      <c r="I11704" s="15"/>
    </row>
    <row r="11705" spans="6:9">
      <c r="F11705" s="11"/>
      <c r="G11705" s="15"/>
      <c r="H11705" s="11"/>
      <c r="I11705" s="15"/>
    </row>
    <row r="11706" spans="6:9">
      <c r="F11706" s="11"/>
      <c r="G11706" s="15"/>
      <c r="H11706" s="11"/>
      <c r="I11706" s="15"/>
    </row>
    <row r="11707" spans="6:9">
      <c r="F11707" s="11"/>
      <c r="G11707" s="15"/>
      <c r="H11707" s="11"/>
      <c r="I11707" s="15"/>
    </row>
    <row r="11708" spans="6:9">
      <c r="F11708" s="11"/>
      <c r="G11708" s="15"/>
      <c r="H11708" s="11"/>
      <c r="I11708" s="15"/>
    </row>
    <row r="11709" spans="6:9">
      <c r="F11709" s="11"/>
      <c r="G11709" s="15"/>
      <c r="H11709" s="11"/>
      <c r="I11709" s="15"/>
    </row>
    <row r="11710" spans="6:9">
      <c r="F11710" s="11"/>
      <c r="G11710" s="15"/>
      <c r="H11710" s="11"/>
      <c r="I11710" s="15"/>
    </row>
    <row r="11711" spans="6:9">
      <c r="F11711" s="11"/>
      <c r="G11711" s="15"/>
      <c r="H11711" s="11"/>
      <c r="I11711" s="15"/>
    </row>
    <row r="11712" spans="6:9">
      <c r="F11712" s="11"/>
      <c r="G11712" s="15"/>
      <c r="H11712" s="11"/>
      <c r="I11712" s="15"/>
    </row>
    <row r="11713" spans="6:9">
      <c r="F11713" s="11"/>
      <c r="G11713" s="15"/>
      <c r="H11713" s="11"/>
      <c r="I11713" s="15"/>
    </row>
    <row r="11714" spans="6:9">
      <c r="F11714" s="11"/>
      <c r="G11714" s="15"/>
      <c r="H11714" s="11"/>
      <c r="I11714" s="15"/>
    </row>
    <row r="11715" spans="6:9">
      <c r="F11715" s="11"/>
      <c r="G11715" s="15"/>
      <c r="H11715" s="11"/>
      <c r="I11715" s="15"/>
    </row>
    <row r="11716" spans="6:9">
      <c r="F11716" s="11"/>
      <c r="G11716" s="15"/>
      <c r="H11716" s="11"/>
      <c r="I11716" s="15"/>
    </row>
    <row r="11717" spans="6:9">
      <c r="F11717" s="11"/>
      <c r="G11717" s="15"/>
      <c r="H11717" s="11"/>
      <c r="I11717" s="15"/>
    </row>
    <row r="11718" spans="6:9">
      <c r="F11718" s="11"/>
      <c r="G11718" s="15"/>
      <c r="H11718" s="11"/>
      <c r="I11718" s="15"/>
    </row>
    <row r="11719" spans="6:9">
      <c r="F11719" s="11"/>
      <c r="G11719" s="15"/>
      <c r="H11719" s="11"/>
      <c r="I11719" s="15"/>
    </row>
    <row r="11720" spans="6:9">
      <c r="F11720" s="11"/>
      <c r="G11720" s="15"/>
      <c r="H11720" s="11"/>
      <c r="I11720" s="15"/>
    </row>
    <row r="11721" spans="6:9">
      <c r="F11721" s="11"/>
      <c r="G11721" s="15"/>
      <c r="H11721" s="11"/>
      <c r="I11721" s="15"/>
    </row>
    <row r="11722" spans="6:9">
      <c r="F11722" s="11"/>
      <c r="G11722" s="15"/>
      <c r="H11722" s="11"/>
      <c r="I11722" s="15"/>
    </row>
    <row r="11723" spans="6:9">
      <c r="F11723" s="11"/>
      <c r="G11723" s="15"/>
      <c r="H11723" s="11"/>
      <c r="I11723" s="15"/>
    </row>
    <row r="11724" spans="6:9">
      <c r="F11724" s="11"/>
      <c r="G11724" s="15"/>
      <c r="H11724" s="11"/>
      <c r="I11724" s="15"/>
    </row>
    <row r="11725" spans="6:9">
      <c r="F11725" s="11"/>
      <c r="G11725" s="15"/>
      <c r="H11725" s="11"/>
      <c r="I11725" s="15"/>
    </row>
    <row r="11726" spans="6:9">
      <c r="F11726" s="11"/>
      <c r="G11726" s="15"/>
      <c r="H11726" s="11"/>
      <c r="I11726" s="15"/>
    </row>
    <row r="11727" spans="6:9">
      <c r="F11727" s="11"/>
      <c r="G11727" s="15"/>
      <c r="H11727" s="11"/>
      <c r="I11727" s="15"/>
    </row>
    <row r="11728" spans="6:9">
      <c r="F11728" s="11"/>
      <c r="G11728" s="15"/>
      <c r="H11728" s="11"/>
      <c r="I11728" s="15"/>
    </row>
    <row r="11729" spans="6:9">
      <c r="F11729" s="11"/>
      <c r="G11729" s="15"/>
      <c r="H11729" s="11"/>
      <c r="I11729" s="15"/>
    </row>
    <row r="11730" spans="6:9">
      <c r="F11730" s="11"/>
      <c r="G11730" s="15"/>
      <c r="H11730" s="11"/>
      <c r="I11730" s="15"/>
    </row>
    <row r="11731" spans="6:9">
      <c r="F11731" s="11"/>
      <c r="G11731" s="15"/>
      <c r="H11731" s="11"/>
      <c r="I11731" s="15"/>
    </row>
    <row r="11732" spans="6:9">
      <c r="F11732" s="11"/>
      <c r="G11732" s="15"/>
      <c r="H11732" s="11"/>
      <c r="I11732" s="15"/>
    </row>
    <row r="11733" spans="6:9">
      <c r="F11733" s="11"/>
      <c r="G11733" s="15"/>
      <c r="H11733" s="11"/>
      <c r="I11733" s="15"/>
    </row>
    <row r="11734" spans="6:9">
      <c r="F11734" s="11"/>
      <c r="G11734" s="15"/>
      <c r="H11734" s="11"/>
      <c r="I11734" s="15"/>
    </row>
    <row r="11735" spans="6:9">
      <c r="F11735" s="11"/>
      <c r="G11735" s="15"/>
      <c r="H11735" s="11"/>
      <c r="I11735" s="15"/>
    </row>
    <row r="11736" spans="6:9">
      <c r="F11736" s="11"/>
      <c r="G11736" s="15"/>
      <c r="H11736" s="11"/>
      <c r="I11736" s="15"/>
    </row>
    <row r="11737" spans="6:9">
      <c r="F11737" s="11"/>
      <c r="G11737" s="15"/>
      <c r="H11737" s="11"/>
      <c r="I11737" s="15"/>
    </row>
    <row r="11738" spans="6:9">
      <c r="F11738" s="11"/>
      <c r="G11738" s="15"/>
      <c r="H11738" s="11"/>
      <c r="I11738" s="15"/>
    </row>
    <row r="11739" spans="6:9">
      <c r="F11739" s="11"/>
      <c r="G11739" s="15"/>
      <c r="H11739" s="11"/>
      <c r="I11739" s="15"/>
    </row>
    <row r="11740" spans="6:9">
      <c r="F11740" s="11"/>
      <c r="G11740" s="15"/>
      <c r="H11740" s="11"/>
      <c r="I11740" s="15"/>
    </row>
    <row r="11741" spans="6:9">
      <c r="F11741" s="11"/>
      <c r="G11741" s="15"/>
      <c r="H11741" s="11"/>
      <c r="I11741" s="15"/>
    </row>
    <row r="11742" spans="6:9">
      <c r="F11742" s="11"/>
      <c r="G11742" s="15"/>
      <c r="H11742" s="11"/>
      <c r="I11742" s="15"/>
    </row>
    <row r="11743" spans="6:9">
      <c r="F11743" s="11"/>
      <c r="G11743" s="15"/>
      <c r="H11743" s="11"/>
      <c r="I11743" s="15"/>
    </row>
    <row r="11744" spans="6:9">
      <c r="F11744" s="11"/>
      <c r="G11744" s="15"/>
      <c r="H11744" s="11"/>
      <c r="I11744" s="15"/>
    </row>
    <row r="11745" spans="6:9">
      <c r="F11745" s="11"/>
      <c r="G11745" s="15"/>
      <c r="H11745" s="11"/>
      <c r="I11745" s="15"/>
    </row>
    <row r="11746" spans="6:9">
      <c r="F11746" s="11"/>
      <c r="G11746" s="15"/>
      <c r="H11746" s="11"/>
      <c r="I11746" s="15"/>
    </row>
    <row r="11747" spans="6:9">
      <c r="F11747" s="11"/>
      <c r="G11747" s="15"/>
      <c r="H11747" s="11"/>
      <c r="I11747" s="15"/>
    </row>
    <row r="11748" spans="6:9">
      <c r="F11748" s="11"/>
      <c r="G11748" s="15"/>
      <c r="H11748" s="11"/>
      <c r="I11748" s="15"/>
    </row>
    <row r="11749" spans="6:9">
      <c r="F11749" s="11"/>
      <c r="G11749" s="15"/>
      <c r="H11749" s="11"/>
      <c r="I11749" s="15"/>
    </row>
    <row r="11750" spans="6:9">
      <c r="F11750" s="11"/>
      <c r="G11750" s="15"/>
      <c r="H11750" s="11"/>
      <c r="I11750" s="15"/>
    </row>
    <row r="11751" spans="6:9">
      <c r="F11751" s="11"/>
      <c r="G11751" s="15"/>
      <c r="H11751" s="11"/>
      <c r="I11751" s="15"/>
    </row>
    <row r="11752" spans="6:9">
      <c r="F11752" s="11"/>
      <c r="G11752" s="15"/>
      <c r="H11752" s="11"/>
      <c r="I11752" s="15"/>
    </row>
    <row r="11753" spans="6:9">
      <c r="F11753" s="11"/>
      <c r="G11753" s="15"/>
      <c r="H11753" s="11"/>
      <c r="I11753" s="15"/>
    </row>
    <row r="11754" spans="6:9">
      <c r="F11754" s="11"/>
      <c r="G11754" s="15"/>
      <c r="H11754" s="11"/>
      <c r="I11754" s="15"/>
    </row>
    <row r="11755" spans="6:9">
      <c r="F11755" s="11"/>
      <c r="G11755" s="15"/>
      <c r="H11755" s="11"/>
      <c r="I11755" s="15"/>
    </row>
    <row r="11756" spans="6:9">
      <c r="F11756" s="11"/>
      <c r="G11756" s="15"/>
      <c r="H11756" s="11"/>
      <c r="I11756" s="15"/>
    </row>
    <row r="11757" spans="6:9">
      <c r="F11757" s="11"/>
      <c r="G11757" s="15"/>
      <c r="H11757" s="11"/>
      <c r="I11757" s="15"/>
    </row>
    <row r="11758" spans="6:9">
      <c r="F11758" s="11"/>
      <c r="G11758" s="15"/>
      <c r="H11758" s="11"/>
      <c r="I11758" s="15"/>
    </row>
    <row r="11759" spans="6:9">
      <c r="F11759" s="11"/>
      <c r="G11759" s="15"/>
      <c r="H11759" s="11"/>
      <c r="I11759" s="15"/>
    </row>
    <row r="11760" spans="6:9">
      <c r="F11760" s="11"/>
      <c r="G11760" s="15"/>
      <c r="H11760" s="11"/>
      <c r="I11760" s="15"/>
    </row>
    <row r="11761" spans="6:9">
      <c r="F11761" s="11"/>
      <c r="G11761" s="15"/>
      <c r="H11761" s="11"/>
      <c r="I11761" s="15"/>
    </row>
    <row r="11762" spans="6:9">
      <c r="F11762" s="11"/>
      <c r="G11762" s="15"/>
      <c r="H11762" s="11"/>
      <c r="I11762" s="15"/>
    </row>
    <row r="11763" spans="6:9">
      <c r="F11763" s="11"/>
      <c r="G11763" s="15"/>
      <c r="H11763" s="11"/>
      <c r="I11763" s="15"/>
    </row>
    <row r="11764" spans="6:9">
      <c r="F11764" s="11"/>
      <c r="G11764" s="15"/>
      <c r="H11764" s="11"/>
      <c r="I11764" s="15"/>
    </row>
    <row r="11765" spans="6:9">
      <c r="F11765" s="11"/>
      <c r="G11765" s="15"/>
      <c r="H11765" s="11"/>
      <c r="I11765" s="15"/>
    </row>
    <row r="11766" spans="6:9">
      <c r="F11766" s="11"/>
      <c r="G11766" s="15"/>
      <c r="H11766" s="11"/>
      <c r="I11766" s="15"/>
    </row>
    <row r="11767" spans="6:9">
      <c r="F11767" s="11"/>
      <c r="G11767" s="15"/>
      <c r="H11767" s="11"/>
      <c r="I11767" s="15"/>
    </row>
    <row r="11768" spans="6:9">
      <c r="F11768" s="11"/>
      <c r="G11768" s="15"/>
      <c r="H11768" s="11"/>
      <c r="I11768" s="15"/>
    </row>
    <row r="11769" spans="6:9">
      <c r="F11769" s="11"/>
      <c r="G11769" s="15"/>
      <c r="H11769" s="11"/>
      <c r="I11769" s="15"/>
    </row>
    <row r="11770" spans="6:9">
      <c r="F11770" s="11"/>
      <c r="G11770" s="15"/>
      <c r="H11770" s="11"/>
      <c r="I11770" s="15"/>
    </row>
    <row r="11771" spans="6:9">
      <c r="F11771" s="11"/>
      <c r="G11771" s="15"/>
      <c r="H11771" s="11"/>
      <c r="I11771" s="15"/>
    </row>
    <row r="11772" spans="6:9">
      <c r="F11772" s="11"/>
      <c r="G11772" s="15"/>
      <c r="H11772" s="11"/>
      <c r="I11772" s="15"/>
    </row>
    <row r="11773" spans="6:9">
      <c r="F11773" s="11"/>
      <c r="G11773" s="15"/>
      <c r="H11773" s="11"/>
      <c r="I11773" s="15"/>
    </row>
    <row r="11774" spans="6:9">
      <c r="F11774" s="11"/>
      <c r="G11774" s="15"/>
      <c r="H11774" s="11"/>
      <c r="I11774" s="15"/>
    </row>
    <row r="11775" spans="6:9">
      <c r="F11775" s="11"/>
      <c r="G11775" s="15"/>
      <c r="H11775" s="11"/>
      <c r="I11775" s="15"/>
    </row>
    <row r="11776" spans="6:9">
      <c r="F11776" s="11"/>
      <c r="G11776" s="15"/>
      <c r="H11776" s="11"/>
      <c r="I11776" s="15"/>
    </row>
    <row r="11777" spans="6:9">
      <c r="F11777" s="11"/>
      <c r="G11777" s="15"/>
      <c r="H11777" s="11"/>
      <c r="I11777" s="15"/>
    </row>
    <row r="11778" spans="6:9">
      <c r="F11778" s="11"/>
      <c r="G11778" s="15"/>
      <c r="H11778" s="11"/>
      <c r="I11778" s="15"/>
    </row>
    <row r="11779" spans="6:9">
      <c r="F11779" s="11"/>
      <c r="G11779" s="15"/>
      <c r="H11779" s="11"/>
      <c r="I11779" s="15"/>
    </row>
    <row r="11780" spans="6:9">
      <c r="F11780" s="11"/>
      <c r="G11780" s="15"/>
      <c r="H11780" s="11"/>
      <c r="I11780" s="15"/>
    </row>
    <row r="11781" spans="6:9">
      <c r="F11781" s="11"/>
      <c r="G11781" s="15"/>
      <c r="H11781" s="11"/>
      <c r="I11781" s="15"/>
    </row>
    <row r="11782" spans="6:9">
      <c r="F11782" s="11"/>
      <c r="G11782" s="15"/>
      <c r="H11782" s="11"/>
      <c r="I11782" s="15"/>
    </row>
    <row r="11783" spans="6:9">
      <c r="F11783" s="11"/>
      <c r="G11783" s="15"/>
      <c r="H11783" s="11"/>
      <c r="I11783" s="15"/>
    </row>
    <row r="11784" spans="6:9">
      <c r="F11784" s="11"/>
      <c r="G11784" s="15"/>
      <c r="H11784" s="11"/>
      <c r="I11784" s="15"/>
    </row>
    <row r="11785" spans="6:9">
      <c r="F11785" s="11"/>
      <c r="G11785" s="15"/>
      <c r="H11785" s="11"/>
      <c r="I11785" s="15"/>
    </row>
    <row r="11786" spans="6:9">
      <c r="F11786" s="11"/>
      <c r="G11786" s="15"/>
      <c r="H11786" s="11"/>
      <c r="I11786" s="15"/>
    </row>
    <row r="11787" spans="6:9">
      <c r="F11787" s="11"/>
      <c r="G11787" s="15"/>
      <c r="H11787" s="11"/>
      <c r="I11787" s="15"/>
    </row>
    <row r="11788" spans="6:9">
      <c r="F11788" s="11"/>
      <c r="G11788" s="15"/>
      <c r="H11788" s="11"/>
      <c r="I11788" s="15"/>
    </row>
    <row r="11789" spans="6:9">
      <c r="F11789" s="11"/>
      <c r="G11789" s="15"/>
      <c r="H11789" s="11"/>
      <c r="I11789" s="15"/>
    </row>
    <row r="11790" spans="6:9">
      <c r="F11790" s="11"/>
      <c r="G11790" s="15"/>
      <c r="H11790" s="11"/>
      <c r="I11790" s="15"/>
    </row>
    <row r="11791" spans="6:9">
      <c r="F11791" s="11"/>
      <c r="G11791" s="15"/>
      <c r="H11791" s="11"/>
      <c r="I11791" s="15"/>
    </row>
    <row r="11792" spans="6:9">
      <c r="F11792" s="11"/>
      <c r="G11792" s="15"/>
      <c r="H11792" s="11"/>
      <c r="I11792" s="15"/>
    </row>
    <row r="11793" spans="6:9">
      <c r="F11793" s="11"/>
      <c r="G11793" s="15"/>
      <c r="H11793" s="11"/>
      <c r="I11793" s="15"/>
    </row>
    <row r="11794" spans="6:9">
      <c r="F11794" s="11"/>
      <c r="G11794" s="15"/>
      <c r="H11794" s="11"/>
      <c r="I11794" s="15"/>
    </row>
    <row r="11795" spans="6:9">
      <c r="F11795" s="11"/>
      <c r="G11795" s="15"/>
      <c r="H11795" s="11"/>
      <c r="I11795" s="15"/>
    </row>
    <row r="11796" spans="6:9">
      <c r="F11796" s="11"/>
      <c r="G11796" s="15"/>
      <c r="H11796" s="11"/>
      <c r="I11796" s="15"/>
    </row>
    <row r="11797" spans="6:9">
      <c r="F11797" s="11"/>
      <c r="G11797" s="15"/>
      <c r="H11797" s="11"/>
      <c r="I11797" s="15"/>
    </row>
    <row r="11798" spans="6:9">
      <c r="F11798" s="11"/>
      <c r="G11798" s="15"/>
      <c r="H11798" s="11"/>
      <c r="I11798" s="15"/>
    </row>
    <row r="11799" spans="6:9">
      <c r="F11799" s="11"/>
      <c r="G11799" s="15"/>
      <c r="H11799" s="11"/>
      <c r="I11799" s="15"/>
    </row>
    <row r="11800" spans="6:9">
      <c r="F11800" s="11"/>
      <c r="G11800" s="15"/>
      <c r="H11800" s="11"/>
      <c r="I11800" s="15"/>
    </row>
    <row r="11801" spans="6:9">
      <c r="F11801" s="11"/>
      <c r="G11801" s="15"/>
      <c r="H11801" s="11"/>
      <c r="I11801" s="15"/>
    </row>
    <row r="11802" spans="6:9">
      <c r="F11802" s="11"/>
      <c r="G11802" s="15"/>
      <c r="H11802" s="11"/>
      <c r="I11802" s="15"/>
    </row>
    <row r="11803" spans="6:9">
      <c r="F11803" s="11"/>
      <c r="G11803" s="15"/>
      <c r="H11803" s="11"/>
      <c r="I11803" s="15"/>
    </row>
    <row r="11804" spans="6:9">
      <c r="F11804" s="11"/>
      <c r="G11804" s="15"/>
      <c r="H11804" s="11"/>
      <c r="I11804" s="15"/>
    </row>
    <row r="11805" spans="6:9">
      <c r="F11805" s="11"/>
      <c r="G11805" s="15"/>
      <c r="H11805" s="11"/>
      <c r="I11805" s="15"/>
    </row>
    <row r="11806" spans="6:9">
      <c r="F11806" s="11"/>
      <c r="G11806" s="15"/>
      <c r="H11806" s="11"/>
      <c r="I11806" s="15"/>
    </row>
    <row r="11807" spans="6:9">
      <c r="F11807" s="11"/>
      <c r="G11807" s="15"/>
      <c r="H11807" s="11"/>
      <c r="I11807" s="15"/>
    </row>
    <row r="11808" spans="6:9">
      <c r="F11808" s="11"/>
      <c r="G11808" s="15"/>
      <c r="H11808" s="11"/>
      <c r="I11808" s="15"/>
    </row>
    <row r="11809" spans="6:9">
      <c r="F11809" s="11"/>
      <c r="G11809" s="15"/>
      <c r="H11809" s="11"/>
      <c r="I11809" s="15"/>
    </row>
    <row r="11810" spans="6:9">
      <c r="F11810" s="11"/>
      <c r="G11810" s="15"/>
      <c r="H11810" s="11"/>
      <c r="I11810" s="15"/>
    </row>
    <row r="11811" spans="6:9">
      <c r="F11811" s="11"/>
      <c r="G11811" s="15"/>
      <c r="H11811" s="11"/>
      <c r="I11811" s="15"/>
    </row>
    <row r="11812" spans="6:9">
      <c r="F11812" s="11"/>
      <c r="G11812" s="15"/>
      <c r="H11812" s="11"/>
      <c r="I11812" s="15"/>
    </row>
    <row r="11813" spans="6:9">
      <c r="F11813" s="11"/>
      <c r="G11813" s="15"/>
      <c r="H11813" s="11"/>
      <c r="I11813" s="15"/>
    </row>
    <row r="11814" spans="6:9">
      <c r="F11814" s="11"/>
      <c r="G11814" s="15"/>
      <c r="H11814" s="11"/>
      <c r="I11814" s="15"/>
    </row>
    <row r="11815" spans="6:9">
      <c r="F11815" s="11"/>
      <c r="G11815" s="15"/>
      <c r="H11815" s="11"/>
      <c r="I11815" s="15"/>
    </row>
    <row r="11816" spans="6:9">
      <c r="F11816" s="11"/>
      <c r="G11816" s="15"/>
      <c r="H11816" s="11"/>
      <c r="I11816" s="15"/>
    </row>
    <row r="11817" spans="6:9">
      <c r="F11817" s="11"/>
      <c r="G11817" s="15"/>
      <c r="H11817" s="11"/>
      <c r="I11817" s="15"/>
    </row>
    <row r="11818" spans="6:9">
      <c r="F11818" s="11"/>
      <c r="G11818" s="15"/>
      <c r="H11818" s="11"/>
      <c r="I11818" s="15"/>
    </row>
    <row r="11819" spans="6:9">
      <c r="F11819" s="11"/>
      <c r="G11819" s="15"/>
      <c r="H11819" s="11"/>
      <c r="I11819" s="15"/>
    </row>
    <row r="11820" spans="6:9">
      <c r="F11820" s="11"/>
      <c r="G11820" s="15"/>
      <c r="H11820" s="11"/>
      <c r="I11820" s="15"/>
    </row>
    <row r="11821" spans="6:9">
      <c r="F11821" s="11"/>
      <c r="G11821" s="15"/>
      <c r="H11821" s="11"/>
      <c r="I11821" s="15"/>
    </row>
    <row r="11822" spans="6:9">
      <c r="F11822" s="11"/>
      <c r="G11822" s="15"/>
      <c r="H11822" s="11"/>
      <c r="I11822" s="15"/>
    </row>
    <row r="11823" spans="6:9">
      <c r="F11823" s="11"/>
      <c r="G11823" s="15"/>
      <c r="H11823" s="11"/>
      <c r="I11823" s="15"/>
    </row>
    <row r="11824" spans="6:9">
      <c r="F11824" s="11"/>
      <c r="G11824" s="15"/>
      <c r="H11824" s="11"/>
      <c r="I11824" s="15"/>
    </row>
    <row r="11825" spans="6:9">
      <c r="F11825" s="11"/>
      <c r="G11825" s="15"/>
      <c r="H11825" s="11"/>
      <c r="I11825" s="15"/>
    </row>
    <row r="11826" spans="6:9">
      <c r="F11826" s="11"/>
      <c r="G11826" s="15"/>
      <c r="H11826" s="11"/>
      <c r="I11826" s="15"/>
    </row>
    <row r="11827" spans="6:9">
      <c r="F11827" s="11"/>
      <c r="G11827" s="15"/>
      <c r="H11827" s="11"/>
      <c r="I11827" s="15"/>
    </row>
    <row r="11828" spans="6:9">
      <c r="F11828" s="11"/>
      <c r="G11828" s="15"/>
      <c r="H11828" s="11"/>
      <c r="I11828" s="15"/>
    </row>
    <row r="11829" spans="6:9">
      <c r="F11829" s="11"/>
      <c r="G11829" s="15"/>
      <c r="H11829" s="11"/>
      <c r="I11829" s="15"/>
    </row>
    <row r="11830" spans="6:9">
      <c r="F11830" s="11"/>
      <c r="G11830" s="15"/>
      <c r="H11830" s="11"/>
      <c r="I11830" s="15"/>
    </row>
    <row r="11831" spans="6:9">
      <c r="F11831" s="11"/>
      <c r="G11831" s="15"/>
      <c r="H11831" s="11"/>
      <c r="I11831" s="15"/>
    </row>
    <row r="11832" spans="6:9">
      <c r="F11832" s="11"/>
      <c r="G11832" s="15"/>
      <c r="H11832" s="11"/>
      <c r="I11832" s="15"/>
    </row>
    <row r="11833" spans="6:9">
      <c r="F11833" s="11"/>
      <c r="G11833" s="15"/>
      <c r="H11833" s="11"/>
      <c r="I11833" s="15"/>
    </row>
    <row r="11834" spans="6:9">
      <c r="F11834" s="11"/>
      <c r="G11834" s="15"/>
      <c r="H11834" s="11"/>
      <c r="I11834" s="15"/>
    </row>
    <row r="11835" spans="6:9">
      <c r="F11835" s="11"/>
      <c r="G11835" s="15"/>
      <c r="H11835" s="11"/>
      <c r="I11835" s="15"/>
    </row>
    <row r="11836" spans="6:9">
      <c r="F11836" s="11"/>
      <c r="G11836" s="15"/>
      <c r="H11836" s="11"/>
      <c r="I11836" s="15"/>
    </row>
    <row r="11837" spans="6:9">
      <c r="F11837" s="11"/>
      <c r="G11837" s="15"/>
      <c r="H11837" s="11"/>
      <c r="I11837" s="15"/>
    </row>
    <row r="11838" spans="6:9">
      <c r="F11838" s="11"/>
      <c r="G11838" s="15"/>
      <c r="H11838" s="11"/>
      <c r="I11838" s="15"/>
    </row>
    <row r="11839" spans="6:9">
      <c r="F11839" s="11"/>
      <c r="G11839" s="15"/>
      <c r="H11839" s="11"/>
      <c r="I11839" s="15"/>
    </row>
    <row r="11840" spans="6:9">
      <c r="F11840" s="11"/>
      <c r="G11840" s="15"/>
      <c r="H11840" s="11"/>
      <c r="I11840" s="15"/>
    </row>
    <row r="11841" spans="6:9">
      <c r="F11841" s="11"/>
      <c r="G11841" s="15"/>
      <c r="H11841" s="11"/>
      <c r="I11841" s="15"/>
    </row>
    <row r="11842" spans="6:9">
      <c r="F11842" s="11"/>
      <c r="G11842" s="15"/>
      <c r="H11842" s="11"/>
      <c r="I11842" s="15"/>
    </row>
    <row r="11843" spans="6:9">
      <c r="F11843" s="11"/>
      <c r="G11843" s="15"/>
      <c r="H11843" s="11"/>
      <c r="I11843" s="15"/>
    </row>
    <row r="11844" spans="6:9">
      <c r="F11844" s="11"/>
      <c r="G11844" s="15"/>
      <c r="H11844" s="11"/>
      <c r="I11844" s="15"/>
    </row>
    <row r="11845" spans="6:9">
      <c r="F11845" s="11"/>
      <c r="G11845" s="15"/>
      <c r="H11845" s="11"/>
      <c r="I11845" s="15"/>
    </row>
    <row r="11846" spans="6:9">
      <c r="F11846" s="11"/>
      <c r="G11846" s="15"/>
      <c r="H11846" s="11"/>
      <c r="I11846" s="15"/>
    </row>
    <row r="11847" spans="6:9">
      <c r="F11847" s="11"/>
      <c r="G11847" s="15"/>
      <c r="H11847" s="11"/>
      <c r="I11847" s="15"/>
    </row>
    <row r="11848" spans="6:9">
      <c r="F11848" s="11"/>
      <c r="G11848" s="15"/>
      <c r="H11848" s="11"/>
      <c r="I11848" s="15"/>
    </row>
    <row r="11849" spans="6:9">
      <c r="F11849" s="11"/>
      <c r="G11849" s="15"/>
      <c r="H11849" s="11"/>
      <c r="I11849" s="15"/>
    </row>
    <row r="11850" spans="6:9">
      <c r="F11850" s="11"/>
      <c r="G11850" s="15"/>
      <c r="H11850" s="11"/>
      <c r="I11850" s="15"/>
    </row>
    <row r="11851" spans="6:9">
      <c r="F11851" s="11"/>
      <c r="G11851" s="15"/>
      <c r="H11851" s="11"/>
      <c r="I11851" s="15"/>
    </row>
    <row r="11852" spans="6:9">
      <c r="F11852" s="11"/>
      <c r="G11852" s="15"/>
      <c r="H11852" s="11"/>
      <c r="I11852" s="15"/>
    </row>
    <row r="11853" spans="6:9">
      <c r="F11853" s="11"/>
      <c r="G11853" s="15"/>
      <c r="H11853" s="11"/>
      <c r="I11853" s="15"/>
    </row>
    <row r="11854" spans="6:9">
      <c r="F11854" s="11"/>
      <c r="G11854" s="15"/>
      <c r="H11854" s="11"/>
      <c r="I11854" s="15"/>
    </row>
    <row r="11855" spans="6:9">
      <c r="F11855" s="11"/>
      <c r="G11855" s="15"/>
      <c r="H11855" s="11"/>
      <c r="I11855" s="15"/>
    </row>
    <row r="11856" spans="6:9">
      <c r="F11856" s="11"/>
      <c r="G11856" s="15"/>
      <c r="H11856" s="11"/>
      <c r="I11856" s="15"/>
    </row>
    <row r="11857" spans="6:9">
      <c r="F11857" s="11"/>
      <c r="G11857" s="15"/>
      <c r="H11857" s="11"/>
      <c r="I11857" s="15"/>
    </row>
    <row r="11858" spans="6:9">
      <c r="F11858" s="11"/>
      <c r="G11858" s="15"/>
      <c r="H11858" s="11"/>
      <c r="I11858" s="15"/>
    </row>
    <row r="11859" spans="6:9">
      <c r="F11859" s="11"/>
      <c r="G11859" s="15"/>
      <c r="H11859" s="11"/>
      <c r="I11859" s="15"/>
    </row>
    <row r="11860" spans="6:9">
      <c r="F11860" s="11"/>
      <c r="G11860" s="15"/>
      <c r="H11860" s="11"/>
      <c r="I11860" s="15"/>
    </row>
    <row r="11861" spans="6:9">
      <c r="F11861" s="11"/>
      <c r="G11861" s="15"/>
      <c r="H11861" s="11"/>
      <c r="I11861" s="15"/>
    </row>
    <row r="11862" spans="6:9">
      <c r="F11862" s="11"/>
      <c r="G11862" s="15"/>
      <c r="H11862" s="11"/>
      <c r="I11862" s="15"/>
    </row>
    <row r="11863" spans="6:9">
      <c r="F11863" s="11"/>
      <c r="G11863" s="15"/>
      <c r="H11863" s="11"/>
      <c r="I11863" s="15"/>
    </row>
    <row r="11864" spans="6:9">
      <c r="F11864" s="11"/>
      <c r="G11864" s="15"/>
      <c r="H11864" s="11"/>
      <c r="I11864" s="15"/>
    </row>
    <row r="11865" spans="6:9">
      <c r="F11865" s="11"/>
      <c r="G11865" s="15"/>
      <c r="H11865" s="11"/>
      <c r="I11865" s="15"/>
    </row>
    <row r="11866" spans="6:9">
      <c r="F11866" s="11"/>
      <c r="G11866" s="15"/>
      <c r="H11866" s="11"/>
      <c r="I11866" s="15"/>
    </row>
    <row r="11867" spans="6:9">
      <c r="F11867" s="11"/>
      <c r="G11867" s="15"/>
      <c r="H11867" s="11"/>
      <c r="I11867" s="15"/>
    </row>
    <row r="11868" spans="6:9">
      <c r="F11868" s="11"/>
      <c r="G11868" s="15"/>
      <c r="H11868" s="11"/>
      <c r="I11868" s="15"/>
    </row>
    <row r="11869" spans="6:9">
      <c r="F11869" s="11"/>
      <c r="G11869" s="15"/>
      <c r="H11869" s="11"/>
      <c r="I11869" s="15"/>
    </row>
    <row r="11870" spans="6:9">
      <c r="F11870" s="11"/>
      <c r="G11870" s="15"/>
      <c r="H11870" s="11"/>
      <c r="I11870" s="15"/>
    </row>
    <row r="11871" spans="6:9">
      <c r="F11871" s="11"/>
      <c r="G11871" s="15"/>
      <c r="H11871" s="11"/>
      <c r="I11871" s="15"/>
    </row>
    <row r="11872" spans="6:9">
      <c r="F11872" s="11"/>
      <c r="G11872" s="15"/>
      <c r="H11872" s="11"/>
      <c r="I11872" s="15"/>
    </row>
    <row r="11873" spans="6:9">
      <c r="F11873" s="11"/>
      <c r="G11873" s="15"/>
      <c r="H11873" s="11"/>
      <c r="I11873" s="15"/>
    </row>
    <row r="11874" spans="6:9">
      <c r="F11874" s="11"/>
      <c r="G11874" s="15"/>
      <c r="H11874" s="11"/>
      <c r="I11874" s="15"/>
    </row>
    <row r="11875" spans="6:9">
      <c r="F11875" s="11"/>
      <c r="G11875" s="15"/>
      <c r="H11875" s="11"/>
      <c r="I11875" s="15"/>
    </row>
    <row r="11876" spans="6:9">
      <c r="F11876" s="11"/>
      <c r="G11876" s="15"/>
      <c r="H11876" s="11"/>
      <c r="I11876" s="15"/>
    </row>
    <row r="11877" spans="6:9">
      <c r="F11877" s="11"/>
      <c r="G11877" s="15"/>
      <c r="H11877" s="11"/>
      <c r="I11877" s="15"/>
    </row>
    <row r="11878" spans="6:9">
      <c r="F11878" s="11"/>
      <c r="G11878" s="15"/>
      <c r="H11878" s="11"/>
      <c r="I11878" s="15"/>
    </row>
    <row r="11879" spans="6:9">
      <c r="F11879" s="11"/>
      <c r="G11879" s="15"/>
      <c r="H11879" s="11"/>
      <c r="I11879" s="15"/>
    </row>
    <row r="11880" spans="6:9">
      <c r="F11880" s="11"/>
      <c r="G11880" s="15"/>
      <c r="H11880" s="11"/>
      <c r="I11880" s="15"/>
    </row>
    <row r="11881" spans="6:9">
      <c r="F11881" s="11"/>
      <c r="G11881" s="15"/>
      <c r="H11881" s="11"/>
      <c r="I11881" s="15"/>
    </row>
    <row r="11882" spans="6:9">
      <c r="F11882" s="11"/>
      <c r="G11882" s="15"/>
      <c r="H11882" s="11"/>
      <c r="I11882" s="15"/>
    </row>
    <row r="11883" spans="6:9">
      <c r="F11883" s="11"/>
      <c r="G11883" s="15"/>
      <c r="H11883" s="11"/>
      <c r="I11883" s="15"/>
    </row>
    <row r="11884" spans="6:9">
      <c r="F11884" s="11"/>
      <c r="G11884" s="15"/>
      <c r="H11884" s="11"/>
      <c r="I11884" s="15"/>
    </row>
    <row r="11885" spans="6:9">
      <c r="F11885" s="11"/>
      <c r="G11885" s="15"/>
      <c r="H11885" s="11"/>
      <c r="I11885" s="15"/>
    </row>
    <row r="11886" spans="6:9">
      <c r="F11886" s="11"/>
      <c r="G11886" s="15"/>
      <c r="H11886" s="11"/>
      <c r="I11886" s="15"/>
    </row>
    <row r="11887" spans="6:9">
      <c r="F11887" s="11"/>
      <c r="G11887" s="15"/>
      <c r="H11887" s="11"/>
      <c r="I11887" s="15"/>
    </row>
    <row r="11888" spans="6:9">
      <c r="F11888" s="11"/>
      <c r="G11888" s="15"/>
      <c r="H11888" s="11"/>
      <c r="I11888" s="15"/>
    </row>
    <row r="11889" spans="6:9">
      <c r="F11889" s="11"/>
      <c r="G11889" s="15"/>
      <c r="H11889" s="11"/>
      <c r="I11889" s="15"/>
    </row>
    <row r="11890" spans="6:9">
      <c r="F11890" s="11"/>
      <c r="G11890" s="15"/>
      <c r="H11890" s="11"/>
      <c r="I11890" s="15"/>
    </row>
    <row r="11891" spans="6:9">
      <c r="F11891" s="11"/>
      <c r="G11891" s="15"/>
      <c r="H11891" s="11"/>
      <c r="I11891" s="15"/>
    </row>
    <row r="11892" spans="6:9">
      <c r="F11892" s="11"/>
      <c r="G11892" s="15"/>
      <c r="H11892" s="11"/>
      <c r="I11892" s="15"/>
    </row>
    <row r="11893" spans="6:9">
      <c r="F11893" s="11"/>
      <c r="G11893" s="15"/>
      <c r="H11893" s="11"/>
      <c r="I11893" s="15"/>
    </row>
    <row r="11894" spans="6:9">
      <c r="F11894" s="11"/>
      <c r="G11894" s="15"/>
      <c r="H11894" s="11"/>
      <c r="I11894" s="15"/>
    </row>
    <row r="11895" spans="6:9">
      <c r="F11895" s="11"/>
      <c r="G11895" s="15"/>
      <c r="H11895" s="11"/>
      <c r="I11895" s="15"/>
    </row>
    <row r="11896" spans="6:9">
      <c r="F11896" s="11"/>
      <c r="G11896" s="15"/>
      <c r="H11896" s="11"/>
      <c r="I11896" s="15"/>
    </row>
    <row r="11897" spans="6:9">
      <c r="F11897" s="11"/>
      <c r="G11897" s="15"/>
      <c r="H11897" s="11"/>
      <c r="I11897" s="15"/>
    </row>
    <row r="11898" spans="6:9">
      <c r="F11898" s="11"/>
      <c r="G11898" s="15"/>
      <c r="H11898" s="11"/>
      <c r="I11898" s="15"/>
    </row>
    <row r="11899" spans="6:9">
      <c r="F11899" s="11"/>
      <c r="G11899" s="15"/>
      <c r="H11899" s="11"/>
      <c r="I11899" s="15"/>
    </row>
    <row r="11900" spans="6:9">
      <c r="F11900" s="11"/>
      <c r="G11900" s="15"/>
      <c r="H11900" s="11"/>
      <c r="I11900" s="15"/>
    </row>
    <row r="11901" spans="6:9">
      <c r="F11901" s="11"/>
      <c r="G11901" s="15"/>
      <c r="H11901" s="11"/>
      <c r="I11901" s="15"/>
    </row>
    <row r="11902" spans="6:9">
      <c r="F11902" s="11"/>
      <c r="G11902" s="15"/>
      <c r="H11902" s="11"/>
      <c r="I11902" s="15"/>
    </row>
    <row r="11903" spans="6:9">
      <c r="F11903" s="11"/>
      <c r="G11903" s="15"/>
      <c r="H11903" s="11"/>
      <c r="I11903" s="15"/>
    </row>
    <row r="11904" spans="6:9">
      <c r="F11904" s="11"/>
      <c r="G11904" s="15"/>
      <c r="H11904" s="11"/>
      <c r="I11904" s="15"/>
    </row>
    <row r="11905" spans="6:9">
      <c r="F11905" s="11"/>
      <c r="G11905" s="15"/>
      <c r="H11905" s="11"/>
      <c r="I11905" s="15"/>
    </row>
    <row r="11906" spans="6:9">
      <c r="F11906" s="11"/>
      <c r="G11906" s="15"/>
      <c r="H11906" s="11"/>
      <c r="I11906" s="15"/>
    </row>
    <row r="11907" spans="6:9">
      <c r="F11907" s="11"/>
      <c r="G11907" s="15"/>
      <c r="H11907" s="11"/>
      <c r="I11907" s="15"/>
    </row>
    <row r="11908" spans="6:9">
      <c r="F11908" s="11"/>
      <c r="G11908" s="15"/>
      <c r="H11908" s="11"/>
      <c r="I11908" s="15"/>
    </row>
    <row r="11909" spans="6:9">
      <c r="F11909" s="11"/>
      <c r="G11909" s="15"/>
      <c r="H11909" s="11"/>
      <c r="I11909" s="15"/>
    </row>
    <row r="11910" spans="6:9">
      <c r="F11910" s="11"/>
      <c r="G11910" s="15"/>
      <c r="H11910" s="11"/>
      <c r="I11910" s="15"/>
    </row>
    <row r="11911" spans="6:9">
      <c r="F11911" s="11"/>
      <c r="G11911" s="15"/>
      <c r="H11911" s="11"/>
      <c r="I11911" s="15"/>
    </row>
    <row r="11912" spans="6:9">
      <c r="F11912" s="11"/>
      <c r="G11912" s="15"/>
      <c r="H11912" s="11"/>
      <c r="I11912" s="15"/>
    </row>
    <row r="11913" spans="6:9">
      <c r="F11913" s="11"/>
      <c r="G11913" s="15"/>
      <c r="H11913" s="11"/>
      <c r="I11913" s="15"/>
    </row>
    <row r="11914" spans="6:9">
      <c r="F11914" s="11"/>
      <c r="G11914" s="15"/>
      <c r="H11914" s="11"/>
      <c r="I11914" s="15"/>
    </row>
    <row r="11915" spans="6:9">
      <c r="F11915" s="11"/>
      <c r="G11915" s="15"/>
      <c r="H11915" s="11"/>
      <c r="I11915" s="15"/>
    </row>
    <row r="11916" spans="6:9">
      <c r="F11916" s="11"/>
      <c r="G11916" s="15"/>
      <c r="H11916" s="11"/>
      <c r="I11916" s="15"/>
    </row>
    <row r="11917" spans="6:9">
      <c r="F11917" s="11"/>
      <c r="G11917" s="15"/>
      <c r="H11917" s="11"/>
      <c r="I11917" s="15"/>
    </row>
    <row r="11918" spans="6:9">
      <c r="F11918" s="11"/>
      <c r="G11918" s="15"/>
      <c r="H11918" s="11"/>
      <c r="I11918" s="15"/>
    </row>
    <row r="11919" spans="6:9">
      <c r="F11919" s="11"/>
      <c r="G11919" s="15"/>
      <c r="H11919" s="11"/>
      <c r="I11919" s="15"/>
    </row>
    <row r="11920" spans="6:9">
      <c r="F11920" s="11"/>
      <c r="G11920" s="15"/>
      <c r="H11920" s="11"/>
      <c r="I11920" s="15"/>
    </row>
    <row r="11921" spans="6:9">
      <c r="F11921" s="11"/>
      <c r="G11921" s="15"/>
      <c r="H11921" s="11"/>
      <c r="I11921" s="15"/>
    </row>
    <row r="11922" spans="6:9">
      <c r="F11922" s="11"/>
      <c r="G11922" s="15"/>
      <c r="H11922" s="11"/>
      <c r="I11922" s="15"/>
    </row>
    <row r="11923" spans="6:9">
      <c r="F11923" s="11"/>
      <c r="G11923" s="15"/>
      <c r="H11923" s="11"/>
      <c r="I11923" s="15"/>
    </row>
    <row r="11924" spans="6:9">
      <c r="F11924" s="11"/>
      <c r="G11924" s="15"/>
      <c r="H11924" s="11"/>
      <c r="I11924" s="15"/>
    </row>
    <row r="11925" spans="6:9">
      <c r="F11925" s="11"/>
      <c r="G11925" s="15"/>
      <c r="H11925" s="11"/>
      <c r="I11925" s="15"/>
    </row>
    <row r="11926" spans="6:9">
      <c r="F11926" s="11"/>
      <c r="G11926" s="15"/>
      <c r="H11926" s="11"/>
      <c r="I11926" s="15"/>
    </row>
    <row r="11927" spans="6:9">
      <c r="F11927" s="11"/>
      <c r="G11927" s="15"/>
      <c r="H11927" s="11"/>
      <c r="I11927" s="15"/>
    </row>
    <row r="11928" spans="6:9">
      <c r="F11928" s="11"/>
      <c r="G11928" s="15"/>
      <c r="H11928" s="11"/>
      <c r="I11928" s="15"/>
    </row>
    <row r="11929" spans="6:9">
      <c r="F11929" s="11"/>
      <c r="G11929" s="15"/>
      <c r="H11929" s="11"/>
      <c r="I11929" s="15"/>
    </row>
    <row r="11930" spans="6:9">
      <c r="F11930" s="11"/>
      <c r="G11930" s="15"/>
      <c r="H11930" s="11"/>
      <c r="I11930" s="15"/>
    </row>
    <row r="11931" spans="6:9">
      <c r="F11931" s="11"/>
      <c r="G11931" s="15"/>
      <c r="H11931" s="11"/>
      <c r="I11931" s="15"/>
    </row>
    <row r="11932" spans="6:9">
      <c r="F11932" s="11"/>
      <c r="G11932" s="15"/>
      <c r="H11932" s="11"/>
      <c r="I11932" s="15"/>
    </row>
    <row r="11933" spans="6:9">
      <c r="F11933" s="11"/>
      <c r="G11933" s="15"/>
      <c r="H11933" s="11"/>
      <c r="I11933" s="15"/>
    </row>
    <row r="11934" spans="6:9">
      <c r="F11934" s="11"/>
      <c r="G11934" s="15"/>
      <c r="H11934" s="11"/>
      <c r="I11934" s="15"/>
    </row>
    <row r="11935" spans="6:9">
      <c r="F11935" s="11"/>
      <c r="G11935" s="15"/>
      <c r="H11935" s="11"/>
      <c r="I11935" s="15"/>
    </row>
    <row r="11936" spans="6:9">
      <c r="F11936" s="11"/>
      <c r="G11936" s="15"/>
      <c r="H11936" s="11"/>
      <c r="I11936" s="15"/>
    </row>
    <row r="11937" spans="6:9">
      <c r="F11937" s="11"/>
      <c r="G11937" s="15"/>
      <c r="H11937" s="11"/>
      <c r="I11937" s="15"/>
    </row>
    <row r="11938" spans="6:9">
      <c r="F11938" s="11"/>
      <c r="G11938" s="15"/>
      <c r="H11938" s="11"/>
      <c r="I11938" s="15"/>
    </row>
    <row r="11939" spans="6:9">
      <c r="F11939" s="11"/>
      <c r="G11939" s="15"/>
      <c r="H11939" s="11"/>
      <c r="I11939" s="15"/>
    </row>
    <row r="11940" spans="6:9">
      <c r="F11940" s="11"/>
      <c r="G11940" s="15"/>
      <c r="H11940" s="11"/>
      <c r="I11940" s="15"/>
    </row>
    <row r="11941" spans="6:9">
      <c r="F11941" s="11"/>
      <c r="G11941" s="15"/>
      <c r="H11941" s="11"/>
      <c r="I11941" s="15"/>
    </row>
    <row r="11942" spans="6:9">
      <c r="F11942" s="11"/>
      <c r="G11942" s="15"/>
      <c r="H11942" s="11"/>
      <c r="I11942" s="15"/>
    </row>
    <row r="11943" spans="6:9">
      <c r="F11943" s="11"/>
      <c r="G11943" s="15"/>
      <c r="H11943" s="11"/>
      <c r="I11943" s="15"/>
    </row>
    <row r="11944" spans="6:9">
      <c r="F11944" s="11"/>
      <c r="G11944" s="15"/>
      <c r="H11944" s="11"/>
      <c r="I11944" s="15"/>
    </row>
    <row r="11945" spans="6:9">
      <c r="F11945" s="11"/>
      <c r="G11945" s="15"/>
      <c r="H11945" s="11"/>
      <c r="I11945" s="15"/>
    </row>
    <row r="11946" spans="6:9">
      <c r="F11946" s="11"/>
      <c r="G11946" s="15"/>
      <c r="H11946" s="11"/>
      <c r="I11946" s="15"/>
    </row>
    <row r="11947" spans="6:9">
      <c r="F11947" s="11"/>
      <c r="G11947" s="15"/>
      <c r="H11947" s="11"/>
      <c r="I11947" s="15"/>
    </row>
    <row r="11948" spans="6:9">
      <c r="F11948" s="11"/>
      <c r="G11948" s="15"/>
      <c r="H11948" s="11"/>
      <c r="I11948" s="15"/>
    </row>
    <row r="11949" spans="6:9">
      <c r="F11949" s="11"/>
      <c r="G11949" s="15"/>
      <c r="H11949" s="11"/>
      <c r="I11949" s="15"/>
    </row>
    <row r="11950" spans="6:9">
      <c r="F11950" s="11"/>
      <c r="G11950" s="15"/>
      <c r="H11950" s="11"/>
      <c r="I11950" s="15"/>
    </row>
    <row r="11951" spans="6:9">
      <c r="F11951" s="11"/>
      <c r="G11951" s="15"/>
      <c r="H11951" s="11"/>
      <c r="I11951" s="15"/>
    </row>
    <row r="11952" spans="6:9">
      <c r="F11952" s="11"/>
      <c r="G11952" s="15"/>
      <c r="H11952" s="11"/>
      <c r="I11952" s="15"/>
    </row>
    <row r="11953" spans="6:9">
      <c r="F11953" s="11"/>
      <c r="G11953" s="15"/>
      <c r="H11953" s="11"/>
      <c r="I11953" s="15"/>
    </row>
    <row r="11954" spans="6:9">
      <c r="F11954" s="11"/>
      <c r="G11954" s="15"/>
      <c r="H11954" s="11"/>
      <c r="I11954" s="15"/>
    </row>
    <row r="11955" spans="6:9">
      <c r="F11955" s="11"/>
      <c r="G11955" s="15"/>
      <c r="H11955" s="11"/>
      <c r="I11955" s="15"/>
    </row>
    <row r="11956" spans="6:9">
      <c r="F11956" s="11"/>
      <c r="G11956" s="15"/>
      <c r="H11956" s="11"/>
      <c r="I11956" s="15"/>
    </row>
    <row r="11957" spans="6:9">
      <c r="F11957" s="11"/>
      <c r="G11957" s="15"/>
      <c r="H11957" s="11"/>
      <c r="I11957" s="15"/>
    </row>
    <row r="11958" spans="6:9">
      <c r="F11958" s="11"/>
      <c r="G11958" s="15"/>
      <c r="H11958" s="11"/>
      <c r="I11958" s="15"/>
    </row>
    <row r="11959" spans="6:9">
      <c r="F11959" s="11"/>
      <c r="G11959" s="15"/>
      <c r="H11959" s="11"/>
      <c r="I11959" s="15"/>
    </row>
    <row r="11960" spans="6:9">
      <c r="F11960" s="11"/>
      <c r="G11960" s="15"/>
      <c r="H11960" s="11"/>
      <c r="I11960" s="15"/>
    </row>
    <row r="11961" spans="6:9">
      <c r="F11961" s="11"/>
      <c r="G11961" s="15"/>
      <c r="H11961" s="11"/>
      <c r="I11961" s="15"/>
    </row>
    <row r="11962" spans="6:9">
      <c r="F11962" s="11"/>
      <c r="G11962" s="15"/>
      <c r="H11962" s="11"/>
      <c r="I11962" s="15"/>
    </row>
    <row r="11963" spans="6:9">
      <c r="F11963" s="11"/>
      <c r="G11963" s="15"/>
      <c r="H11963" s="11"/>
      <c r="I11963" s="15"/>
    </row>
    <row r="11964" spans="6:9">
      <c r="F11964" s="11"/>
      <c r="G11964" s="15"/>
      <c r="H11964" s="11"/>
      <c r="I11964" s="15"/>
    </row>
    <row r="11965" spans="6:9">
      <c r="F11965" s="11"/>
      <c r="G11965" s="15"/>
      <c r="H11965" s="11"/>
      <c r="I11965" s="15"/>
    </row>
    <row r="11966" spans="6:9">
      <c r="F11966" s="11"/>
      <c r="G11966" s="15"/>
      <c r="H11966" s="11"/>
      <c r="I11966" s="15"/>
    </row>
    <row r="11967" spans="6:9">
      <c r="F11967" s="11"/>
      <c r="G11967" s="15"/>
      <c r="H11967" s="11"/>
      <c r="I11967" s="15"/>
    </row>
    <row r="11968" spans="6:9">
      <c r="F11968" s="11"/>
      <c r="G11968" s="15"/>
      <c r="H11968" s="11"/>
      <c r="I11968" s="15"/>
    </row>
    <row r="11969" spans="6:9">
      <c r="F11969" s="11"/>
      <c r="G11969" s="15"/>
      <c r="H11969" s="11"/>
      <c r="I11969" s="15"/>
    </row>
    <row r="11970" spans="6:9">
      <c r="F11970" s="11"/>
      <c r="G11970" s="15"/>
      <c r="H11970" s="11"/>
      <c r="I11970" s="15"/>
    </row>
    <row r="11971" spans="6:9">
      <c r="F11971" s="11"/>
      <c r="G11971" s="15"/>
      <c r="H11971" s="11"/>
      <c r="I11971" s="15"/>
    </row>
    <row r="11972" spans="6:9">
      <c r="F11972" s="11"/>
      <c r="G11972" s="15"/>
      <c r="H11972" s="11"/>
      <c r="I11972" s="15"/>
    </row>
    <row r="11973" spans="6:9">
      <c r="F11973" s="11"/>
      <c r="G11973" s="15"/>
      <c r="H11973" s="11"/>
      <c r="I11973" s="15"/>
    </row>
    <row r="11974" spans="6:9">
      <c r="F11974" s="11"/>
      <c r="G11974" s="15"/>
      <c r="H11974" s="11"/>
      <c r="I11974" s="15"/>
    </row>
    <row r="11975" spans="6:9">
      <c r="F11975" s="11"/>
      <c r="G11975" s="15"/>
      <c r="H11975" s="11"/>
      <c r="I11975" s="15"/>
    </row>
    <row r="11976" spans="6:9">
      <c r="F11976" s="11"/>
      <c r="G11976" s="15"/>
      <c r="H11976" s="11"/>
      <c r="I11976" s="15"/>
    </row>
    <row r="11977" spans="6:9">
      <c r="F11977" s="11"/>
      <c r="G11977" s="15"/>
      <c r="H11977" s="11"/>
      <c r="I11977" s="15"/>
    </row>
    <row r="11978" spans="6:9">
      <c r="F11978" s="11"/>
      <c r="G11978" s="15"/>
      <c r="H11978" s="11"/>
      <c r="I11978" s="15"/>
    </row>
    <row r="11979" spans="6:9">
      <c r="F11979" s="11"/>
      <c r="G11979" s="15"/>
      <c r="H11979" s="11"/>
      <c r="I11979" s="15"/>
    </row>
    <row r="11980" spans="6:9">
      <c r="F11980" s="11"/>
      <c r="G11980" s="15"/>
      <c r="H11980" s="11"/>
      <c r="I11980" s="15"/>
    </row>
    <row r="11981" spans="6:9">
      <c r="F11981" s="11"/>
      <c r="G11981" s="15"/>
      <c r="H11981" s="11"/>
      <c r="I11981" s="15"/>
    </row>
    <row r="11982" spans="6:9">
      <c r="F11982" s="11"/>
      <c r="G11982" s="15"/>
      <c r="H11982" s="11"/>
      <c r="I11982" s="15"/>
    </row>
    <row r="11983" spans="6:9">
      <c r="F11983" s="11"/>
      <c r="G11983" s="15"/>
      <c r="H11983" s="11"/>
      <c r="I11983" s="15"/>
    </row>
    <row r="11984" spans="6:9">
      <c r="F11984" s="11"/>
      <c r="G11984" s="15"/>
      <c r="H11984" s="11"/>
      <c r="I11984" s="15"/>
    </row>
    <row r="11985" spans="6:9">
      <c r="F11985" s="11"/>
      <c r="G11985" s="15"/>
      <c r="H11985" s="11"/>
      <c r="I11985" s="15"/>
    </row>
    <row r="11986" spans="6:9">
      <c r="F11986" s="11"/>
      <c r="G11986" s="15"/>
      <c r="H11986" s="11"/>
      <c r="I11986" s="15"/>
    </row>
    <row r="11987" spans="6:9">
      <c r="F11987" s="11"/>
      <c r="G11987" s="15"/>
      <c r="H11987" s="11"/>
      <c r="I11987" s="15"/>
    </row>
    <row r="11988" spans="6:9">
      <c r="F11988" s="11"/>
      <c r="G11988" s="15"/>
      <c r="H11988" s="11"/>
      <c r="I11988" s="15"/>
    </row>
    <row r="11989" spans="6:9">
      <c r="F11989" s="11"/>
      <c r="G11989" s="15"/>
      <c r="H11989" s="11"/>
      <c r="I11989" s="15"/>
    </row>
    <row r="11990" spans="6:9">
      <c r="F11990" s="11"/>
      <c r="G11990" s="15"/>
      <c r="H11990" s="11"/>
      <c r="I11990" s="15"/>
    </row>
    <row r="11991" spans="6:9">
      <c r="F11991" s="11"/>
      <c r="G11991" s="15"/>
      <c r="H11991" s="11"/>
      <c r="I11991" s="15"/>
    </row>
    <row r="11992" spans="6:9">
      <c r="F11992" s="11"/>
      <c r="G11992" s="15"/>
      <c r="H11992" s="11"/>
      <c r="I11992" s="15"/>
    </row>
    <row r="11993" spans="6:9">
      <c r="F11993" s="11"/>
      <c r="G11993" s="15"/>
      <c r="H11993" s="11"/>
      <c r="I11993" s="15"/>
    </row>
    <row r="11994" spans="6:9">
      <c r="F11994" s="11"/>
      <c r="G11994" s="15"/>
      <c r="H11994" s="11"/>
      <c r="I11994" s="15"/>
    </row>
    <row r="11995" spans="6:9">
      <c r="F11995" s="11"/>
      <c r="G11995" s="15"/>
      <c r="H11995" s="11"/>
      <c r="I11995" s="15"/>
    </row>
    <row r="11996" spans="6:9">
      <c r="F11996" s="11"/>
      <c r="G11996" s="15"/>
      <c r="H11996" s="11"/>
      <c r="I11996" s="15"/>
    </row>
    <row r="11997" spans="6:9">
      <c r="F11997" s="11"/>
      <c r="G11997" s="15"/>
      <c r="H11997" s="11"/>
      <c r="I11997" s="15"/>
    </row>
    <row r="11998" spans="6:9">
      <c r="F11998" s="11"/>
      <c r="G11998" s="15"/>
      <c r="H11998" s="11"/>
      <c r="I11998" s="15"/>
    </row>
    <row r="11999" spans="6:9">
      <c r="F11999" s="11"/>
      <c r="G11999" s="15"/>
      <c r="H11999" s="11"/>
      <c r="I11999" s="15"/>
    </row>
    <row r="12000" spans="6:9">
      <c r="F12000" s="11"/>
      <c r="G12000" s="15"/>
      <c r="H12000" s="11"/>
      <c r="I12000" s="15"/>
    </row>
    <row r="12001" spans="6:9">
      <c r="F12001" s="11"/>
      <c r="G12001" s="15"/>
      <c r="H12001" s="11"/>
      <c r="I12001" s="15"/>
    </row>
    <row r="12002" spans="6:9">
      <c r="F12002" s="11"/>
      <c r="G12002" s="15"/>
      <c r="H12002" s="11"/>
      <c r="I12002" s="15"/>
    </row>
    <row r="12003" spans="6:9">
      <c r="F12003" s="11"/>
      <c r="G12003" s="15"/>
      <c r="H12003" s="11"/>
      <c r="I12003" s="15"/>
    </row>
    <row r="12004" spans="6:9">
      <c r="F12004" s="11"/>
      <c r="G12004" s="15"/>
      <c r="H12004" s="11"/>
      <c r="I12004" s="15"/>
    </row>
    <row r="12005" spans="6:9">
      <c r="F12005" s="11"/>
      <c r="G12005" s="15"/>
      <c r="H12005" s="11"/>
      <c r="I12005" s="15"/>
    </row>
    <row r="12006" spans="6:9">
      <c r="F12006" s="11"/>
      <c r="G12006" s="15"/>
      <c r="H12006" s="11"/>
      <c r="I12006" s="15"/>
    </row>
    <row r="12007" spans="6:9">
      <c r="F12007" s="11"/>
      <c r="G12007" s="15"/>
      <c r="H12007" s="11"/>
      <c r="I12007" s="15"/>
    </row>
    <row r="12008" spans="6:9">
      <c r="F12008" s="11"/>
      <c r="G12008" s="15"/>
      <c r="H12008" s="11"/>
      <c r="I12008" s="15"/>
    </row>
    <row r="12009" spans="6:9">
      <c r="F12009" s="11"/>
      <c r="G12009" s="15"/>
      <c r="H12009" s="11"/>
      <c r="I12009" s="15"/>
    </row>
    <row r="12010" spans="6:9">
      <c r="F12010" s="11"/>
      <c r="G12010" s="15"/>
      <c r="H12010" s="11"/>
      <c r="I12010" s="15"/>
    </row>
    <row r="12011" spans="6:9">
      <c r="F12011" s="11"/>
      <c r="G12011" s="15"/>
      <c r="H12011" s="11"/>
      <c r="I12011" s="15"/>
    </row>
    <row r="12012" spans="6:9">
      <c r="F12012" s="11"/>
      <c r="G12012" s="15"/>
      <c r="H12012" s="11"/>
      <c r="I12012" s="15"/>
    </row>
    <row r="12013" spans="6:9">
      <c r="F12013" s="11"/>
      <c r="G12013" s="15"/>
      <c r="H12013" s="11"/>
      <c r="I12013" s="15"/>
    </row>
    <row r="12014" spans="6:9">
      <c r="F12014" s="11"/>
      <c r="G12014" s="15"/>
      <c r="H12014" s="11"/>
      <c r="I12014" s="15"/>
    </row>
    <row r="12015" spans="6:9">
      <c r="F12015" s="11"/>
      <c r="G12015" s="15"/>
      <c r="H12015" s="11"/>
      <c r="I12015" s="15"/>
    </row>
    <row r="12016" spans="6:9">
      <c r="F12016" s="11"/>
      <c r="G12016" s="15"/>
      <c r="H12016" s="11"/>
      <c r="I12016" s="15"/>
    </row>
    <row r="12017" spans="6:9">
      <c r="F12017" s="11"/>
      <c r="G12017" s="15"/>
      <c r="H12017" s="11"/>
      <c r="I12017" s="15"/>
    </row>
    <row r="12018" spans="6:9">
      <c r="F12018" s="11"/>
      <c r="G12018" s="15"/>
      <c r="H12018" s="11"/>
      <c r="I12018" s="15"/>
    </row>
    <row r="12019" spans="6:9">
      <c r="F12019" s="11"/>
      <c r="G12019" s="15"/>
      <c r="H12019" s="11"/>
      <c r="I12019" s="15"/>
    </row>
    <row r="12020" spans="6:9">
      <c r="F12020" s="11"/>
      <c r="G12020" s="15"/>
      <c r="H12020" s="11"/>
      <c r="I12020" s="15"/>
    </row>
    <row r="12021" spans="6:9">
      <c r="F12021" s="11"/>
      <c r="G12021" s="15"/>
      <c r="H12021" s="11"/>
      <c r="I12021" s="15"/>
    </row>
    <row r="12022" spans="6:9">
      <c r="F12022" s="11"/>
      <c r="G12022" s="15"/>
      <c r="H12022" s="11"/>
      <c r="I12022" s="15"/>
    </row>
    <row r="12023" spans="6:9">
      <c r="F12023" s="11"/>
      <c r="G12023" s="15"/>
      <c r="H12023" s="11"/>
      <c r="I12023" s="15"/>
    </row>
    <row r="12024" spans="6:9">
      <c r="F12024" s="11"/>
      <c r="G12024" s="15"/>
      <c r="H12024" s="11"/>
      <c r="I12024" s="15"/>
    </row>
    <row r="12025" spans="6:9">
      <c r="F12025" s="11"/>
      <c r="G12025" s="15"/>
      <c r="H12025" s="11"/>
      <c r="I12025" s="15"/>
    </row>
    <row r="12026" spans="6:9">
      <c r="F12026" s="11"/>
      <c r="G12026" s="15"/>
      <c r="H12026" s="11"/>
      <c r="I12026" s="15"/>
    </row>
    <row r="12027" spans="6:9">
      <c r="F12027" s="11"/>
      <c r="G12027" s="15"/>
      <c r="H12027" s="11"/>
      <c r="I12027" s="15"/>
    </row>
    <row r="12028" spans="6:9">
      <c r="F12028" s="11"/>
      <c r="G12028" s="15"/>
      <c r="H12028" s="11"/>
      <c r="I12028" s="15"/>
    </row>
    <row r="12029" spans="6:9">
      <c r="F12029" s="11"/>
      <c r="G12029" s="15"/>
      <c r="H12029" s="11"/>
      <c r="I12029" s="15"/>
    </row>
    <row r="12030" spans="6:9">
      <c r="F12030" s="11"/>
      <c r="G12030" s="15"/>
      <c r="H12030" s="11"/>
      <c r="I12030" s="15"/>
    </row>
    <row r="12031" spans="6:9">
      <c r="F12031" s="11"/>
      <c r="G12031" s="15"/>
      <c r="H12031" s="11"/>
      <c r="I12031" s="15"/>
    </row>
    <row r="12032" spans="6:9">
      <c r="F12032" s="11"/>
      <c r="G12032" s="15"/>
      <c r="H12032" s="11"/>
      <c r="I12032" s="15"/>
    </row>
    <row r="12033" spans="6:9">
      <c r="F12033" s="11"/>
      <c r="G12033" s="15"/>
      <c r="H12033" s="11"/>
      <c r="I12033" s="15"/>
    </row>
    <row r="12034" spans="6:9">
      <c r="F12034" s="11"/>
      <c r="G12034" s="15"/>
      <c r="H12034" s="11"/>
      <c r="I12034" s="15"/>
    </row>
    <row r="12035" spans="6:9">
      <c r="F12035" s="11"/>
      <c r="G12035" s="15"/>
      <c r="H12035" s="11"/>
      <c r="I12035" s="15"/>
    </row>
    <row r="12036" spans="6:9">
      <c r="F12036" s="11"/>
      <c r="G12036" s="15"/>
      <c r="H12036" s="11"/>
      <c r="I12036" s="15"/>
    </row>
    <row r="12037" spans="6:9">
      <c r="F12037" s="11"/>
      <c r="G12037" s="15"/>
      <c r="H12037" s="11"/>
      <c r="I12037" s="15"/>
    </row>
    <row r="12038" spans="6:9">
      <c r="F12038" s="11"/>
      <c r="G12038" s="15"/>
      <c r="H12038" s="11"/>
      <c r="I12038" s="15"/>
    </row>
    <row r="12039" spans="6:9">
      <c r="F12039" s="11"/>
      <c r="G12039" s="15"/>
      <c r="H12039" s="11"/>
      <c r="I12039" s="15"/>
    </row>
    <row r="12040" spans="6:9">
      <c r="F12040" s="11"/>
      <c r="G12040" s="15"/>
      <c r="H12040" s="11"/>
      <c r="I12040" s="15"/>
    </row>
    <row r="12041" spans="6:9">
      <c r="F12041" s="11"/>
      <c r="G12041" s="15"/>
      <c r="H12041" s="11"/>
      <c r="I12041" s="15"/>
    </row>
    <row r="12042" spans="6:9">
      <c r="F12042" s="11"/>
      <c r="G12042" s="15"/>
      <c r="H12042" s="11"/>
      <c r="I12042" s="15"/>
    </row>
    <row r="12043" spans="6:9">
      <c r="F12043" s="11"/>
      <c r="G12043" s="15"/>
      <c r="H12043" s="11"/>
      <c r="I12043" s="15"/>
    </row>
    <row r="12044" spans="6:9">
      <c r="F12044" s="11"/>
      <c r="G12044" s="15"/>
      <c r="H12044" s="11"/>
      <c r="I12044" s="15"/>
    </row>
    <row r="12045" spans="6:9">
      <c r="F12045" s="11"/>
      <c r="G12045" s="15"/>
      <c r="H12045" s="11"/>
      <c r="I12045" s="15"/>
    </row>
    <row r="12046" spans="6:9">
      <c r="F12046" s="11"/>
      <c r="G12046" s="15"/>
      <c r="H12046" s="11"/>
      <c r="I12046" s="15"/>
    </row>
    <row r="12047" spans="6:9">
      <c r="F12047" s="11"/>
      <c r="G12047" s="15"/>
      <c r="H12047" s="11"/>
      <c r="I12047" s="15"/>
    </row>
    <row r="12048" spans="6:9">
      <c r="F12048" s="11"/>
      <c r="G12048" s="15"/>
      <c r="H12048" s="11"/>
      <c r="I12048" s="15"/>
    </row>
    <row r="12049" spans="6:9">
      <c r="F12049" s="11"/>
      <c r="G12049" s="15"/>
      <c r="H12049" s="11"/>
      <c r="I12049" s="15"/>
    </row>
    <row r="12050" spans="6:9">
      <c r="F12050" s="11"/>
      <c r="G12050" s="15"/>
      <c r="H12050" s="11"/>
      <c r="I12050" s="15"/>
    </row>
    <row r="12051" spans="6:9">
      <c r="F12051" s="11"/>
      <c r="G12051" s="15"/>
      <c r="H12051" s="11"/>
      <c r="I12051" s="15"/>
    </row>
    <row r="12052" spans="6:9">
      <c r="F12052" s="11"/>
      <c r="G12052" s="15"/>
      <c r="H12052" s="11"/>
      <c r="I12052" s="15"/>
    </row>
    <row r="12053" spans="6:9">
      <c r="F12053" s="11"/>
      <c r="G12053" s="15"/>
      <c r="H12053" s="11"/>
      <c r="I12053" s="15"/>
    </row>
    <row r="12054" spans="6:9">
      <c r="F12054" s="11"/>
      <c r="G12054" s="15"/>
      <c r="H12054" s="11"/>
      <c r="I12054" s="15"/>
    </row>
    <row r="12055" spans="6:9">
      <c r="F12055" s="11"/>
      <c r="G12055" s="15"/>
      <c r="H12055" s="11"/>
      <c r="I12055" s="15"/>
    </row>
    <row r="12056" spans="6:9">
      <c r="F12056" s="11"/>
      <c r="G12056" s="15"/>
      <c r="H12056" s="11"/>
      <c r="I12056" s="15"/>
    </row>
    <row r="12057" spans="6:9">
      <c r="F12057" s="11"/>
      <c r="G12057" s="15"/>
      <c r="H12057" s="11"/>
      <c r="I12057" s="15"/>
    </row>
    <row r="12058" spans="6:9">
      <c r="F12058" s="11"/>
      <c r="G12058" s="15"/>
      <c r="H12058" s="11"/>
      <c r="I12058" s="15"/>
    </row>
    <row r="12059" spans="6:9">
      <c r="F12059" s="11"/>
      <c r="G12059" s="15"/>
      <c r="H12059" s="11"/>
      <c r="I12059" s="15"/>
    </row>
    <row r="12060" spans="6:9">
      <c r="F12060" s="11"/>
      <c r="G12060" s="15"/>
      <c r="H12060" s="11"/>
      <c r="I12060" s="15"/>
    </row>
    <row r="12061" spans="6:9">
      <c r="F12061" s="11"/>
      <c r="G12061" s="15"/>
      <c r="H12061" s="11"/>
      <c r="I12061" s="15"/>
    </row>
    <row r="12062" spans="6:9">
      <c r="F12062" s="11"/>
      <c r="G12062" s="15"/>
      <c r="H12062" s="11"/>
      <c r="I12062" s="15"/>
    </row>
    <row r="12063" spans="6:9">
      <c r="F12063" s="11"/>
      <c r="G12063" s="15"/>
      <c r="H12063" s="11"/>
      <c r="I12063" s="15"/>
    </row>
    <row r="12064" spans="6:9">
      <c r="F12064" s="11"/>
      <c r="G12064" s="15"/>
      <c r="H12064" s="11"/>
      <c r="I12064" s="15"/>
    </row>
    <row r="12065" spans="6:9">
      <c r="F12065" s="11"/>
      <c r="G12065" s="15"/>
      <c r="H12065" s="11"/>
      <c r="I12065" s="15"/>
    </row>
    <row r="12066" spans="6:9">
      <c r="F12066" s="11"/>
      <c r="G12066" s="15"/>
      <c r="H12066" s="11"/>
      <c r="I12066" s="15"/>
    </row>
    <row r="12067" spans="6:9">
      <c r="F12067" s="11"/>
      <c r="G12067" s="15"/>
      <c r="H12067" s="11"/>
      <c r="I12067" s="15"/>
    </row>
    <row r="12068" spans="6:9">
      <c r="F12068" s="11"/>
      <c r="G12068" s="15"/>
      <c r="H12068" s="11"/>
      <c r="I12068" s="15"/>
    </row>
    <row r="12069" spans="6:9">
      <c r="F12069" s="11"/>
      <c r="G12069" s="15"/>
      <c r="H12069" s="11"/>
      <c r="I12069" s="15"/>
    </row>
    <row r="12070" spans="6:9">
      <c r="F12070" s="11"/>
      <c r="G12070" s="15"/>
      <c r="H12070" s="11"/>
      <c r="I12070" s="15"/>
    </row>
    <row r="12071" spans="6:9">
      <c r="F12071" s="11"/>
      <c r="G12071" s="15"/>
      <c r="H12071" s="11"/>
      <c r="I12071" s="15"/>
    </row>
    <row r="12072" spans="6:9">
      <c r="F12072" s="11"/>
      <c r="G12072" s="15"/>
      <c r="H12072" s="11"/>
      <c r="I12072" s="15"/>
    </row>
    <row r="12073" spans="6:9">
      <c r="F12073" s="11"/>
      <c r="G12073" s="15"/>
      <c r="H12073" s="11"/>
      <c r="I12073" s="15"/>
    </row>
    <row r="12074" spans="6:9">
      <c r="F12074" s="11"/>
      <c r="G12074" s="15"/>
      <c r="H12074" s="11"/>
      <c r="I12074" s="15"/>
    </row>
    <row r="12075" spans="6:9">
      <c r="F12075" s="11"/>
      <c r="G12075" s="15"/>
      <c r="H12075" s="11"/>
      <c r="I12075" s="15"/>
    </row>
    <row r="12076" spans="6:9">
      <c r="F12076" s="11"/>
      <c r="G12076" s="15"/>
      <c r="H12076" s="11"/>
      <c r="I12076" s="15"/>
    </row>
    <row r="12077" spans="6:9">
      <c r="F12077" s="11"/>
      <c r="G12077" s="15"/>
      <c r="H12077" s="11"/>
      <c r="I12077" s="15"/>
    </row>
    <row r="12078" spans="6:9">
      <c r="F12078" s="11"/>
      <c r="G12078" s="15"/>
      <c r="H12078" s="11"/>
      <c r="I12078" s="15"/>
    </row>
    <row r="12079" spans="6:9">
      <c r="F12079" s="11"/>
      <c r="G12079" s="15"/>
      <c r="H12079" s="11"/>
      <c r="I12079" s="15"/>
    </row>
    <row r="12080" spans="6:9">
      <c r="F12080" s="11"/>
      <c r="G12080" s="15"/>
      <c r="H12080" s="11"/>
      <c r="I12080" s="15"/>
    </row>
    <row r="12081" spans="6:9">
      <c r="F12081" s="11"/>
      <c r="G12081" s="15"/>
      <c r="H12081" s="11"/>
      <c r="I12081" s="15"/>
    </row>
    <row r="12082" spans="6:9">
      <c r="F12082" s="11"/>
      <c r="G12082" s="15"/>
      <c r="H12082" s="11"/>
      <c r="I12082" s="15"/>
    </row>
    <row r="12083" spans="6:9">
      <c r="F12083" s="11"/>
      <c r="G12083" s="15"/>
      <c r="H12083" s="11"/>
      <c r="I12083" s="15"/>
    </row>
    <row r="12084" spans="6:9">
      <c r="F12084" s="11"/>
      <c r="G12084" s="15"/>
      <c r="H12084" s="11"/>
      <c r="I12084" s="15"/>
    </row>
    <row r="12085" spans="6:9">
      <c r="F12085" s="11"/>
      <c r="G12085" s="15"/>
      <c r="H12085" s="11"/>
      <c r="I12085" s="15"/>
    </row>
    <row r="12086" spans="6:9">
      <c r="F12086" s="11"/>
      <c r="G12086" s="15"/>
      <c r="H12086" s="11"/>
      <c r="I12086" s="15"/>
    </row>
    <row r="12087" spans="6:9">
      <c r="F12087" s="11"/>
      <c r="G12087" s="15"/>
      <c r="H12087" s="11"/>
      <c r="I12087" s="15"/>
    </row>
    <row r="12088" spans="6:9">
      <c r="F12088" s="11"/>
      <c r="G12088" s="15"/>
      <c r="H12088" s="11"/>
      <c r="I12088" s="15"/>
    </row>
    <row r="12089" spans="6:9">
      <c r="F12089" s="11"/>
      <c r="G12089" s="15"/>
      <c r="H12089" s="11"/>
      <c r="I12089" s="15"/>
    </row>
    <row r="12090" spans="6:9">
      <c r="F12090" s="11"/>
      <c r="G12090" s="15"/>
      <c r="H12090" s="11"/>
      <c r="I12090" s="15"/>
    </row>
    <row r="12091" spans="6:9">
      <c r="F12091" s="11"/>
      <c r="G12091" s="15"/>
      <c r="H12091" s="11"/>
      <c r="I12091" s="15"/>
    </row>
    <row r="12092" spans="6:9">
      <c r="F12092" s="11"/>
      <c r="G12092" s="15"/>
      <c r="H12092" s="11"/>
      <c r="I12092" s="15"/>
    </row>
    <row r="12093" spans="6:9">
      <c r="F12093" s="11"/>
      <c r="G12093" s="15"/>
      <c r="H12093" s="11"/>
      <c r="I12093" s="15"/>
    </row>
    <row r="12094" spans="6:9">
      <c r="F12094" s="11"/>
      <c r="G12094" s="15"/>
      <c r="H12094" s="11"/>
      <c r="I12094" s="15"/>
    </row>
    <row r="12095" spans="6:9">
      <c r="F12095" s="11"/>
      <c r="G12095" s="15"/>
      <c r="H12095" s="11"/>
      <c r="I12095" s="15"/>
    </row>
    <row r="12096" spans="6:9">
      <c r="F12096" s="11"/>
      <c r="G12096" s="15"/>
      <c r="H12096" s="11"/>
      <c r="I12096" s="15"/>
    </row>
    <row r="12097" spans="6:9">
      <c r="F12097" s="11"/>
      <c r="G12097" s="15"/>
      <c r="H12097" s="11"/>
      <c r="I12097" s="15"/>
    </row>
    <row r="12098" spans="6:9">
      <c r="F12098" s="11"/>
      <c r="G12098" s="15"/>
      <c r="H12098" s="11"/>
      <c r="I12098" s="15"/>
    </row>
    <row r="12099" spans="6:9">
      <c r="F12099" s="11"/>
      <c r="G12099" s="15"/>
      <c r="H12099" s="11"/>
      <c r="I12099" s="15"/>
    </row>
    <row r="12100" spans="6:9">
      <c r="F12100" s="11"/>
      <c r="G12100" s="15"/>
      <c r="H12100" s="11"/>
      <c r="I12100" s="15"/>
    </row>
    <row r="12101" spans="6:9">
      <c r="F12101" s="11"/>
      <c r="G12101" s="15"/>
      <c r="H12101" s="11"/>
      <c r="I12101" s="15"/>
    </row>
    <row r="12102" spans="6:9">
      <c r="F12102" s="11"/>
      <c r="G12102" s="15"/>
      <c r="H12102" s="11"/>
      <c r="I12102" s="15"/>
    </row>
    <row r="12103" spans="6:9">
      <c r="F12103" s="11"/>
      <c r="G12103" s="15"/>
      <c r="H12103" s="11"/>
      <c r="I12103" s="15"/>
    </row>
    <row r="12104" spans="6:9">
      <c r="F12104" s="11"/>
      <c r="G12104" s="15"/>
      <c r="H12104" s="11"/>
      <c r="I12104" s="15"/>
    </row>
    <row r="12105" spans="6:9">
      <c r="F12105" s="11"/>
      <c r="G12105" s="15"/>
      <c r="H12105" s="11"/>
      <c r="I12105" s="15"/>
    </row>
    <row r="12106" spans="6:9">
      <c r="F12106" s="11"/>
      <c r="G12106" s="15"/>
      <c r="H12106" s="11"/>
      <c r="I12106" s="15"/>
    </row>
    <row r="12107" spans="6:9">
      <c r="F12107" s="11"/>
      <c r="G12107" s="15"/>
      <c r="H12107" s="11"/>
      <c r="I12107" s="15"/>
    </row>
    <row r="12108" spans="6:9">
      <c r="F12108" s="11"/>
      <c r="G12108" s="15"/>
      <c r="H12108" s="11"/>
      <c r="I12108" s="15"/>
    </row>
    <row r="12109" spans="6:9">
      <c r="F12109" s="11"/>
      <c r="G12109" s="15"/>
      <c r="H12109" s="11"/>
      <c r="I12109" s="15"/>
    </row>
    <row r="12110" spans="6:9">
      <c r="F12110" s="11"/>
      <c r="G12110" s="15"/>
      <c r="H12110" s="11"/>
      <c r="I12110" s="15"/>
    </row>
    <row r="12111" spans="6:9">
      <c r="F12111" s="11"/>
      <c r="G12111" s="15"/>
      <c r="H12111" s="11"/>
      <c r="I12111" s="15"/>
    </row>
    <row r="12112" spans="6:9">
      <c r="F12112" s="11"/>
      <c r="G12112" s="15"/>
      <c r="H12112" s="11"/>
      <c r="I12112" s="15"/>
    </row>
    <row r="12113" spans="6:9">
      <c r="F12113" s="11"/>
      <c r="G12113" s="15"/>
      <c r="H12113" s="11"/>
      <c r="I12113" s="15"/>
    </row>
    <row r="12114" spans="6:9">
      <c r="F12114" s="11"/>
      <c r="G12114" s="15"/>
      <c r="H12114" s="11"/>
      <c r="I12114" s="15"/>
    </row>
    <row r="12115" spans="6:9">
      <c r="F12115" s="11"/>
      <c r="G12115" s="15"/>
      <c r="H12115" s="11"/>
      <c r="I12115" s="15"/>
    </row>
    <row r="12116" spans="6:9">
      <c r="F12116" s="11"/>
      <c r="G12116" s="15"/>
      <c r="H12116" s="11"/>
      <c r="I12116" s="15"/>
    </row>
    <row r="12117" spans="6:9">
      <c r="F12117" s="11"/>
      <c r="G12117" s="15"/>
      <c r="H12117" s="11"/>
      <c r="I12117" s="15"/>
    </row>
    <row r="12118" spans="6:9">
      <c r="F12118" s="11"/>
      <c r="G12118" s="15"/>
      <c r="H12118" s="11"/>
      <c r="I12118" s="15"/>
    </row>
    <row r="12119" spans="6:9">
      <c r="F12119" s="11"/>
      <c r="G12119" s="15"/>
      <c r="H12119" s="11"/>
      <c r="I12119" s="15"/>
    </row>
    <row r="12120" spans="6:9">
      <c r="F12120" s="11"/>
      <c r="G12120" s="15"/>
      <c r="H12120" s="11"/>
      <c r="I12120" s="15"/>
    </row>
    <row r="12121" spans="6:9">
      <c r="F12121" s="11"/>
      <c r="G12121" s="15"/>
      <c r="H12121" s="11"/>
      <c r="I12121" s="15"/>
    </row>
    <row r="12122" spans="6:9">
      <c r="F12122" s="11"/>
      <c r="G12122" s="15"/>
      <c r="H12122" s="11"/>
      <c r="I12122" s="15"/>
    </row>
    <row r="12123" spans="6:9">
      <c r="F12123" s="11"/>
      <c r="G12123" s="15"/>
      <c r="H12123" s="11"/>
      <c r="I12123" s="15"/>
    </row>
    <row r="12124" spans="6:9">
      <c r="F12124" s="11"/>
      <c r="G12124" s="15"/>
      <c r="H12124" s="11"/>
      <c r="I12124" s="15"/>
    </row>
    <row r="12125" spans="6:9">
      <c r="F12125" s="11"/>
      <c r="G12125" s="15"/>
      <c r="H12125" s="11"/>
      <c r="I12125" s="15"/>
    </row>
    <row r="12126" spans="6:9">
      <c r="F12126" s="11"/>
      <c r="G12126" s="15"/>
      <c r="H12126" s="11"/>
      <c r="I12126" s="15"/>
    </row>
    <row r="12127" spans="6:9">
      <c r="F12127" s="11"/>
      <c r="G12127" s="15"/>
      <c r="H12127" s="11"/>
      <c r="I12127" s="15"/>
    </row>
    <row r="12128" spans="6:9">
      <c r="F12128" s="11"/>
      <c r="G12128" s="15"/>
      <c r="H12128" s="11"/>
      <c r="I12128" s="15"/>
    </row>
    <row r="12129" spans="6:9">
      <c r="F12129" s="11"/>
      <c r="G12129" s="15"/>
      <c r="H12129" s="11"/>
      <c r="I12129" s="15"/>
    </row>
    <row r="12130" spans="6:9">
      <c r="F12130" s="11"/>
      <c r="G12130" s="15"/>
      <c r="H12130" s="11"/>
      <c r="I12130" s="15"/>
    </row>
    <row r="12131" spans="6:9">
      <c r="F12131" s="11"/>
      <c r="G12131" s="15"/>
      <c r="H12131" s="11"/>
      <c r="I12131" s="15"/>
    </row>
    <row r="12132" spans="6:9">
      <c r="F12132" s="11"/>
      <c r="G12132" s="15"/>
      <c r="H12132" s="11"/>
      <c r="I12132" s="15"/>
    </row>
    <row r="12133" spans="6:9">
      <c r="F12133" s="11"/>
      <c r="G12133" s="15"/>
      <c r="H12133" s="11"/>
      <c r="I12133" s="15"/>
    </row>
    <row r="12134" spans="6:9">
      <c r="F12134" s="11"/>
      <c r="G12134" s="15"/>
      <c r="H12134" s="11"/>
      <c r="I12134" s="15"/>
    </row>
    <row r="12135" spans="6:9">
      <c r="F12135" s="11"/>
      <c r="G12135" s="15"/>
      <c r="H12135" s="11"/>
      <c r="I12135" s="15"/>
    </row>
    <row r="12136" spans="6:9">
      <c r="F12136" s="11"/>
      <c r="G12136" s="15"/>
      <c r="H12136" s="11"/>
      <c r="I12136" s="15"/>
    </row>
    <row r="12137" spans="6:9">
      <c r="F12137" s="11"/>
      <c r="G12137" s="15"/>
      <c r="H12137" s="11"/>
      <c r="I12137" s="15"/>
    </row>
    <row r="12138" spans="6:9">
      <c r="F12138" s="11"/>
      <c r="G12138" s="15"/>
      <c r="H12138" s="11"/>
      <c r="I12138" s="15"/>
    </row>
    <row r="12139" spans="6:9">
      <c r="F12139" s="11"/>
      <c r="G12139" s="15"/>
      <c r="H12139" s="11"/>
      <c r="I12139" s="15"/>
    </row>
    <row r="12140" spans="6:9">
      <c r="F12140" s="11"/>
      <c r="G12140" s="15"/>
      <c r="H12140" s="11"/>
      <c r="I12140" s="15"/>
    </row>
    <row r="12141" spans="6:9">
      <c r="F12141" s="11"/>
      <c r="G12141" s="15"/>
      <c r="H12141" s="11"/>
      <c r="I12141" s="15"/>
    </row>
    <row r="12142" spans="6:9">
      <c r="F12142" s="11"/>
      <c r="G12142" s="15"/>
      <c r="H12142" s="11"/>
      <c r="I12142" s="15"/>
    </row>
    <row r="12143" spans="6:9">
      <c r="F12143" s="11"/>
      <c r="G12143" s="15"/>
      <c r="H12143" s="11"/>
      <c r="I12143" s="15"/>
    </row>
    <row r="12144" spans="6:9">
      <c r="F12144" s="11"/>
      <c r="G12144" s="15"/>
      <c r="H12144" s="11"/>
      <c r="I12144" s="15"/>
    </row>
    <row r="12145" spans="6:9">
      <c r="F12145" s="11"/>
      <c r="G12145" s="15"/>
      <c r="H12145" s="11"/>
      <c r="I12145" s="15"/>
    </row>
    <row r="12146" spans="6:9">
      <c r="F12146" s="11"/>
      <c r="G12146" s="15"/>
      <c r="H12146" s="11"/>
      <c r="I12146" s="15"/>
    </row>
    <row r="12147" spans="6:9">
      <c r="F12147" s="11"/>
      <c r="G12147" s="15"/>
      <c r="H12147" s="11"/>
      <c r="I12147" s="15"/>
    </row>
    <row r="12148" spans="6:9">
      <c r="F12148" s="11"/>
      <c r="G12148" s="15"/>
      <c r="H12148" s="11"/>
      <c r="I12148" s="15"/>
    </row>
    <row r="12149" spans="6:9">
      <c r="F12149" s="11"/>
      <c r="G12149" s="15"/>
      <c r="H12149" s="11"/>
      <c r="I12149" s="15"/>
    </row>
    <row r="12150" spans="6:9">
      <c r="F12150" s="11"/>
      <c r="G12150" s="15"/>
      <c r="H12150" s="11"/>
      <c r="I12150" s="15"/>
    </row>
    <row r="12151" spans="6:9">
      <c r="F12151" s="11"/>
      <c r="G12151" s="15"/>
      <c r="H12151" s="11"/>
      <c r="I12151" s="15"/>
    </row>
    <row r="12152" spans="6:9">
      <c r="F12152" s="11"/>
      <c r="G12152" s="15"/>
      <c r="H12152" s="11"/>
      <c r="I12152" s="15"/>
    </row>
    <row r="12153" spans="6:9">
      <c r="F12153" s="11"/>
      <c r="G12153" s="15"/>
      <c r="H12153" s="11"/>
      <c r="I12153" s="15"/>
    </row>
    <row r="12154" spans="6:9">
      <c r="F12154" s="11"/>
      <c r="G12154" s="15"/>
      <c r="H12154" s="11"/>
      <c r="I12154" s="15"/>
    </row>
    <row r="12155" spans="6:9">
      <c r="F12155" s="11"/>
      <c r="G12155" s="15"/>
      <c r="H12155" s="11"/>
      <c r="I12155" s="15"/>
    </row>
    <row r="12156" spans="6:9">
      <c r="F12156" s="11"/>
      <c r="G12156" s="15"/>
      <c r="H12156" s="11"/>
      <c r="I12156" s="15"/>
    </row>
    <row r="12157" spans="6:9">
      <c r="F12157" s="11"/>
      <c r="G12157" s="15"/>
      <c r="H12157" s="11"/>
      <c r="I12157" s="15"/>
    </row>
    <row r="12158" spans="6:9">
      <c r="F12158" s="11"/>
      <c r="G12158" s="15"/>
      <c r="H12158" s="11"/>
      <c r="I12158" s="15"/>
    </row>
    <row r="12159" spans="6:9">
      <c r="F12159" s="11"/>
      <c r="G12159" s="15"/>
      <c r="H12159" s="11"/>
      <c r="I12159" s="15"/>
    </row>
    <row r="12160" spans="6:9">
      <c r="F12160" s="11"/>
      <c r="G12160" s="15"/>
      <c r="H12160" s="11"/>
      <c r="I12160" s="15"/>
    </row>
    <row r="12161" spans="6:9">
      <c r="F12161" s="11"/>
      <c r="G12161" s="15"/>
      <c r="H12161" s="11"/>
      <c r="I12161" s="15"/>
    </row>
    <row r="12162" spans="6:9">
      <c r="F12162" s="11"/>
      <c r="G12162" s="15"/>
      <c r="H12162" s="11"/>
      <c r="I12162" s="15"/>
    </row>
    <row r="12163" spans="6:9">
      <c r="F12163" s="11"/>
      <c r="G12163" s="15"/>
      <c r="H12163" s="11"/>
      <c r="I12163" s="15"/>
    </row>
    <row r="12164" spans="6:9">
      <c r="F12164" s="11"/>
      <c r="G12164" s="15"/>
      <c r="H12164" s="11"/>
      <c r="I12164" s="15"/>
    </row>
    <row r="12165" spans="6:9">
      <c r="F12165" s="11"/>
      <c r="G12165" s="15"/>
      <c r="H12165" s="11"/>
      <c r="I12165" s="15"/>
    </row>
    <row r="12166" spans="6:9">
      <c r="F12166" s="11"/>
      <c r="G12166" s="15"/>
      <c r="H12166" s="11"/>
      <c r="I12166" s="15"/>
    </row>
    <row r="12167" spans="6:9">
      <c r="F12167" s="11"/>
      <c r="G12167" s="15"/>
      <c r="H12167" s="11"/>
      <c r="I12167" s="15"/>
    </row>
    <row r="12168" spans="6:9">
      <c r="F12168" s="11"/>
      <c r="G12168" s="15"/>
      <c r="H12168" s="11"/>
      <c r="I12168" s="15"/>
    </row>
    <row r="12169" spans="6:9">
      <c r="F12169" s="11"/>
      <c r="G12169" s="15"/>
      <c r="H12169" s="11"/>
      <c r="I12169" s="15"/>
    </row>
    <row r="12170" spans="6:9">
      <c r="F12170" s="11"/>
      <c r="G12170" s="15"/>
      <c r="H12170" s="11"/>
      <c r="I12170" s="15"/>
    </row>
    <row r="12171" spans="6:9">
      <c r="F12171" s="11"/>
      <c r="G12171" s="15"/>
      <c r="H12171" s="11"/>
      <c r="I12171" s="15"/>
    </row>
    <row r="12172" spans="6:9">
      <c r="F12172" s="11"/>
      <c r="G12172" s="15"/>
      <c r="H12172" s="11"/>
      <c r="I12172" s="15"/>
    </row>
    <row r="12173" spans="6:9">
      <c r="F12173" s="11"/>
      <c r="G12173" s="15"/>
      <c r="H12173" s="11"/>
      <c r="I12173" s="15"/>
    </row>
    <row r="12174" spans="6:9">
      <c r="F12174" s="11"/>
      <c r="G12174" s="15"/>
      <c r="H12174" s="11"/>
      <c r="I12174" s="15"/>
    </row>
    <row r="12175" spans="6:9">
      <c r="F12175" s="11"/>
      <c r="G12175" s="15"/>
      <c r="H12175" s="11"/>
      <c r="I12175" s="15"/>
    </row>
    <row r="12176" spans="6:9">
      <c r="F12176" s="11"/>
      <c r="G12176" s="15"/>
      <c r="H12176" s="11"/>
      <c r="I12176" s="15"/>
    </row>
    <row r="12177" spans="6:9">
      <c r="F12177" s="11"/>
      <c r="G12177" s="15"/>
      <c r="H12177" s="11"/>
      <c r="I12177" s="15"/>
    </row>
    <row r="12178" spans="6:9">
      <c r="F12178" s="11"/>
      <c r="G12178" s="15"/>
      <c r="H12178" s="11"/>
      <c r="I12178" s="15"/>
    </row>
    <row r="12179" spans="6:9">
      <c r="F12179" s="11"/>
      <c r="G12179" s="15"/>
      <c r="H12179" s="11"/>
      <c r="I12179" s="15"/>
    </row>
    <row r="12180" spans="6:9">
      <c r="F12180" s="11"/>
      <c r="G12180" s="15"/>
      <c r="H12180" s="11"/>
      <c r="I12180" s="15"/>
    </row>
    <row r="12181" spans="6:9">
      <c r="F12181" s="11"/>
      <c r="G12181" s="15"/>
      <c r="H12181" s="11"/>
      <c r="I12181" s="15"/>
    </row>
    <row r="12182" spans="6:9">
      <c r="F12182" s="11"/>
      <c r="G12182" s="15"/>
      <c r="H12182" s="11"/>
      <c r="I12182" s="15"/>
    </row>
    <row r="12183" spans="6:9">
      <c r="F12183" s="11"/>
      <c r="G12183" s="15"/>
      <c r="H12183" s="11"/>
      <c r="I12183" s="15"/>
    </row>
    <row r="12184" spans="6:9">
      <c r="F12184" s="11"/>
      <c r="G12184" s="15"/>
      <c r="H12184" s="11"/>
      <c r="I12184" s="15"/>
    </row>
    <row r="12185" spans="6:9">
      <c r="F12185" s="11"/>
      <c r="G12185" s="15"/>
      <c r="H12185" s="11"/>
      <c r="I12185" s="15"/>
    </row>
    <row r="12186" spans="6:9">
      <c r="F12186" s="11"/>
      <c r="G12186" s="15"/>
      <c r="H12186" s="11"/>
      <c r="I12186" s="15"/>
    </row>
    <row r="12187" spans="6:9">
      <c r="F12187" s="11"/>
      <c r="G12187" s="15"/>
      <c r="H12187" s="11"/>
      <c r="I12187" s="15"/>
    </row>
    <row r="12188" spans="6:9">
      <c r="F12188" s="11"/>
      <c r="G12188" s="15"/>
      <c r="H12188" s="11"/>
      <c r="I12188" s="15"/>
    </row>
    <row r="12189" spans="6:9">
      <c r="F12189" s="11"/>
      <c r="G12189" s="15"/>
      <c r="H12189" s="11"/>
      <c r="I12189" s="15"/>
    </row>
    <row r="12190" spans="6:9">
      <c r="F12190" s="11"/>
      <c r="G12190" s="15"/>
      <c r="H12190" s="11"/>
      <c r="I12190" s="15"/>
    </row>
    <row r="12191" spans="6:9">
      <c r="F12191" s="11"/>
      <c r="G12191" s="15"/>
      <c r="H12191" s="11"/>
      <c r="I12191" s="15"/>
    </row>
    <row r="12192" spans="6:9">
      <c r="F12192" s="11"/>
      <c r="G12192" s="15"/>
      <c r="H12192" s="11"/>
      <c r="I12192" s="15"/>
    </row>
    <row r="12193" spans="6:9">
      <c r="F12193" s="11"/>
      <c r="G12193" s="15"/>
      <c r="H12193" s="11"/>
      <c r="I12193" s="15"/>
    </row>
    <row r="12194" spans="6:9">
      <c r="F12194" s="11"/>
      <c r="G12194" s="15"/>
      <c r="H12194" s="11"/>
      <c r="I12194" s="15"/>
    </row>
    <row r="12195" spans="6:9">
      <c r="F12195" s="11"/>
      <c r="G12195" s="15"/>
      <c r="H12195" s="11"/>
      <c r="I12195" s="15"/>
    </row>
    <row r="12196" spans="6:9">
      <c r="F12196" s="11"/>
      <c r="G12196" s="15"/>
      <c r="H12196" s="11"/>
      <c r="I12196" s="15"/>
    </row>
    <row r="12197" spans="6:9">
      <c r="F12197" s="11"/>
      <c r="G12197" s="15"/>
      <c r="H12197" s="11"/>
      <c r="I12197" s="15"/>
    </row>
    <row r="12198" spans="6:9">
      <c r="F12198" s="11"/>
      <c r="G12198" s="15"/>
      <c r="H12198" s="11"/>
      <c r="I12198" s="15"/>
    </row>
    <row r="12199" spans="6:9">
      <c r="F12199" s="11"/>
      <c r="G12199" s="15"/>
      <c r="H12199" s="11"/>
      <c r="I12199" s="15"/>
    </row>
    <row r="12200" spans="6:9">
      <c r="F12200" s="11"/>
      <c r="G12200" s="15"/>
      <c r="H12200" s="11"/>
      <c r="I12200" s="15"/>
    </row>
    <row r="12201" spans="6:9">
      <c r="F12201" s="11"/>
      <c r="G12201" s="15"/>
      <c r="H12201" s="11"/>
      <c r="I12201" s="15"/>
    </row>
    <row r="12202" spans="6:9">
      <c r="F12202" s="11"/>
      <c r="G12202" s="15"/>
      <c r="H12202" s="11"/>
      <c r="I12202" s="15"/>
    </row>
    <row r="12203" spans="6:9">
      <c r="F12203" s="11"/>
      <c r="G12203" s="15"/>
      <c r="H12203" s="11"/>
      <c r="I12203" s="15"/>
    </row>
    <row r="12204" spans="6:9">
      <c r="F12204" s="11"/>
      <c r="G12204" s="15"/>
      <c r="H12204" s="11"/>
      <c r="I12204" s="15"/>
    </row>
    <row r="12205" spans="6:9">
      <c r="F12205" s="11"/>
      <c r="G12205" s="15"/>
      <c r="H12205" s="11"/>
      <c r="I12205" s="15"/>
    </row>
    <row r="12206" spans="6:9">
      <c r="F12206" s="11"/>
      <c r="G12206" s="15"/>
      <c r="H12206" s="11"/>
      <c r="I12206" s="15"/>
    </row>
    <row r="12207" spans="6:9">
      <c r="F12207" s="11"/>
      <c r="G12207" s="15"/>
      <c r="H12207" s="11"/>
      <c r="I12207" s="15"/>
    </row>
    <row r="12208" spans="6:9">
      <c r="F12208" s="11"/>
      <c r="G12208" s="15"/>
      <c r="H12208" s="11"/>
      <c r="I12208" s="15"/>
    </row>
    <row r="12209" spans="6:9">
      <c r="F12209" s="11"/>
      <c r="G12209" s="15"/>
      <c r="H12209" s="11"/>
      <c r="I12209" s="15"/>
    </row>
    <row r="12210" spans="6:9">
      <c r="F12210" s="11"/>
      <c r="G12210" s="15"/>
      <c r="H12210" s="11"/>
      <c r="I12210" s="15"/>
    </row>
    <row r="12211" spans="6:9">
      <c r="F12211" s="11"/>
      <c r="G12211" s="15"/>
      <c r="H12211" s="11"/>
      <c r="I12211" s="15"/>
    </row>
    <row r="12212" spans="6:9">
      <c r="F12212" s="11"/>
      <c r="G12212" s="15"/>
      <c r="H12212" s="11"/>
      <c r="I12212" s="15"/>
    </row>
    <row r="12213" spans="6:9">
      <c r="F12213" s="11"/>
      <c r="G12213" s="15"/>
      <c r="H12213" s="11"/>
      <c r="I12213" s="15"/>
    </row>
    <row r="12214" spans="6:9">
      <c r="F12214" s="11"/>
      <c r="G12214" s="15"/>
      <c r="H12214" s="11"/>
      <c r="I12214" s="15"/>
    </row>
    <row r="12215" spans="6:9">
      <c r="F12215" s="11"/>
      <c r="G12215" s="15"/>
      <c r="H12215" s="11"/>
      <c r="I12215" s="15"/>
    </row>
    <row r="12216" spans="6:9">
      <c r="F12216" s="11"/>
      <c r="G12216" s="15"/>
      <c r="H12216" s="11"/>
      <c r="I12216" s="15"/>
    </row>
    <row r="12217" spans="6:9">
      <c r="F12217" s="11"/>
      <c r="G12217" s="15"/>
      <c r="H12217" s="11"/>
      <c r="I12217" s="15"/>
    </row>
    <row r="12218" spans="6:9">
      <c r="F12218" s="11"/>
      <c r="G12218" s="15"/>
      <c r="H12218" s="11"/>
      <c r="I12218" s="15"/>
    </row>
    <row r="12219" spans="6:9">
      <c r="F12219" s="11"/>
      <c r="G12219" s="15"/>
      <c r="H12219" s="11"/>
      <c r="I12219" s="15"/>
    </row>
    <row r="12220" spans="6:9">
      <c r="F12220" s="11"/>
      <c r="G12220" s="15"/>
      <c r="H12220" s="11"/>
      <c r="I12220" s="15"/>
    </row>
    <row r="12221" spans="6:9">
      <c r="F12221" s="11"/>
      <c r="G12221" s="15"/>
      <c r="H12221" s="11"/>
      <c r="I12221" s="15"/>
    </row>
    <row r="12222" spans="6:9">
      <c r="F12222" s="11"/>
      <c r="G12222" s="15"/>
      <c r="H12222" s="11"/>
      <c r="I12222" s="15"/>
    </row>
    <row r="12223" spans="6:9">
      <c r="F12223" s="11"/>
      <c r="G12223" s="15"/>
      <c r="H12223" s="11"/>
      <c r="I12223" s="15"/>
    </row>
    <row r="12224" spans="6:9">
      <c r="F12224" s="11"/>
      <c r="G12224" s="15"/>
      <c r="H12224" s="11"/>
      <c r="I12224" s="15"/>
    </row>
    <row r="12225" spans="6:9">
      <c r="F12225" s="11"/>
      <c r="G12225" s="15"/>
      <c r="H12225" s="11"/>
      <c r="I12225" s="15"/>
    </row>
    <row r="12226" spans="6:9">
      <c r="F12226" s="11"/>
      <c r="G12226" s="15"/>
      <c r="H12226" s="11"/>
      <c r="I12226" s="15"/>
    </row>
    <row r="12227" spans="6:9">
      <c r="F12227" s="11"/>
      <c r="G12227" s="15"/>
      <c r="H12227" s="11"/>
      <c r="I12227" s="15"/>
    </row>
    <row r="12228" spans="6:9">
      <c r="F12228" s="11"/>
      <c r="G12228" s="15"/>
      <c r="H12228" s="11"/>
      <c r="I12228" s="15"/>
    </row>
    <row r="12229" spans="6:9">
      <c r="F12229" s="11"/>
      <c r="G12229" s="15"/>
      <c r="H12229" s="11"/>
      <c r="I12229" s="15"/>
    </row>
    <row r="12230" spans="6:9">
      <c r="F12230" s="11"/>
      <c r="G12230" s="15"/>
      <c r="H12230" s="11"/>
      <c r="I12230" s="15"/>
    </row>
    <row r="12231" spans="6:9">
      <c r="F12231" s="11"/>
      <c r="G12231" s="15"/>
      <c r="H12231" s="11"/>
      <c r="I12231" s="15"/>
    </row>
    <row r="12232" spans="6:9">
      <c r="F12232" s="11"/>
      <c r="G12232" s="15"/>
      <c r="H12232" s="11"/>
      <c r="I12232" s="15"/>
    </row>
    <row r="12233" spans="6:9">
      <c r="F12233" s="11"/>
      <c r="G12233" s="15"/>
      <c r="H12233" s="11"/>
      <c r="I12233" s="15"/>
    </row>
    <row r="12234" spans="6:9">
      <c r="F12234" s="11"/>
      <c r="G12234" s="15"/>
      <c r="H12234" s="11"/>
      <c r="I12234" s="15"/>
    </row>
    <row r="12235" spans="6:9">
      <c r="F12235" s="11"/>
      <c r="G12235" s="15"/>
      <c r="H12235" s="11"/>
      <c r="I12235" s="15"/>
    </row>
    <row r="12236" spans="6:9">
      <c r="F12236" s="11"/>
      <c r="G12236" s="15"/>
      <c r="H12236" s="11"/>
      <c r="I12236" s="15"/>
    </row>
    <row r="12237" spans="6:9">
      <c r="F12237" s="11"/>
      <c r="G12237" s="15"/>
      <c r="H12237" s="11"/>
      <c r="I12237" s="15"/>
    </row>
    <row r="12238" spans="6:9">
      <c r="F12238" s="11"/>
      <c r="G12238" s="15"/>
      <c r="H12238" s="11"/>
      <c r="I12238" s="15"/>
    </row>
    <row r="12239" spans="6:9">
      <c r="F12239" s="11"/>
      <c r="G12239" s="15"/>
      <c r="H12239" s="11"/>
      <c r="I12239" s="15"/>
    </row>
    <row r="12240" spans="6:9">
      <c r="F12240" s="11"/>
      <c r="G12240" s="15"/>
      <c r="H12240" s="11"/>
      <c r="I12240" s="15"/>
    </row>
    <row r="12241" spans="6:9">
      <c r="F12241" s="11"/>
      <c r="G12241" s="15"/>
      <c r="H12241" s="11"/>
      <c r="I12241" s="15"/>
    </row>
    <row r="12242" spans="6:9">
      <c r="F12242" s="11"/>
      <c r="G12242" s="15"/>
      <c r="H12242" s="11"/>
      <c r="I12242" s="15"/>
    </row>
    <row r="12243" spans="6:9">
      <c r="F12243" s="11"/>
      <c r="G12243" s="15"/>
      <c r="H12243" s="11"/>
      <c r="I12243" s="15"/>
    </row>
    <row r="12244" spans="6:9">
      <c r="F12244" s="11"/>
      <c r="G12244" s="15"/>
      <c r="H12244" s="11"/>
      <c r="I12244" s="15"/>
    </row>
    <row r="12245" spans="6:9">
      <c r="F12245" s="11"/>
      <c r="G12245" s="15"/>
      <c r="H12245" s="11"/>
      <c r="I12245" s="15"/>
    </row>
    <row r="12246" spans="6:9">
      <c r="F12246" s="11"/>
      <c r="G12246" s="15"/>
      <c r="H12246" s="11"/>
      <c r="I12246" s="15"/>
    </row>
    <row r="12247" spans="6:9">
      <c r="F12247" s="11"/>
      <c r="G12247" s="15"/>
      <c r="H12247" s="11"/>
      <c r="I12247" s="15"/>
    </row>
    <row r="12248" spans="6:9">
      <c r="F12248" s="11"/>
      <c r="G12248" s="15"/>
      <c r="H12248" s="11"/>
      <c r="I12248" s="15"/>
    </row>
    <row r="12249" spans="6:9">
      <c r="F12249" s="11"/>
      <c r="G12249" s="15"/>
      <c r="H12249" s="11"/>
      <c r="I12249" s="15"/>
    </row>
    <row r="12250" spans="6:9">
      <c r="F12250" s="11"/>
      <c r="G12250" s="15"/>
      <c r="H12250" s="11"/>
      <c r="I12250" s="15"/>
    </row>
    <row r="12251" spans="6:9">
      <c r="F12251" s="11"/>
      <c r="G12251" s="15"/>
      <c r="H12251" s="11"/>
      <c r="I12251" s="15"/>
    </row>
    <row r="12252" spans="6:9">
      <c r="F12252" s="11"/>
      <c r="G12252" s="15"/>
      <c r="H12252" s="11"/>
      <c r="I12252" s="15"/>
    </row>
    <row r="12253" spans="6:9">
      <c r="F12253" s="11"/>
      <c r="G12253" s="15"/>
      <c r="H12253" s="11"/>
      <c r="I12253" s="15"/>
    </row>
    <row r="12254" spans="6:9">
      <c r="F12254" s="11"/>
      <c r="G12254" s="15"/>
      <c r="H12254" s="11"/>
      <c r="I12254" s="15"/>
    </row>
    <row r="12255" spans="6:9">
      <c r="F12255" s="11"/>
      <c r="G12255" s="15"/>
      <c r="H12255" s="11"/>
      <c r="I12255" s="15"/>
    </row>
    <row r="12256" spans="6:9">
      <c r="F12256" s="11"/>
      <c r="G12256" s="15"/>
      <c r="H12256" s="11"/>
      <c r="I12256" s="15"/>
    </row>
    <row r="12257" spans="6:9">
      <c r="F12257" s="11"/>
      <c r="G12257" s="15"/>
      <c r="H12257" s="11"/>
      <c r="I12257" s="15"/>
    </row>
    <row r="12258" spans="6:9">
      <c r="F12258" s="11"/>
      <c r="G12258" s="15"/>
      <c r="H12258" s="11"/>
      <c r="I12258" s="15"/>
    </row>
    <row r="12259" spans="6:9">
      <c r="F12259" s="11"/>
      <c r="G12259" s="15"/>
      <c r="H12259" s="11"/>
      <c r="I12259" s="15"/>
    </row>
    <row r="12260" spans="6:9">
      <c r="F12260" s="11"/>
      <c r="G12260" s="15"/>
      <c r="H12260" s="11"/>
      <c r="I12260" s="15"/>
    </row>
    <row r="12261" spans="6:9">
      <c r="F12261" s="11"/>
      <c r="G12261" s="15"/>
      <c r="H12261" s="11"/>
      <c r="I12261" s="15"/>
    </row>
    <row r="12262" spans="6:9">
      <c r="F12262" s="11"/>
      <c r="G12262" s="15"/>
      <c r="H12262" s="11"/>
      <c r="I12262" s="15"/>
    </row>
    <row r="12263" spans="6:9">
      <c r="F12263" s="11"/>
      <c r="G12263" s="15"/>
      <c r="H12263" s="11"/>
      <c r="I12263" s="15"/>
    </row>
    <row r="12264" spans="6:9">
      <c r="F12264" s="11"/>
      <c r="G12264" s="15"/>
      <c r="H12264" s="11"/>
      <c r="I12264" s="15"/>
    </row>
    <row r="12265" spans="6:9">
      <c r="F12265" s="11"/>
      <c r="G12265" s="15"/>
      <c r="H12265" s="11"/>
      <c r="I12265" s="15"/>
    </row>
    <row r="12266" spans="6:9">
      <c r="F12266" s="11"/>
      <c r="G12266" s="15"/>
      <c r="H12266" s="11"/>
      <c r="I12266" s="15"/>
    </row>
    <row r="12267" spans="6:9">
      <c r="F12267" s="11"/>
      <c r="G12267" s="15"/>
      <c r="H12267" s="11"/>
      <c r="I12267" s="15"/>
    </row>
    <row r="12268" spans="6:9">
      <c r="F12268" s="11"/>
      <c r="G12268" s="15"/>
      <c r="H12268" s="11"/>
      <c r="I12268" s="15"/>
    </row>
    <row r="12269" spans="6:9">
      <c r="F12269" s="11"/>
      <c r="G12269" s="15"/>
      <c r="H12269" s="11"/>
      <c r="I12269" s="15"/>
    </row>
    <row r="12270" spans="6:9">
      <c r="F12270" s="11"/>
      <c r="G12270" s="15"/>
      <c r="H12270" s="11"/>
      <c r="I12270" s="15"/>
    </row>
    <row r="12271" spans="6:9">
      <c r="F12271" s="11"/>
      <c r="G12271" s="15"/>
      <c r="H12271" s="11"/>
      <c r="I12271" s="15"/>
    </row>
    <row r="12272" spans="6:9">
      <c r="F12272" s="11"/>
      <c r="G12272" s="15"/>
      <c r="H12272" s="11"/>
      <c r="I12272" s="15"/>
    </row>
    <row r="12273" spans="6:9">
      <c r="F12273" s="11"/>
      <c r="G12273" s="15"/>
      <c r="H12273" s="11"/>
      <c r="I12273" s="15"/>
    </row>
    <row r="12274" spans="6:9">
      <c r="F12274" s="11"/>
      <c r="G12274" s="15"/>
      <c r="H12274" s="11"/>
      <c r="I12274" s="15"/>
    </row>
    <row r="12275" spans="6:9">
      <c r="F12275" s="11"/>
      <c r="G12275" s="15"/>
      <c r="H12275" s="11"/>
      <c r="I12275" s="15"/>
    </row>
    <row r="12276" spans="6:9">
      <c r="F12276" s="11"/>
      <c r="G12276" s="15"/>
      <c r="H12276" s="11"/>
      <c r="I12276" s="15"/>
    </row>
    <row r="12277" spans="6:9">
      <c r="F12277" s="11"/>
      <c r="G12277" s="15"/>
      <c r="H12277" s="11"/>
      <c r="I12277" s="15"/>
    </row>
    <row r="12278" spans="6:9">
      <c r="F12278" s="11"/>
      <c r="G12278" s="15"/>
      <c r="H12278" s="11"/>
      <c r="I12278" s="15"/>
    </row>
    <row r="12279" spans="6:9">
      <c r="F12279" s="11"/>
      <c r="G12279" s="15"/>
      <c r="H12279" s="11"/>
      <c r="I12279" s="15"/>
    </row>
    <row r="12280" spans="6:9">
      <c r="F12280" s="11"/>
      <c r="G12280" s="15"/>
      <c r="H12280" s="11"/>
      <c r="I12280" s="15"/>
    </row>
    <row r="12281" spans="6:9">
      <c r="F12281" s="11"/>
      <c r="G12281" s="15"/>
      <c r="H12281" s="11"/>
      <c r="I12281" s="15"/>
    </row>
    <row r="12282" spans="6:9">
      <c r="F12282" s="11"/>
      <c r="G12282" s="15"/>
      <c r="H12282" s="11"/>
      <c r="I12282" s="15"/>
    </row>
    <row r="12283" spans="6:9">
      <c r="F12283" s="11"/>
      <c r="G12283" s="15"/>
      <c r="H12283" s="11"/>
      <c r="I12283" s="15"/>
    </row>
    <row r="12284" spans="6:9">
      <c r="F12284" s="11"/>
      <c r="G12284" s="15"/>
      <c r="H12284" s="11"/>
      <c r="I12284" s="15"/>
    </row>
    <row r="12285" spans="6:9">
      <c r="F12285" s="11"/>
      <c r="G12285" s="15"/>
      <c r="H12285" s="11"/>
      <c r="I12285" s="15"/>
    </row>
    <row r="12286" spans="6:9">
      <c r="F12286" s="11"/>
      <c r="G12286" s="15"/>
      <c r="H12286" s="11"/>
      <c r="I12286" s="15"/>
    </row>
    <row r="12287" spans="6:9">
      <c r="F12287" s="11"/>
      <c r="G12287" s="15"/>
      <c r="H12287" s="11"/>
      <c r="I12287" s="15"/>
    </row>
    <row r="12288" spans="6:9">
      <c r="F12288" s="11"/>
      <c r="G12288" s="15"/>
      <c r="H12288" s="11"/>
      <c r="I12288" s="15"/>
    </row>
    <row r="12289" spans="6:9">
      <c r="F12289" s="11"/>
      <c r="G12289" s="15"/>
      <c r="H12289" s="11"/>
      <c r="I12289" s="15"/>
    </row>
    <row r="12290" spans="6:9">
      <c r="F12290" s="11"/>
      <c r="G12290" s="15"/>
      <c r="H12290" s="11"/>
      <c r="I12290" s="15"/>
    </row>
    <row r="12291" spans="6:9">
      <c r="F12291" s="11"/>
      <c r="G12291" s="15"/>
      <c r="H12291" s="11"/>
      <c r="I12291" s="15"/>
    </row>
    <row r="12292" spans="6:9">
      <c r="F12292" s="11"/>
      <c r="G12292" s="15"/>
      <c r="H12292" s="11"/>
      <c r="I12292" s="15"/>
    </row>
    <row r="12293" spans="6:9">
      <c r="F12293" s="11"/>
      <c r="G12293" s="15"/>
      <c r="H12293" s="11"/>
      <c r="I12293" s="15"/>
    </row>
    <row r="12294" spans="6:9">
      <c r="F12294" s="11"/>
      <c r="G12294" s="15"/>
      <c r="H12294" s="11"/>
      <c r="I12294" s="15"/>
    </row>
    <row r="12295" spans="6:9">
      <c r="F12295" s="11"/>
      <c r="G12295" s="15"/>
      <c r="H12295" s="11"/>
      <c r="I12295" s="15"/>
    </row>
    <row r="12296" spans="6:9">
      <c r="F12296" s="11"/>
      <c r="G12296" s="15"/>
      <c r="H12296" s="11"/>
      <c r="I12296" s="15"/>
    </row>
    <row r="12297" spans="6:9">
      <c r="F12297" s="11"/>
      <c r="G12297" s="15"/>
      <c r="H12297" s="11"/>
      <c r="I12297" s="15"/>
    </row>
    <row r="12298" spans="6:9">
      <c r="F12298" s="11"/>
      <c r="G12298" s="15"/>
      <c r="H12298" s="11"/>
      <c r="I12298" s="15"/>
    </row>
    <row r="12299" spans="6:9">
      <c r="F12299" s="11"/>
      <c r="G12299" s="15"/>
      <c r="H12299" s="11"/>
      <c r="I12299" s="15"/>
    </row>
    <row r="12300" spans="6:9">
      <c r="F12300" s="11"/>
      <c r="G12300" s="15"/>
      <c r="H12300" s="11"/>
      <c r="I12300" s="15"/>
    </row>
    <row r="12301" spans="6:9">
      <c r="F12301" s="11"/>
      <c r="G12301" s="15"/>
      <c r="H12301" s="11"/>
      <c r="I12301" s="15"/>
    </row>
    <row r="12302" spans="6:9">
      <c r="F12302" s="11"/>
      <c r="G12302" s="15"/>
      <c r="H12302" s="11"/>
      <c r="I12302" s="15"/>
    </row>
    <row r="12303" spans="6:9">
      <c r="F12303" s="11"/>
      <c r="G12303" s="15"/>
      <c r="H12303" s="11"/>
      <c r="I12303" s="15"/>
    </row>
    <row r="12304" spans="6:9">
      <c r="F12304" s="11"/>
      <c r="G12304" s="15"/>
      <c r="H12304" s="11"/>
      <c r="I12304" s="15"/>
    </row>
    <row r="12305" spans="6:9">
      <c r="F12305" s="11"/>
      <c r="G12305" s="15"/>
      <c r="H12305" s="11"/>
      <c r="I12305" s="15"/>
    </row>
    <row r="12306" spans="6:9">
      <c r="F12306" s="11"/>
      <c r="G12306" s="15"/>
      <c r="H12306" s="11"/>
      <c r="I12306" s="15"/>
    </row>
    <row r="12307" spans="6:9">
      <c r="F12307" s="11"/>
      <c r="G12307" s="15"/>
      <c r="H12307" s="11"/>
      <c r="I12307" s="15"/>
    </row>
    <row r="12308" spans="6:9">
      <c r="F12308" s="11"/>
      <c r="G12308" s="15"/>
      <c r="H12308" s="11"/>
      <c r="I12308" s="15"/>
    </row>
    <row r="12309" spans="6:9">
      <c r="F12309" s="11"/>
      <c r="G12309" s="15"/>
      <c r="H12309" s="11"/>
      <c r="I12309" s="15"/>
    </row>
    <row r="12310" spans="6:9">
      <c r="F12310" s="11"/>
      <c r="G12310" s="15"/>
      <c r="H12310" s="11"/>
      <c r="I12310" s="15"/>
    </row>
    <row r="12311" spans="6:9">
      <c r="F12311" s="11"/>
      <c r="G12311" s="15"/>
      <c r="H12311" s="11"/>
      <c r="I12311" s="15"/>
    </row>
    <row r="12312" spans="6:9">
      <c r="F12312" s="11"/>
      <c r="G12312" s="15"/>
      <c r="H12312" s="11"/>
      <c r="I12312" s="15"/>
    </row>
    <row r="12313" spans="6:9">
      <c r="F12313" s="11"/>
      <c r="G12313" s="15"/>
      <c r="H12313" s="11"/>
      <c r="I12313" s="15"/>
    </row>
    <row r="12314" spans="6:9">
      <c r="F12314" s="11"/>
      <c r="G12314" s="15"/>
      <c r="H12314" s="11"/>
      <c r="I12314" s="15"/>
    </row>
    <row r="12315" spans="6:9">
      <c r="F12315" s="11"/>
      <c r="G12315" s="15"/>
      <c r="H12315" s="11"/>
      <c r="I12315" s="15"/>
    </row>
    <row r="12316" spans="6:9">
      <c r="F12316" s="11"/>
      <c r="G12316" s="15"/>
      <c r="H12316" s="11"/>
      <c r="I12316" s="15"/>
    </row>
    <row r="12317" spans="6:9">
      <c r="F12317" s="11"/>
      <c r="G12317" s="15"/>
      <c r="H12317" s="11"/>
      <c r="I12317" s="15"/>
    </row>
    <row r="12318" spans="6:9">
      <c r="F12318" s="11"/>
      <c r="G12318" s="15"/>
      <c r="H12318" s="11"/>
      <c r="I12318" s="15"/>
    </row>
    <row r="12319" spans="6:9">
      <c r="F12319" s="11"/>
      <c r="G12319" s="15"/>
      <c r="H12319" s="11"/>
      <c r="I12319" s="15"/>
    </row>
    <row r="12320" spans="6:9">
      <c r="F12320" s="11"/>
      <c r="G12320" s="15"/>
      <c r="H12320" s="11"/>
      <c r="I12320" s="15"/>
    </row>
    <row r="12321" spans="6:9">
      <c r="F12321" s="11"/>
      <c r="G12321" s="15"/>
      <c r="H12321" s="11"/>
      <c r="I12321" s="15"/>
    </row>
    <row r="12322" spans="6:9">
      <c r="F12322" s="11"/>
      <c r="G12322" s="15"/>
      <c r="H12322" s="11"/>
      <c r="I12322" s="15"/>
    </row>
    <row r="12323" spans="6:9">
      <c r="F12323" s="11"/>
      <c r="G12323" s="15"/>
      <c r="H12323" s="11"/>
      <c r="I12323" s="15"/>
    </row>
    <row r="12324" spans="6:9">
      <c r="F12324" s="11"/>
      <c r="G12324" s="15"/>
      <c r="H12324" s="11"/>
      <c r="I12324" s="15"/>
    </row>
    <row r="12325" spans="6:9">
      <c r="F12325" s="11"/>
      <c r="G12325" s="15"/>
      <c r="H12325" s="11"/>
      <c r="I12325" s="15"/>
    </row>
    <row r="12326" spans="6:9">
      <c r="F12326" s="11"/>
      <c r="G12326" s="15"/>
      <c r="H12326" s="11"/>
      <c r="I12326" s="15"/>
    </row>
    <row r="12327" spans="6:9">
      <c r="F12327" s="11"/>
      <c r="G12327" s="15"/>
      <c r="H12327" s="11"/>
      <c r="I12327" s="15"/>
    </row>
    <row r="12328" spans="6:9">
      <c r="F12328" s="11"/>
      <c r="G12328" s="15"/>
      <c r="H12328" s="11"/>
      <c r="I12328" s="15"/>
    </row>
    <row r="12329" spans="6:9">
      <c r="F12329" s="11"/>
      <c r="G12329" s="15"/>
      <c r="H12329" s="11"/>
      <c r="I12329" s="15"/>
    </row>
    <row r="12330" spans="6:9">
      <c r="F12330" s="11"/>
      <c r="G12330" s="15"/>
      <c r="H12330" s="11"/>
      <c r="I12330" s="15"/>
    </row>
    <row r="12331" spans="6:9">
      <c r="F12331" s="11"/>
      <c r="G12331" s="15"/>
      <c r="H12331" s="11"/>
      <c r="I12331" s="15"/>
    </row>
    <row r="12332" spans="6:9">
      <c r="F12332" s="11"/>
      <c r="G12332" s="15"/>
      <c r="H12332" s="11"/>
      <c r="I12332" s="15"/>
    </row>
    <row r="12333" spans="6:9">
      <c r="F12333" s="11"/>
      <c r="G12333" s="15"/>
      <c r="H12333" s="11"/>
      <c r="I12333" s="15"/>
    </row>
    <row r="12334" spans="6:9">
      <c r="F12334" s="11"/>
      <c r="G12334" s="15"/>
      <c r="H12334" s="11"/>
      <c r="I12334" s="15"/>
    </row>
    <row r="12335" spans="6:9">
      <c r="F12335" s="11"/>
      <c r="G12335" s="15"/>
      <c r="H12335" s="11"/>
      <c r="I12335" s="15"/>
    </row>
    <row r="12336" spans="6:9">
      <c r="F12336" s="11"/>
      <c r="G12336" s="15"/>
      <c r="H12336" s="11"/>
      <c r="I12336" s="15"/>
    </row>
    <row r="12337" spans="6:9">
      <c r="F12337" s="11"/>
      <c r="G12337" s="15"/>
      <c r="H12337" s="11"/>
      <c r="I12337" s="15"/>
    </row>
    <row r="12338" spans="6:9">
      <c r="F12338" s="11"/>
      <c r="G12338" s="15"/>
      <c r="H12338" s="11"/>
      <c r="I12338" s="15"/>
    </row>
    <row r="12339" spans="6:9">
      <c r="F12339" s="11"/>
      <c r="G12339" s="15"/>
      <c r="H12339" s="11"/>
      <c r="I12339" s="15"/>
    </row>
    <row r="12340" spans="6:9">
      <c r="F12340" s="11"/>
      <c r="G12340" s="15"/>
      <c r="H12340" s="11"/>
      <c r="I12340" s="15"/>
    </row>
    <row r="12341" spans="6:9">
      <c r="F12341" s="11"/>
      <c r="G12341" s="15"/>
      <c r="H12341" s="11"/>
      <c r="I12341" s="15"/>
    </row>
    <row r="12342" spans="6:9">
      <c r="F12342" s="11"/>
      <c r="G12342" s="15"/>
      <c r="H12342" s="11"/>
      <c r="I12342" s="15"/>
    </row>
    <row r="12343" spans="6:9">
      <c r="F12343" s="11"/>
      <c r="G12343" s="15"/>
      <c r="H12343" s="11"/>
      <c r="I12343" s="15"/>
    </row>
    <row r="12344" spans="6:9">
      <c r="F12344" s="11"/>
      <c r="G12344" s="15"/>
      <c r="H12344" s="11"/>
      <c r="I12344" s="15"/>
    </row>
    <row r="12345" spans="6:9">
      <c r="F12345" s="11"/>
      <c r="G12345" s="15"/>
      <c r="H12345" s="11"/>
      <c r="I12345" s="15"/>
    </row>
    <row r="12346" spans="6:9">
      <c r="F12346" s="11"/>
      <c r="G12346" s="15"/>
      <c r="H12346" s="11"/>
      <c r="I12346" s="15"/>
    </row>
    <row r="12347" spans="6:9">
      <c r="F12347" s="11"/>
      <c r="G12347" s="15"/>
      <c r="H12347" s="11"/>
      <c r="I12347" s="15"/>
    </row>
    <row r="12348" spans="6:9">
      <c r="F12348" s="11"/>
      <c r="G12348" s="15"/>
      <c r="H12348" s="11"/>
      <c r="I12348" s="15"/>
    </row>
    <row r="12349" spans="6:9">
      <c r="F12349" s="11"/>
      <c r="G12349" s="15"/>
      <c r="H12349" s="11"/>
      <c r="I12349" s="15"/>
    </row>
    <row r="12350" spans="6:9">
      <c r="F12350" s="11"/>
      <c r="G12350" s="15"/>
      <c r="H12350" s="11"/>
      <c r="I12350" s="15"/>
    </row>
    <row r="12351" spans="6:9">
      <c r="F12351" s="11"/>
      <c r="G12351" s="15"/>
      <c r="H12351" s="11"/>
      <c r="I12351" s="15"/>
    </row>
    <row r="12352" spans="6:9">
      <c r="F12352" s="11"/>
      <c r="G12352" s="15"/>
      <c r="H12352" s="11"/>
      <c r="I12352" s="15"/>
    </row>
    <row r="12353" spans="6:9">
      <c r="F12353" s="11"/>
      <c r="G12353" s="15"/>
      <c r="H12353" s="11"/>
      <c r="I12353" s="15"/>
    </row>
    <row r="12354" spans="6:9">
      <c r="F12354" s="11"/>
      <c r="G12354" s="15"/>
      <c r="H12354" s="11"/>
      <c r="I12354" s="15"/>
    </row>
    <row r="12355" spans="6:9">
      <c r="F12355" s="11"/>
      <c r="G12355" s="15"/>
      <c r="H12355" s="11"/>
      <c r="I12355" s="15"/>
    </row>
    <row r="12356" spans="6:9">
      <c r="F12356" s="11"/>
      <c r="G12356" s="15"/>
      <c r="H12356" s="11"/>
      <c r="I12356" s="15"/>
    </row>
    <row r="12357" spans="6:9">
      <c r="F12357" s="11"/>
      <c r="G12357" s="15"/>
      <c r="H12357" s="11"/>
      <c r="I12357" s="15"/>
    </row>
    <row r="12358" spans="6:9">
      <c r="F12358" s="11"/>
      <c r="G12358" s="15"/>
      <c r="H12358" s="11"/>
      <c r="I12358" s="15"/>
    </row>
    <row r="12359" spans="6:9">
      <c r="F12359" s="11"/>
      <c r="G12359" s="15"/>
      <c r="H12359" s="11"/>
      <c r="I12359" s="15"/>
    </row>
    <row r="12360" spans="6:9">
      <c r="F12360" s="11"/>
      <c r="G12360" s="15"/>
      <c r="H12360" s="11"/>
      <c r="I12360" s="15"/>
    </row>
    <row r="12361" spans="6:9">
      <c r="F12361" s="11"/>
      <c r="G12361" s="15"/>
      <c r="H12361" s="11"/>
      <c r="I12361" s="15"/>
    </row>
    <row r="12362" spans="6:9">
      <c r="F12362" s="11"/>
      <c r="G12362" s="15"/>
      <c r="H12362" s="11"/>
      <c r="I12362" s="15"/>
    </row>
    <row r="12363" spans="6:9">
      <c r="F12363" s="11"/>
      <c r="G12363" s="15"/>
      <c r="H12363" s="11"/>
      <c r="I12363" s="15"/>
    </row>
    <row r="12364" spans="6:9">
      <c r="F12364" s="11"/>
      <c r="G12364" s="15"/>
      <c r="H12364" s="11"/>
      <c r="I12364" s="15"/>
    </row>
    <row r="12365" spans="6:9">
      <c r="F12365" s="11"/>
      <c r="G12365" s="15"/>
      <c r="H12365" s="11"/>
      <c r="I12365" s="15"/>
    </row>
    <row r="12366" spans="6:9">
      <c r="F12366" s="11"/>
      <c r="G12366" s="15"/>
      <c r="H12366" s="11"/>
      <c r="I12366" s="15"/>
    </row>
    <row r="12367" spans="6:9">
      <c r="F12367" s="11"/>
      <c r="G12367" s="15"/>
      <c r="H12367" s="11"/>
      <c r="I12367" s="15"/>
    </row>
    <row r="12368" spans="6:9">
      <c r="F12368" s="11"/>
      <c r="G12368" s="15"/>
      <c r="H12368" s="11"/>
      <c r="I12368" s="15"/>
    </row>
    <row r="12369" spans="6:9">
      <c r="F12369" s="11"/>
      <c r="G12369" s="15"/>
      <c r="H12369" s="11"/>
      <c r="I12369" s="15"/>
    </row>
    <row r="12370" spans="6:9">
      <c r="F12370" s="11"/>
      <c r="G12370" s="15"/>
      <c r="H12370" s="11"/>
      <c r="I12370" s="15"/>
    </row>
    <row r="12371" spans="6:9">
      <c r="F12371" s="11"/>
      <c r="G12371" s="15"/>
      <c r="H12371" s="11"/>
      <c r="I12371" s="15"/>
    </row>
    <row r="12372" spans="6:9">
      <c r="F12372" s="11"/>
      <c r="G12372" s="15"/>
      <c r="H12372" s="11"/>
      <c r="I12372" s="15"/>
    </row>
    <row r="12373" spans="6:9">
      <c r="F12373" s="11"/>
      <c r="G12373" s="15"/>
      <c r="H12373" s="11"/>
      <c r="I12373" s="15"/>
    </row>
    <row r="12374" spans="6:9">
      <c r="F12374" s="11"/>
      <c r="G12374" s="15"/>
      <c r="H12374" s="11"/>
      <c r="I12374" s="15"/>
    </row>
    <row r="12375" spans="6:9">
      <c r="F12375" s="11"/>
      <c r="G12375" s="15"/>
      <c r="H12375" s="11"/>
      <c r="I12375" s="15"/>
    </row>
    <row r="12376" spans="6:9">
      <c r="F12376" s="11"/>
      <c r="G12376" s="15"/>
      <c r="H12376" s="11"/>
      <c r="I12376" s="15"/>
    </row>
    <row r="12377" spans="6:9">
      <c r="F12377" s="11"/>
      <c r="G12377" s="15"/>
      <c r="H12377" s="11"/>
      <c r="I12377" s="15"/>
    </row>
    <row r="12378" spans="6:9">
      <c r="F12378" s="11"/>
      <c r="G12378" s="15"/>
      <c r="H12378" s="11"/>
      <c r="I12378" s="15"/>
    </row>
    <row r="12379" spans="6:9">
      <c r="F12379" s="11"/>
      <c r="G12379" s="15"/>
      <c r="H12379" s="11"/>
      <c r="I12379" s="15"/>
    </row>
    <row r="12380" spans="6:9">
      <c r="F12380" s="11"/>
      <c r="G12380" s="15"/>
      <c r="H12380" s="11"/>
      <c r="I12380" s="15"/>
    </row>
    <row r="12381" spans="6:9">
      <c r="F12381" s="11"/>
      <c r="G12381" s="15"/>
      <c r="H12381" s="11"/>
      <c r="I12381" s="15"/>
    </row>
    <row r="12382" spans="6:9">
      <c r="F12382" s="11"/>
      <c r="G12382" s="15"/>
      <c r="H12382" s="11"/>
      <c r="I12382" s="15"/>
    </row>
    <row r="12383" spans="6:9">
      <c r="F12383" s="11"/>
      <c r="G12383" s="15"/>
      <c r="H12383" s="11"/>
      <c r="I12383" s="15"/>
    </row>
    <row r="12384" spans="6:9">
      <c r="F12384" s="11"/>
      <c r="G12384" s="15"/>
      <c r="H12384" s="11"/>
      <c r="I12384" s="15"/>
    </row>
    <row r="12385" spans="6:9">
      <c r="F12385" s="11"/>
      <c r="G12385" s="15"/>
      <c r="H12385" s="11"/>
      <c r="I12385" s="15"/>
    </row>
    <row r="12386" spans="6:9">
      <c r="F12386" s="11"/>
      <c r="G12386" s="15"/>
      <c r="H12386" s="11"/>
      <c r="I12386" s="15"/>
    </row>
    <row r="12387" spans="6:9">
      <c r="F12387" s="11"/>
      <c r="G12387" s="15"/>
      <c r="H12387" s="11"/>
      <c r="I12387" s="15"/>
    </row>
    <row r="12388" spans="6:9">
      <c r="F12388" s="11"/>
      <c r="G12388" s="15"/>
      <c r="H12388" s="11"/>
      <c r="I12388" s="15"/>
    </row>
    <row r="12389" spans="6:9">
      <c r="F12389" s="11"/>
      <c r="G12389" s="15"/>
      <c r="H12389" s="11"/>
      <c r="I12389" s="15"/>
    </row>
    <row r="12390" spans="6:9">
      <c r="F12390" s="11"/>
      <c r="G12390" s="15"/>
      <c r="H12390" s="11"/>
      <c r="I12390" s="15"/>
    </row>
    <row r="12391" spans="6:9">
      <c r="F12391" s="11"/>
      <c r="G12391" s="15"/>
      <c r="H12391" s="11"/>
      <c r="I12391" s="15"/>
    </row>
    <row r="12392" spans="6:9">
      <c r="F12392" s="11"/>
      <c r="G12392" s="15"/>
      <c r="H12392" s="11"/>
      <c r="I12392" s="15"/>
    </row>
    <row r="12393" spans="6:9">
      <c r="F12393" s="11"/>
      <c r="G12393" s="15"/>
      <c r="H12393" s="11"/>
      <c r="I12393" s="15"/>
    </row>
    <row r="12394" spans="6:9">
      <c r="F12394" s="11"/>
      <c r="G12394" s="15"/>
      <c r="H12394" s="11"/>
      <c r="I12394" s="15"/>
    </row>
    <row r="12395" spans="6:9">
      <c r="F12395" s="11"/>
      <c r="G12395" s="15"/>
      <c r="H12395" s="11"/>
      <c r="I12395" s="15"/>
    </row>
    <row r="12396" spans="6:9">
      <c r="F12396" s="11"/>
      <c r="G12396" s="15"/>
      <c r="H12396" s="11"/>
      <c r="I12396" s="15"/>
    </row>
    <row r="12397" spans="6:9">
      <c r="F12397" s="11"/>
      <c r="G12397" s="15"/>
      <c r="H12397" s="11"/>
      <c r="I12397" s="15"/>
    </row>
    <row r="12398" spans="6:9">
      <c r="F12398" s="11"/>
      <c r="G12398" s="15"/>
      <c r="H12398" s="11"/>
      <c r="I12398" s="15"/>
    </row>
    <row r="12399" spans="6:9">
      <c r="F12399" s="11"/>
      <c r="G12399" s="15"/>
      <c r="H12399" s="11"/>
      <c r="I12399" s="15"/>
    </row>
    <row r="12400" spans="6:9">
      <c r="F12400" s="11"/>
      <c r="G12400" s="15"/>
      <c r="H12400" s="11"/>
      <c r="I12400" s="15"/>
    </row>
    <row r="12401" spans="6:9">
      <c r="F12401" s="11"/>
      <c r="G12401" s="15"/>
      <c r="H12401" s="11"/>
      <c r="I12401" s="15"/>
    </row>
    <row r="12402" spans="6:9">
      <c r="F12402" s="11"/>
      <c r="G12402" s="15"/>
      <c r="H12402" s="11"/>
      <c r="I12402" s="15"/>
    </row>
    <row r="12403" spans="6:9">
      <c r="F12403" s="11"/>
      <c r="G12403" s="15"/>
      <c r="H12403" s="11"/>
      <c r="I12403" s="15"/>
    </row>
    <row r="12404" spans="6:9">
      <c r="F12404" s="11"/>
      <c r="G12404" s="15"/>
      <c r="H12404" s="11"/>
      <c r="I12404" s="15"/>
    </row>
    <row r="12405" spans="6:9">
      <c r="F12405" s="11"/>
      <c r="G12405" s="15"/>
      <c r="H12405" s="11"/>
      <c r="I12405" s="15"/>
    </row>
    <row r="12406" spans="6:9">
      <c r="F12406" s="11"/>
      <c r="G12406" s="15"/>
      <c r="H12406" s="11"/>
      <c r="I12406" s="15"/>
    </row>
    <row r="12407" spans="6:9">
      <c r="F12407" s="11"/>
      <c r="G12407" s="15"/>
      <c r="H12407" s="11"/>
      <c r="I12407" s="15"/>
    </row>
    <row r="12408" spans="6:9">
      <c r="F12408" s="11"/>
      <c r="G12408" s="15"/>
      <c r="H12408" s="11"/>
      <c r="I12408" s="15"/>
    </row>
    <row r="12409" spans="6:9">
      <c r="F12409" s="11"/>
      <c r="G12409" s="15"/>
      <c r="H12409" s="11"/>
      <c r="I12409" s="15"/>
    </row>
    <row r="12410" spans="6:9">
      <c r="F12410" s="11"/>
      <c r="G12410" s="15"/>
      <c r="H12410" s="11"/>
      <c r="I12410" s="15"/>
    </row>
    <row r="12411" spans="6:9">
      <c r="F12411" s="11"/>
      <c r="G12411" s="15"/>
      <c r="H12411" s="11"/>
      <c r="I12411" s="15"/>
    </row>
    <row r="12412" spans="6:9">
      <c r="F12412" s="11"/>
      <c r="G12412" s="15"/>
      <c r="H12412" s="11"/>
      <c r="I12412" s="15"/>
    </row>
    <row r="12413" spans="6:9">
      <c r="F12413" s="11"/>
      <c r="G12413" s="15"/>
      <c r="H12413" s="11"/>
      <c r="I12413" s="15"/>
    </row>
    <row r="12414" spans="6:9">
      <c r="F12414" s="11"/>
      <c r="G12414" s="15"/>
      <c r="H12414" s="11"/>
      <c r="I12414" s="15"/>
    </row>
    <row r="12415" spans="6:9">
      <c r="F12415" s="11"/>
      <c r="G12415" s="15"/>
      <c r="H12415" s="11"/>
      <c r="I12415" s="15"/>
    </row>
    <row r="12416" spans="6:9">
      <c r="F12416" s="11"/>
      <c r="G12416" s="15"/>
      <c r="H12416" s="11"/>
      <c r="I12416" s="15"/>
    </row>
    <row r="12417" spans="6:9">
      <c r="F12417" s="11"/>
      <c r="G12417" s="15"/>
      <c r="H12417" s="11"/>
      <c r="I12417" s="15"/>
    </row>
    <row r="12418" spans="6:9">
      <c r="F12418" s="11"/>
      <c r="G12418" s="15"/>
      <c r="H12418" s="11"/>
      <c r="I12418" s="15"/>
    </row>
    <row r="12419" spans="6:9">
      <c r="F12419" s="11"/>
      <c r="G12419" s="15"/>
      <c r="H12419" s="11"/>
      <c r="I12419" s="15"/>
    </row>
    <row r="12420" spans="6:9">
      <c r="F12420" s="11"/>
      <c r="G12420" s="15"/>
      <c r="H12420" s="11"/>
      <c r="I12420" s="15"/>
    </row>
    <row r="12421" spans="6:9">
      <c r="F12421" s="11"/>
      <c r="G12421" s="15"/>
      <c r="H12421" s="11"/>
      <c r="I12421" s="15"/>
    </row>
    <row r="12422" spans="6:9">
      <c r="F12422" s="11"/>
      <c r="G12422" s="15"/>
      <c r="H12422" s="11"/>
      <c r="I12422" s="15"/>
    </row>
    <row r="12423" spans="6:9">
      <c r="F12423" s="11"/>
      <c r="G12423" s="15"/>
      <c r="H12423" s="11"/>
      <c r="I12423" s="15"/>
    </row>
    <row r="12424" spans="6:9">
      <c r="F12424" s="11"/>
      <c r="G12424" s="15"/>
      <c r="H12424" s="11"/>
      <c r="I12424" s="15"/>
    </row>
    <row r="12425" spans="6:9">
      <c r="F12425" s="11"/>
      <c r="G12425" s="15"/>
      <c r="H12425" s="11"/>
      <c r="I12425" s="15"/>
    </row>
    <row r="12426" spans="6:9">
      <c r="F12426" s="11"/>
      <c r="G12426" s="15"/>
      <c r="H12426" s="11"/>
      <c r="I12426" s="15"/>
    </row>
    <row r="12427" spans="6:9">
      <c r="F12427" s="11"/>
      <c r="G12427" s="15"/>
      <c r="H12427" s="11"/>
      <c r="I12427" s="15"/>
    </row>
    <row r="12428" spans="6:9">
      <c r="F12428" s="11"/>
      <c r="G12428" s="15"/>
      <c r="H12428" s="11"/>
      <c r="I12428" s="15"/>
    </row>
    <row r="12429" spans="6:9">
      <c r="F12429" s="11"/>
      <c r="G12429" s="15"/>
      <c r="H12429" s="11"/>
      <c r="I12429" s="15"/>
    </row>
    <row r="12430" spans="6:9">
      <c r="F12430" s="11"/>
      <c r="G12430" s="15"/>
      <c r="H12430" s="11"/>
      <c r="I12430" s="15"/>
    </row>
    <row r="12431" spans="6:9">
      <c r="F12431" s="11"/>
      <c r="G12431" s="15"/>
      <c r="H12431" s="11"/>
      <c r="I12431" s="15"/>
    </row>
    <row r="12432" spans="6:9">
      <c r="F12432" s="11"/>
      <c r="G12432" s="15"/>
      <c r="H12432" s="11"/>
      <c r="I12432" s="15"/>
    </row>
    <row r="12433" spans="6:9">
      <c r="F12433" s="11"/>
      <c r="G12433" s="15"/>
      <c r="H12433" s="11"/>
      <c r="I12433" s="15"/>
    </row>
    <row r="12434" spans="6:9">
      <c r="F12434" s="11"/>
      <c r="G12434" s="15"/>
      <c r="H12434" s="11"/>
      <c r="I12434" s="15"/>
    </row>
    <row r="12435" spans="6:9">
      <c r="F12435" s="11"/>
      <c r="G12435" s="15"/>
      <c r="H12435" s="11"/>
      <c r="I12435" s="15"/>
    </row>
    <row r="12436" spans="6:9">
      <c r="F12436" s="11"/>
      <c r="G12436" s="15"/>
      <c r="H12436" s="11"/>
      <c r="I12436" s="15"/>
    </row>
    <row r="12437" spans="6:9">
      <c r="F12437" s="11"/>
      <c r="G12437" s="15"/>
      <c r="H12437" s="11"/>
      <c r="I12437" s="15"/>
    </row>
    <row r="12438" spans="6:9">
      <c r="F12438" s="11"/>
      <c r="G12438" s="15"/>
      <c r="H12438" s="11"/>
      <c r="I12438" s="15"/>
    </row>
    <row r="12439" spans="6:9">
      <c r="F12439" s="11"/>
      <c r="G12439" s="15"/>
      <c r="H12439" s="11"/>
      <c r="I12439" s="15"/>
    </row>
    <row r="12440" spans="6:9">
      <c r="F12440" s="11"/>
      <c r="G12440" s="15"/>
      <c r="H12440" s="11"/>
      <c r="I12440" s="15"/>
    </row>
    <row r="12441" spans="6:9">
      <c r="F12441" s="11"/>
      <c r="G12441" s="15"/>
      <c r="H12441" s="11"/>
      <c r="I12441" s="15"/>
    </row>
    <row r="12442" spans="6:9">
      <c r="F12442" s="11"/>
      <c r="G12442" s="15"/>
      <c r="H12442" s="11"/>
      <c r="I12442" s="15"/>
    </row>
    <row r="12443" spans="6:9">
      <c r="F12443" s="11"/>
      <c r="G12443" s="15"/>
      <c r="H12443" s="11"/>
      <c r="I12443" s="15"/>
    </row>
    <row r="12444" spans="6:9">
      <c r="F12444" s="11"/>
      <c r="G12444" s="15"/>
      <c r="H12444" s="11"/>
      <c r="I12444" s="15"/>
    </row>
    <row r="12445" spans="6:9">
      <c r="F12445" s="11"/>
      <c r="G12445" s="15"/>
      <c r="H12445" s="11"/>
      <c r="I12445" s="15"/>
    </row>
    <row r="12446" spans="6:9">
      <c r="F12446" s="11"/>
      <c r="G12446" s="15"/>
      <c r="H12446" s="11"/>
      <c r="I12446" s="15"/>
    </row>
    <row r="12447" spans="6:9">
      <c r="F12447" s="11"/>
      <c r="G12447" s="15"/>
      <c r="H12447" s="11"/>
      <c r="I12447" s="15"/>
    </row>
    <row r="12448" spans="6:9">
      <c r="F12448" s="11"/>
      <c r="G12448" s="15"/>
      <c r="H12448" s="11"/>
      <c r="I12448" s="15"/>
    </row>
    <row r="12449" spans="6:9">
      <c r="F12449" s="11"/>
      <c r="G12449" s="15"/>
      <c r="H12449" s="11"/>
      <c r="I12449" s="15"/>
    </row>
    <row r="12450" spans="6:9">
      <c r="F12450" s="11"/>
      <c r="G12450" s="15"/>
      <c r="H12450" s="11"/>
      <c r="I12450" s="15"/>
    </row>
    <row r="12451" spans="6:9">
      <c r="F12451" s="11"/>
      <c r="G12451" s="15"/>
      <c r="H12451" s="11"/>
      <c r="I12451" s="15"/>
    </row>
    <row r="12452" spans="6:9">
      <c r="F12452" s="11"/>
      <c r="G12452" s="15"/>
      <c r="H12452" s="11"/>
      <c r="I12452" s="15"/>
    </row>
    <row r="12453" spans="6:9">
      <c r="F12453" s="11"/>
      <c r="G12453" s="15"/>
      <c r="H12453" s="11"/>
      <c r="I12453" s="15"/>
    </row>
    <row r="12454" spans="6:9">
      <c r="F12454" s="11"/>
      <c r="G12454" s="15"/>
      <c r="H12454" s="11"/>
      <c r="I12454" s="15"/>
    </row>
    <row r="12455" spans="6:9">
      <c r="F12455" s="11"/>
      <c r="G12455" s="15"/>
      <c r="H12455" s="11"/>
      <c r="I12455" s="15"/>
    </row>
    <row r="12456" spans="6:9">
      <c r="F12456" s="11"/>
      <c r="G12456" s="15"/>
      <c r="H12456" s="11"/>
      <c r="I12456" s="15"/>
    </row>
    <row r="12457" spans="6:9">
      <c r="F12457" s="11"/>
      <c r="G12457" s="15"/>
      <c r="H12457" s="11"/>
      <c r="I12457" s="15"/>
    </row>
    <row r="12458" spans="6:9">
      <c r="F12458" s="11"/>
      <c r="G12458" s="15"/>
      <c r="H12458" s="11"/>
      <c r="I12458" s="15"/>
    </row>
    <row r="12459" spans="6:9">
      <c r="F12459" s="11"/>
      <c r="G12459" s="15"/>
      <c r="H12459" s="11"/>
      <c r="I12459" s="15"/>
    </row>
    <row r="12460" spans="6:9">
      <c r="F12460" s="11"/>
      <c r="G12460" s="15"/>
      <c r="H12460" s="11"/>
      <c r="I12460" s="15"/>
    </row>
    <row r="12461" spans="6:9">
      <c r="F12461" s="11"/>
      <c r="G12461" s="15"/>
      <c r="H12461" s="11"/>
      <c r="I12461" s="15"/>
    </row>
    <row r="12462" spans="6:9">
      <c r="F12462" s="11"/>
      <c r="G12462" s="15"/>
      <c r="H12462" s="11"/>
      <c r="I12462" s="15"/>
    </row>
    <row r="12463" spans="6:9">
      <c r="F12463" s="11"/>
      <c r="G12463" s="15"/>
      <c r="H12463" s="11"/>
      <c r="I12463" s="15"/>
    </row>
    <row r="12464" spans="6:9">
      <c r="F12464" s="11"/>
      <c r="G12464" s="15"/>
      <c r="H12464" s="11"/>
      <c r="I12464" s="15"/>
    </row>
    <row r="12465" spans="6:9">
      <c r="F12465" s="11"/>
      <c r="G12465" s="15"/>
      <c r="H12465" s="11"/>
      <c r="I12465" s="15"/>
    </row>
    <row r="12466" spans="6:9">
      <c r="F12466" s="11"/>
      <c r="G12466" s="15"/>
      <c r="H12466" s="11"/>
      <c r="I12466" s="15"/>
    </row>
    <row r="12467" spans="6:9">
      <c r="F12467" s="11"/>
      <c r="G12467" s="15"/>
      <c r="H12467" s="11"/>
      <c r="I12467" s="15"/>
    </row>
    <row r="12468" spans="6:9">
      <c r="F12468" s="11"/>
      <c r="G12468" s="15"/>
      <c r="H12468" s="11"/>
      <c r="I12468" s="15"/>
    </row>
    <row r="12469" spans="6:9">
      <c r="F12469" s="11"/>
      <c r="G12469" s="15"/>
      <c r="H12469" s="11"/>
      <c r="I12469" s="15"/>
    </row>
    <row r="12470" spans="6:9">
      <c r="F12470" s="11"/>
      <c r="G12470" s="15"/>
      <c r="H12470" s="11"/>
      <c r="I12470" s="15"/>
    </row>
    <row r="12471" spans="6:9">
      <c r="F12471" s="11"/>
      <c r="G12471" s="15"/>
      <c r="H12471" s="11"/>
      <c r="I12471" s="15"/>
    </row>
    <row r="12472" spans="6:9">
      <c r="F12472" s="11"/>
      <c r="G12472" s="15"/>
      <c r="H12472" s="11"/>
      <c r="I12472" s="15"/>
    </row>
    <row r="12473" spans="6:9">
      <c r="F12473" s="11"/>
      <c r="G12473" s="15"/>
      <c r="H12473" s="11"/>
      <c r="I12473" s="15"/>
    </row>
    <row r="12474" spans="6:9">
      <c r="F12474" s="11"/>
      <c r="G12474" s="15"/>
      <c r="H12474" s="11"/>
      <c r="I12474" s="15"/>
    </row>
    <row r="12475" spans="6:9">
      <c r="F12475" s="11"/>
      <c r="G12475" s="15"/>
      <c r="H12475" s="11"/>
      <c r="I12475" s="15"/>
    </row>
    <row r="12476" spans="6:9">
      <c r="F12476" s="11"/>
      <c r="G12476" s="15"/>
      <c r="H12476" s="11"/>
      <c r="I12476" s="15"/>
    </row>
    <row r="12477" spans="6:9">
      <c r="F12477" s="11"/>
      <c r="G12477" s="15"/>
      <c r="H12477" s="11"/>
      <c r="I12477" s="15"/>
    </row>
    <row r="12478" spans="6:9">
      <c r="F12478" s="11"/>
      <c r="G12478" s="15"/>
      <c r="H12478" s="11"/>
      <c r="I12478" s="15"/>
    </row>
    <row r="12479" spans="6:9">
      <c r="F12479" s="11"/>
      <c r="G12479" s="15"/>
      <c r="H12479" s="11"/>
      <c r="I12479" s="15"/>
    </row>
    <row r="12480" spans="6:9">
      <c r="F12480" s="11"/>
      <c r="G12480" s="15"/>
      <c r="H12480" s="11"/>
      <c r="I12480" s="15"/>
    </row>
    <row r="12481" spans="6:9">
      <c r="F12481" s="11"/>
      <c r="G12481" s="15"/>
      <c r="H12481" s="11"/>
      <c r="I12481" s="15"/>
    </row>
    <row r="12482" spans="6:9">
      <c r="F12482" s="11"/>
      <c r="G12482" s="15"/>
      <c r="H12482" s="11"/>
      <c r="I12482" s="15"/>
    </row>
    <row r="12483" spans="6:9">
      <c r="F12483" s="11"/>
      <c r="G12483" s="15"/>
      <c r="H12483" s="11"/>
      <c r="I12483" s="15"/>
    </row>
    <row r="12484" spans="6:9">
      <c r="F12484" s="11"/>
      <c r="G12484" s="15"/>
      <c r="H12484" s="11"/>
      <c r="I12484" s="15"/>
    </row>
    <row r="12485" spans="6:9">
      <c r="F12485" s="11"/>
      <c r="G12485" s="15"/>
      <c r="H12485" s="11"/>
      <c r="I12485" s="15"/>
    </row>
    <row r="12486" spans="6:9">
      <c r="F12486" s="11"/>
      <c r="G12486" s="15"/>
      <c r="H12486" s="11"/>
      <c r="I12486" s="15"/>
    </row>
    <row r="12487" spans="6:9">
      <c r="F12487" s="11"/>
      <c r="G12487" s="15"/>
      <c r="H12487" s="11"/>
      <c r="I12487" s="15"/>
    </row>
    <row r="12488" spans="6:9">
      <c r="F12488" s="11"/>
      <c r="G12488" s="15"/>
      <c r="H12488" s="11"/>
      <c r="I12488" s="15"/>
    </row>
    <row r="12489" spans="6:9">
      <c r="F12489" s="11"/>
      <c r="G12489" s="15"/>
      <c r="H12489" s="11"/>
      <c r="I12489" s="15"/>
    </row>
    <row r="12490" spans="6:9">
      <c r="F12490" s="11"/>
      <c r="G12490" s="15"/>
      <c r="H12490" s="11"/>
      <c r="I12490" s="15"/>
    </row>
    <row r="12491" spans="6:9">
      <c r="F12491" s="11"/>
      <c r="G12491" s="15"/>
      <c r="H12491" s="11"/>
      <c r="I12491" s="15"/>
    </row>
    <row r="12492" spans="6:9">
      <c r="F12492" s="11"/>
      <c r="G12492" s="15"/>
      <c r="H12492" s="11"/>
      <c r="I12492" s="15"/>
    </row>
    <row r="12493" spans="6:9">
      <c r="F12493" s="11"/>
      <c r="G12493" s="15"/>
      <c r="H12493" s="11"/>
      <c r="I12493" s="15"/>
    </row>
    <row r="12494" spans="6:9">
      <c r="F12494" s="11"/>
      <c r="G12494" s="15"/>
      <c r="H12494" s="11"/>
      <c r="I12494" s="15"/>
    </row>
    <row r="12495" spans="6:9">
      <c r="F12495" s="11"/>
      <c r="G12495" s="15"/>
      <c r="H12495" s="11"/>
      <c r="I12495" s="15"/>
    </row>
    <row r="12496" spans="6:9">
      <c r="F12496" s="11"/>
      <c r="G12496" s="15"/>
      <c r="H12496" s="11"/>
      <c r="I12496" s="15"/>
    </row>
    <row r="12497" spans="6:9">
      <c r="F12497" s="11"/>
      <c r="G12497" s="15"/>
      <c r="H12497" s="11"/>
      <c r="I12497" s="15"/>
    </row>
    <row r="12498" spans="6:9">
      <c r="F12498" s="11"/>
      <c r="G12498" s="15"/>
      <c r="H12498" s="11"/>
      <c r="I12498" s="15"/>
    </row>
    <row r="12499" spans="6:9">
      <c r="F12499" s="11"/>
      <c r="G12499" s="15"/>
      <c r="H12499" s="11"/>
      <c r="I12499" s="15"/>
    </row>
    <row r="12500" spans="6:9">
      <c r="F12500" s="11"/>
      <c r="G12500" s="15"/>
      <c r="H12500" s="11"/>
      <c r="I12500" s="15"/>
    </row>
    <row r="12501" spans="6:9">
      <c r="F12501" s="11"/>
      <c r="G12501" s="15"/>
      <c r="H12501" s="11"/>
      <c r="I12501" s="15"/>
    </row>
    <row r="12502" spans="6:9">
      <c r="F12502" s="11"/>
      <c r="G12502" s="15"/>
      <c r="H12502" s="11"/>
      <c r="I12502" s="15"/>
    </row>
    <row r="12503" spans="6:9">
      <c r="F12503" s="11"/>
      <c r="G12503" s="15"/>
      <c r="H12503" s="11"/>
      <c r="I12503" s="15"/>
    </row>
    <row r="12504" spans="6:9">
      <c r="F12504" s="11"/>
      <c r="G12504" s="15"/>
      <c r="H12504" s="11"/>
      <c r="I12504" s="15"/>
    </row>
    <row r="12505" spans="6:9">
      <c r="F12505" s="11"/>
      <c r="G12505" s="15"/>
      <c r="H12505" s="11"/>
      <c r="I12505" s="15"/>
    </row>
    <row r="12506" spans="6:9">
      <c r="F12506" s="11"/>
      <c r="G12506" s="15"/>
      <c r="H12506" s="11"/>
      <c r="I12506" s="15"/>
    </row>
    <row r="12507" spans="6:9">
      <c r="F12507" s="11"/>
      <c r="G12507" s="15"/>
      <c r="H12507" s="11"/>
      <c r="I12507" s="15"/>
    </row>
    <row r="12508" spans="6:9">
      <c r="F12508" s="11"/>
      <c r="G12508" s="15"/>
      <c r="H12508" s="11"/>
      <c r="I12508" s="15"/>
    </row>
    <row r="12509" spans="6:9">
      <c r="F12509" s="11"/>
      <c r="G12509" s="15"/>
      <c r="H12509" s="11"/>
      <c r="I12509" s="15"/>
    </row>
    <row r="12510" spans="6:9">
      <c r="F12510" s="11"/>
      <c r="G12510" s="15"/>
      <c r="H12510" s="11"/>
      <c r="I12510" s="15"/>
    </row>
    <row r="12511" spans="6:9">
      <c r="F12511" s="11"/>
      <c r="G12511" s="15"/>
      <c r="H12511" s="11"/>
      <c r="I12511" s="15"/>
    </row>
    <row r="12512" spans="6:9">
      <c r="F12512" s="11"/>
      <c r="G12512" s="15"/>
      <c r="H12512" s="11"/>
      <c r="I12512" s="15"/>
    </row>
    <row r="12513" spans="6:9">
      <c r="F12513" s="11"/>
      <c r="G12513" s="15"/>
      <c r="H12513" s="11"/>
      <c r="I12513" s="15"/>
    </row>
    <row r="12514" spans="6:9">
      <c r="F12514" s="11"/>
      <c r="G12514" s="15"/>
      <c r="H12514" s="11"/>
      <c r="I12514" s="15"/>
    </row>
    <row r="12515" spans="6:9">
      <c r="F12515" s="11"/>
      <c r="G12515" s="15"/>
      <c r="H12515" s="11"/>
      <c r="I12515" s="15"/>
    </row>
    <row r="12516" spans="6:9">
      <c r="F12516" s="11"/>
      <c r="G12516" s="15"/>
      <c r="H12516" s="11"/>
      <c r="I12516" s="15"/>
    </row>
    <row r="12517" spans="6:9">
      <c r="F12517" s="11"/>
      <c r="G12517" s="15"/>
      <c r="H12517" s="11"/>
      <c r="I12517" s="15"/>
    </row>
    <row r="12518" spans="6:9">
      <c r="F12518" s="11"/>
      <c r="G12518" s="15"/>
      <c r="H12518" s="11"/>
      <c r="I12518" s="15"/>
    </row>
    <row r="12519" spans="6:9">
      <c r="F12519" s="11"/>
      <c r="G12519" s="15"/>
      <c r="H12519" s="11"/>
      <c r="I12519" s="15"/>
    </row>
    <row r="12520" spans="6:9">
      <c r="F12520" s="11"/>
      <c r="G12520" s="15"/>
      <c r="H12520" s="11"/>
      <c r="I12520" s="15"/>
    </row>
    <row r="12521" spans="6:9">
      <c r="F12521" s="11"/>
      <c r="G12521" s="15"/>
      <c r="H12521" s="11"/>
      <c r="I12521" s="15"/>
    </row>
    <row r="12522" spans="6:9">
      <c r="F12522" s="11"/>
      <c r="G12522" s="15"/>
      <c r="H12522" s="11"/>
      <c r="I12522" s="15"/>
    </row>
    <row r="12523" spans="6:9">
      <c r="F12523" s="11"/>
      <c r="G12523" s="15"/>
      <c r="H12523" s="11"/>
      <c r="I12523" s="15"/>
    </row>
    <row r="12524" spans="6:9">
      <c r="F12524" s="11"/>
      <c r="G12524" s="15"/>
      <c r="H12524" s="11"/>
      <c r="I12524" s="15"/>
    </row>
    <row r="12525" spans="6:9">
      <c r="F12525" s="11"/>
      <c r="G12525" s="15"/>
      <c r="H12525" s="11"/>
      <c r="I12525" s="15"/>
    </row>
    <row r="12526" spans="6:9">
      <c r="F12526" s="11"/>
      <c r="G12526" s="15"/>
      <c r="H12526" s="11"/>
      <c r="I12526" s="15"/>
    </row>
    <row r="12527" spans="6:9">
      <c r="F12527" s="11"/>
      <c r="G12527" s="15"/>
      <c r="H12527" s="11"/>
      <c r="I12527" s="15"/>
    </row>
    <row r="12528" spans="6:9">
      <c r="F12528" s="11"/>
      <c r="G12528" s="15"/>
      <c r="H12528" s="11"/>
      <c r="I12528" s="15"/>
    </row>
    <row r="12529" spans="6:9">
      <c r="F12529" s="11"/>
      <c r="G12529" s="15"/>
      <c r="H12529" s="11"/>
      <c r="I12529" s="15"/>
    </row>
    <row r="12530" spans="6:9">
      <c r="F12530" s="11"/>
      <c r="G12530" s="15"/>
      <c r="H12530" s="11"/>
      <c r="I12530" s="15"/>
    </row>
    <row r="12531" spans="6:9">
      <c r="F12531" s="11"/>
      <c r="G12531" s="15"/>
      <c r="H12531" s="11"/>
      <c r="I12531" s="15"/>
    </row>
    <row r="12532" spans="6:9">
      <c r="F12532" s="11"/>
      <c r="G12532" s="15"/>
      <c r="H12532" s="11"/>
      <c r="I12532" s="15"/>
    </row>
    <row r="12533" spans="6:9">
      <c r="F12533" s="11"/>
      <c r="G12533" s="15"/>
      <c r="H12533" s="11"/>
      <c r="I12533" s="15"/>
    </row>
    <row r="12534" spans="6:9">
      <c r="F12534" s="11"/>
      <c r="G12534" s="15"/>
      <c r="H12534" s="11"/>
      <c r="I12534" s="15"/>
    </row>
    <row r="12535" spans="6:9">
      <c r="F12535" s="11"/>
      <c r="G12535" s="15"/>
      <c r="H12535" s="11"/>
      <c r="I12535" s="15"/>
    </row>
    <row r="12536" spans="6:9">
      <c r="F12536" s="11"/>
      <c r="G12536" s="15"/>
      <c r="H12536" s="11"/>
      <c r="I12536" s="15"/>
    </row>
    <row r="12537" spans="6:9">
      <c r="F12537" s="11"/>
      <c r="G12537" s="15"/>
      <c r="H12537" s="11"/>
      <c r="I12537" s="15"/>
    </row>
    <row r="12538" spans="6:9">
      <c r="F12538" s="11"/>
      <c r="G12538" s="15"/>
      <c r="H12538" s="11"/>
      <c r="I12538" s="15"/>
    </row>
    <row r="12539" spans="6:9">
      <c r="F12539" s="11"/>
      <c r="G12539" s="15"/>
      <c r="H12539" s="11"/>
      <c r="I12539" s="15"/>
    </row>
    <row r="12540" spans="6:9">
      <c r="F12540" s="11"/>
      <c r="G12540" s="15"/>
      <c r="H12540" s="11"/>
      <c r="I12540" s="15"/>
    </row>
    <row r="12541" spans="6:9">
      <c r="F12541" s="11"/>
      <c r="G12541" s="15"/>
      <c r="H12541" s="11"/>
      <c r="I12541" s="15"/>
    </row>
    <row r="12542" spans="6:9">
      <c r="F12542" s="11"/>
      <c r="G12542" s="15"/>
      <c r="H12542" s="11"/>
      <c r="I12542" s="15"/>
    </row>
    <row r="12543" spans="6:9">
      <c r="F12543" s="11"/>
      <c r="G12543" s="15"/>
      <c r="H12543" s="11"/>
      <c r="I12543" s="15"/>
    </row>
    <row r="12544" spans="6:9">
      <c r="F12544" s="11"/>
      <c r="G12544" s="15"/>
      <c r="H12544" s="11"/>
      <c r="I12544" s="15"/>
    </row>
    <row r="12545" spans="6:9">
      <c r="F12545" s="11"/>
      <c r="G12545" s="15"/>
      <c r="H12545" s="11"/>
      <c r="I12545" s="15"/>
    </row>
    <row r="12546" spans="6:9">
      <c r="F12546" s="11"/>
      <c r="G12546" s="15"/>
      <c r="H12546" s="11"/>
      <c r="I12546" s="15"/>
    </row>
    <row r="12547" spans="6:9">
      <c r="F12547" s="11"/>
      <c r="G12547" s="15"/>
      <c r="H12547" s="11"/>
      <c r="I12547" s="15"/>
    </row>
    <row r="12548" spans="6:9">
      <c r="F12548" s="11"/>
      <c r="G12548" s="15"/>
      <c r="H12548" s="11"/>
      <c r="I12548" s="15"/>
    </row>
    <row r="12549" spans="6:9">
      <c r="F12549" s="11"/>
      <c r="G12549" s="15"/>
      <c r="H12549" s="11"/>
      <c r="I12549" s="15"/>
    </row>
    <row r="12550" spans="6:9">
      <c r="F12550" s="11"/>
      <c r="G12550" s="15"/>
      <c r="H12550" s="11"/>
      <c r="I12550" s="15"/>
    </row>
    <row r="12551" spans="6:9">
      <c r="F12551" s="11"/>
      <c r="G12551" s="15"/>
      <c r="H12551" s="11"/>
      <c r="I12551" s="15"/>
    </row>
    <row r="12552" spans="6:9">
      <c r="F12552" s="11"/>
      <c r="G12552" s="15"/>
      <c r="H12552" s="11"/>
      <c r="I12552" s="15"/>
    </row>
    <row r="12553" spans="6:9">
      <c r="F12553" s="11"/>
      <c r="G12553" s="15"/>
      <c r="H12553" s="11"/>
      <c r="I12553" s="15"/>
    </row>
    <row r="12554" spans="6:9">
      <c r="F12554" s="11"/>
      <c r="G12554" s="15"/>
      <c r="H12554" s="11"/>
      <c r="I12554" s="15"/>
    </row>
    <row r="12555" spans="6:9">
      <c r="F12555" s="11"/>
      <c r="G12555" s="15"/>
      <c r="H12555" s="11"/>
      <c r="I12555" s="15"/>
    </row>
    <row r="12556" spans="6:9">
      <c r="F12556" s="11"/>
      <c r="G12556" s="15"/>
      <c r="H12556" s="11"/>
      <c r="I12556" s="15"/>
    </row>
    <row r="12557" spans="6:9">
      <c r="F12557" s="11"/>
      <c r="G12557" s="15"/>
      <c r="H12557" s="11"/>
      <c r="I12557" s="15"/>
    </row>
    <row r="12558" spans="6:9">
      <c r="F12558" s="11"/>
      <c r="G12558" s="15"/>
      <c r="H12558" s="11"/>
      <c r="I12558" s="15"/>
    </row>
    <row r="12559" spans="6:9">
      <c r="F12559" s="11"/>
      <c r="G12559" s="15"/>
      <c r="H12559" s="11"/>
      <c r="I12559" s="15"/>
    </row>
    <row r="12560" spans="6:9">
      <c r="F12560" s="11"/>
      <c r="G12560" s="15"/>
      <c r="H12560" s="11"/>
      <c r="I12560" s="15"/>
    </row>
    <row r="12561" spans="6:9">
      <c r="F12561" s="11"/>
      <c r="G12561" s="15"/>
      <c r="H12561" s="11"/>
      <c r="I12561" s="15"/>
    </row>
    <row r="12562" spans="6:9">
      <c r="F12562" s="11"/>
      <c r="G12562" s="15"/>
      <c r="H12562" s="11"/>
      <c r="I12562" s="15"/>
    </row>
    <row r="12563" spans="6:9">
      <c r="F12563" s="11"/>
      <c r="G12563" s="15"/>
      <c r="H12563" s="11"/>
      <c r="I12563" s="15"/>
    </row>
    <row r="12564" spans="6:9">
      <c r="F12564" s="11"/>
      <c r="G12564" s="15"/>
      <c r="H12564" s="11"/>
      <c r="I12564" s="15"/>
    </row>
    <row r="12565" spans="6:9">
      <c r="F12565" s="11"/>
      <c r="G12565" s="15"/>
      <c r="H12565" s="11"/>
      <c r="I12565" s="15"/>
    </row>
    <row r="12566" spans="6:9">
      <c r="F12566" s="11"/>
      <c r="G12566" s="15"/>
      <c r="H12566" s="11"/>
      <c r="I12566" s="15"/>
    </row>
    <row r="12567" spans="6:9">
      <c r="F12567" s="11"/>
      <c r="G12567" s="15"/>
      <c r="H12567" s="11"/>
      <c r="I12567" s="15"/>
    </row>
    <row r="12568" spans="6:9">
      <c r="F12568" s="11"/>
      <c r="G12568" s="15"/>
      <c r="H12568" s="11"/>
      <c r="I12568" s="15"/>
    </row>
    <row r="12569" spans="6:9">
      <c r="F12569" s="11"/>
      <c r="G12569" s="15"/>
      <c r="H12569" s="11"/>
      <c r="I12569" s="15"/>
    </row>
    <row r="12570" spans="6:9">
      <c r="F12570" s="11"/>
      <c r="G12570" s="15"/>
      <c r="H12570" s="11"/>
      <c r="I12570" s="15"/>
    </row>
    <row r="12571" spans="6:9">
      <c r="F12571" s="11"/>
      <c r="G12571" s="15"/>
      <c r="H12571" s="11"/>
      <c r="I12571" s="15"/>
    </row>
    <row r="12572" spans="6:9">
      <c r="F12572" s="11"/>
      <c r="G12572" s="15"/>
      <c r="H12572" s="11"/>
      <c r="I12572" s="15"/>
    </row>
    <row r="12573" spans="6:9">
      <c r="F12573" s="11"/>
      <c r="G12573" s="15"/>
      <c r="H12573" s="11"/>
      <c r="I12573" s="15"/>
    </row>
    <row r="12574" spans="6:9">
      <c r="F12574" s="11"/>
      <c r="G12574" s="15"/>
      <c r="H12574" s="11"/>
      <c r="I12574" s="15"/>
    </row>
    <row r="12575" spans="6:9">
      <c r="F12575" s="11"/>
      <c r="G12575" s="15"/>
      <c r="H12575" s="11"/>
      <c r="I12575" s="15"/>
    </row>
    <row r="12576" spans="6:9">
      <c r="F12576" s="11"/>
      <c r="G12576" s="15"/>
      <c r="H12576" s="11"/>
      <c r="I12576" s="15"/>
    </row>
    <row r="12577" spans="6:9">
      <c r="F12577" s="11"/>
      <c r="G12577" s="15"/>
      <c r="H12577" s="11"/>
      <c r="I12577" s="15"/>
    </row>
    <row r="12578" spans="6:9">
      <c r="F12578" s="11"/>
      <c r="G12578" s="15"/>
      <c r="H12578" s="11"/>
      <c r="I12578" s="15"/>
    </row>
    <row r="12579" spans="6:9">
      <c r="F12579" s="11"/>
      <c r="G12579" s="15"/>
      <c r="H12579" s="11"/>
      <c r="I12579" s="15"/>
    </row>
    <row r="12580" spans="6:9">
      <c r="F12580" s="11"/>
      <c r="G12580" s="15"/>
      <c r="H12580" s="11"/>
      <c r="I12580" s="15"/>
    </row>
    <row r="12581" spans="6:9">
      <c r="F12581" s="11"/>
      <c r="G12581" s="15"/>
      <c r="H12581" s="11"/>
      <c r="I12581" s="15"/>
    </row>
    <row r="12582" spans="6:9">
      <c r="F12582" s="11"/>
      <c r="G12582" s="15"/>
      <c r="H12582" s="11"/>
      <c r="I12582" s="15"/>
    </row>
    <row r="12583" spans="6:9">
      <c r="F12583" s="11"/>
      <c r="G12583" s="15"/>
      <c r="H12583" s="11"/>
      <c r="I12583" s="15"/>
    </row>
    <row r="12584" spans="6:9">
      <c r="F12584" s="11"/>
      <c r="G12584" s="15"/>
      <c r="H12584" s="11"/>
      <c r="I12584" s="15"/>
    </row>
    <row r="12585" spans="6:9">
      <c r="F12585" s="11"/>
      <c r="G12585" s="15"/>
      <c r="H12585" s="11"/>
      <c r="I12585" s="15"/>
    </row>
    <row r="12586" spans="6:9">
      <c r="F12586" s="11"/>
      <c r="G12586" s="15"/>
      <c r="H12586" s="11"/>
      <c r="I12586" s="15"/>
    </row>
    <row r="12587" spans="6:9">
      <c r="F12587" s="11"/>
      <c r="G12587" s="15"/>
      <c r="H12587" s="11"/>
      <c r="I12587" s="15"/>
    </row>
    <row r="12588" spans="6:9">
      <c r="F12588" s="11"/>
      <c r="G12588" s="15"/>
      <c r="H12588" s="11"/>
      <c r="I12588" s="15"/>
    </row>
    <row r="12589" spans="6:9">
      <c r="F12589" s="11"/>
      <c r="G12589" s="15"/>
      <c r="H12589" s="11"/>
      <c r="I12589" s="15"/>
    </row>
    <row r="12590" spans="6:9">
      <c r="F12590" s="11"/>
      <c r="G12590" s="15"/>
      <c r="H12590" s="11"/>
      <c r="I12590" s="15"/>
    </row>
    <row r="12591" spans="6:9">
      <c r="F12591" s="11"/>
      <c r="G12591" s="15"/>
      <c r="H12591" s="11"/>
      <c r="I12591" s="15"/>
    </row>
    <row r="12592" spans="6:9">
      <c r="F12592" s="11"/>
      <c r="G12592" s="15"/>
      <c r="H12592" s="11"/>
      <c r="I12592" s="15"/>
    </row>
    <row r="12593" spans="6:9">
      <c r="F12593" s="11"/>
      <c r="G12593" s="15"/>
      <c r="H12593" s="11"/>
      <c r="I12593" s="15"/>
    </row>
    <row r="12594" spans="6:9">
      <c r="F12594" s="11"/>
      <c r="G12594" s="15"/>
      <c r="H12594" s="11"/>
      <c r="I12594" s="15"/>
    </row>
    <row r="12595" spans="6:9">
      <c r="F12595" s="11"/>
      <c r="G12595" s="15"/>
      <c r="H12595" s="11"/>
      <c r="I12595" s="15"/>
    </row>
    <row r="12596" spans="6:9">
      <c r="F12596" s="11"/>
      <c r="G12596" s="15"/>
      <c r="H12596" s="11"/>
      <c r="I12596" s="15"/>
    </row>
    <row r="12597" spans="6:9">
      <c r="F12597" s="11"/>
      <c r="G12597" s="15"/>
      <c r="H12597" s="11"/>
      <c r="I12597" s="15"/>
    </row>
    <row r="12598" spans="6:9">
      <c r="F12598" s="11"/>
      <c r="G12598" s="15"/>
      <c r="H12598" s="11"/>
      <c r="I12598" s="15"/>
    </row>
    <row r="12599" spans="6:9">
      <c r="F12599" s="11"/>
      <c r="G12599" s="15"/>
      <c r="H12599" s="11"/>
      <c r="I12599" s="15"/>
    </row>
    <row r="12600" spans="6:9">
      <c r="F12600" s="11"/>
      <c r="G12600" s="15"/>
      <c r="H12600" s="11"/>
      <c r="I12600" s="15"/>
    </row>
    <row r="12601" spans="6:9">
      <c r="F12601" s="11"/>
      <c r="G12601" s="15"/>
      <c r="H12601" s="11"/>
      <c r="I12601" s="15"/>
    </row>
    <row r="12602" spans="6:9">
      <c r="F12602" s="11"/>
      <c r="G12602" s="15"/>
      <c r="H12602" s="11"/>
      <c r="I12602" s="15"/>
    </row>
    <row r="12603" spans="6:9">
      <c r="F12603" s="11"/>
      <c r="G12603" s="15"/>
      <c r="H12603" s="11"/>
      <c r="I12603" s="15"/>
    </row>
    <row r="12604" spans="6:9">
      <c r="F12604" s="11"/>
      <c r="G12604" s="15"/>
      <c r="H12604" s="11"/>
      <c r="I12604" s="15"/>
    </row>
    <row r="12605" spans="6:9">
      <c r="F12605" s="11"/>
      <c r="G12605" s="15"/>
      <c r="H12605" s="11"/>
      <c r="I12605" s="15"/>
    </row>
    <row r="12606" spans="6:9">
      <c r="F12606" s="11"/>
      <c r="G12606" s="15"/>
      <c r="H12606" s="11"/>
      <c r="I12606" s="15"/>
    </row>
    <row r="12607" spans="6:9">
      <c r="F12607" s="11"/>
      <c r="G12607" s="15"/>
      <c r="H12607" s="11"/>
      <c r="I12607" s="15"/>
    </row>
    <row r="12608" spans="6:9">
      <c r="F12608" s="11"/>
      <c r="G12608" s="15"/>
      <c r="H12608" s="11"/>
      <c r="I12608" s="15"/>
    </row>
    <row r="12609" spans="6:9">
      <c r="F12609" s="11"/>
      <c r="G12609" s="15"/>
      <c r="H12609" s="11"/>
      <c r="I12609" s="15"/>
    </row>
    <row r="12610" spans="6:9">
      <c r="F12610" s="11"/>
      <c r="G12610" s="15"/>
      <c r="H12610" s="11"/>
      <c r="I12610" s="15"/>
    </row>
    <row r="12611" spans="6:9">
      <c r="F12611" s="11"/>
      <c r="G12611" s="15"/>
      <c r="H12611" s="11"/>
      <c r="I12611" s="15"/>
    </row>
    <row r="12612" spans="6:9">
      <c r="F12612" s="11"/>
      <c r="G12612" s="15"/>
      <c r="H12612" s="11"/>
      <c r="I12612" s="15"/>
    </row>
    <row r="12613" spans="6:9">
      <c r="F12613" s="11"/>
      <c r="G12613" s="15"/>
      <c r="H12613" s="11"/>
      <c r="I12613" s="15"/>
    </row>
    <row r="12614" spans="6:9">
      <c r="F12614" s="11"/>
      <c r="G12614" s="15"/>
      <c r="H12614" s="11"/>
      <c r="I12614" s="15"/>
    </row>
    <row r="12615" spans="6:9">
      <c r="F12615" s="11"/>
      <c r="G12615" s="15"/>
      <c r="H12615" s="11"/>
      <c r="I12615" s="15"/>
    </row>
    <row r="12616" spans="6:9">
      <c r="F12616" s="11"/>
      <c r="G12616" s="15"/>
      <c r="H12616" s="11"/>
      <c r="I12616" s="15"/>
    </row>
    <row r="12617" spans="6:9">
      <c r="F12617" s="11"/>
      <c r="G12617" s="15"/>
      <c r="H12617" s="11"/>
      <c r="I12617" s="15"/>
    </row>
    <row r="12618" spans="6:9">
      <c r="F12618" s="11"/>
      <c r="G12618" s="15"/>
      <c r="H12618" s="11"/>
      <c r="I12618" s="15"/>
    </row>
    <row r="12619" spans="6:9">
      <c r="F12619" s="11"/>
      <c r="G12619" s="15"/>
      <c r="H12619" s="11"/>
      <c r="I12619" s="15"/>
    </row>
    <row r="12620" spans="6:9">
      <c r="F12620" s="11"/>
      <c r="G12620" s="15"/>
      <c r="H12620" s="11"/>
      <c r="I12620" s="15"/>
    </row>
    <row r="12621" spans="6:9">
      <c r="F12621" s="11"/>
      <c r="G12621" s="15"/>
      <c r="H12621" s="11"/>
      <c r="I12621" s="15"/>
    </row>
    <row r="12622" spans="6:9">
      <c r="F12622" s="11"/>
      <c r="G12622" s="15"/>
      <c r="H12622" s="11"/>
      <c r="I12622" s="15"/>
    </row>
    <row r="12623" spans="6:9">
      <c r="F12623" s="11"/>
      <c r="G12623" s="15"/>
      <c r="H12623" s="11"/>
      <c r="I12623" s="15"/>
    </row>
    <row r="12624" spans="6:9">
      <c r="F12624" s="11"/>
      <c r="G12624" s="15"/>
      <c r="H12624" s="11"/>
      <c r="I12624" s="15"/>
    </row>
    <row r="12625" spans="6:9">
      <c r="F12625" s="11"/>
      <c r="G12625" s="15"/>
      <c r="H12625" s="11"/>
      <c r="I12625" s="15"/>
    </row>
    <row r="12626" spans="6:9">
      <c r="F12626" s="11"/>
      <c r="G12626" s="15"/>
      <c r="H12626" s="11"/>
      <c r="I12626" s="15"/>
    </row>
    <row r="12627" spans="6:9">
      <c r="F12627" s="11"/>
      <c r="G12627" s="15"/>
      <c r="H12627" s="11"/>
      <c r="I12627" s="15"/>
    </row>
    <row r="12628" spans="6:9">
      <c r="F12628" s="11"/>
      <c r="G12628" s="15"/>
      <c r="H12628" s="11"/>
      <c r="I12628" s="15"/>
    </row>
    <row r="12629" spans="6:9">
      <c r="F12629" s="11"/>
      <c r="G12629" s="15"/>
      <c r="H12629" s="11"/>
      <c r="I12629" s="15"/>
    </row>
    <row r="12630" spans="6:9">
      <c r="F12630" s="11"/>
      <c r="G12630" s="15"/>
      <c r="H12630" s="11"/>
      <c r="I12630" s="15"/>
    </row>
    <row r="12631" spans="6:9">
      <c r="F12631" s="11"/>
      <c r="G12631" s="15"/>
      <c r="H12631" s="11"/>
      <c r="I12631" s="15"/>
    </row>
    <row r="12632" spans="6:9">
      <c r="F12632" s="11"/>
      <c r="G12632" s="15"/>
      <c r="H12632" s="11"/>
      <c r="I12632" s="15"/>
    </row>
    <row r="12633" spans="6:9">
      <c r="F12633" s="11"/>
      <c r="G12633" s="15"/>
      <c r="H12633" s="11"/>
      <c r="I12633" s="15"/>
    </row>
    <row r="12634" spans="6:9">
      <c r="F12634" s="11"/>
      <c r="G12634" s="15"/>
      <c r="H12634" s="11"/>
      <c r="I12634" s="15"/>
    </row>
    <row r="12635" spans="6:9">
      <c r="F12635" s="11"/>
      <c r="G12635" s="15"/>
      <c r="H12635" s="11"/>
      <c r="I12635" s="15"/>
    </row>
    <row r="12636" spans="6:9">
      <c r="F12636" s="11"/>
      <c r="G12636" s="15"/>
      <c r="H12636" s="11"/>
      <c r="I12636" s="15"/>
    </row>
    <row r="12637" spans="6:9">
      <c r="F12637" s="11"/>
      <c r="G12637" s="15"/>
      <c r="H12637" s="11"/>
      <c r="I12637" s="15"/>
    </row>
    <row r="12638" spans="6:9">
      <c r="F12638" s="11"/>
      <c r="G12638" s="15"/>
      <c r="H12638" s="11"/>
      <c r="I12638" s="15"/>
    </row>
    <row r="12639" spans="6:9">
      <c r="F12639" s="11"/>
      <c r="G12639" s="15"/>
      <c r="H12639" s="11"/>
      <c r="I12639" s="15"/>
    </row>
    <row r="12640" spans="6:9">
      <c r="F12640" s="11"/>
      <c r="G12640" s="15"/>
      <c r="H12640" s="11"/>
      <c r="I12640" s="15"/>
    </row>
    <row r="12641" spans="6:9">
      <c r="F12641" s="11"/>
      <c r="G12641" s="15"/>
      <c r="H12641" s="11"/>
      <c r="I12641" s="15"/>
    </row>
    <row r="12642" spans="6:9">
      <c r="F12642" s="11"/>
      <c r="G12642" s="15"/>
      <c r="H12642" s="11"/>
      <c r="I12642" s="15"/>
    </row>
    <row r="12643" spans="6:9">
      <c r="F12643" s="11"/>
      <c r="G12643" s="15"/>
      <c r="H12643" s="11"/>
      <c r="I12643" s="15"/>
    </row>
    <row r="12644" spans="6:9">
      <c r="F12644" s="11"/>
      <c r="G12644" s="15"/>
      <c r="H12644" s="11"/>
      <c r="I12644" s="15"/>
    </row>
    <row r="12645" spans="6:9">
      <c r="F12645" s="11"/>
      <c r="G12645" s="15"/>
      <c r="H12645" s="11"/>
      <c r="I12645" s="15"/>
    </row>
    <row r="12646" spans="6:9">
      <c r="F12646" s="11"/>
      <c r="G12646" s="15"/>
      <c r="H12646" s="11"/>
      <c r="I12646" s="15"/>
    </row>
    <row r="12647" spans="6:9">
      <c r="F12647" s="11"/>
      <c r="G12647" s="15"/>
      <c r="H12647" s="11"/>
      <c r="I12647" s="15"/>
    </row>
    <row r="12648" spans="6:9">
      <c r="F12648" s="11"/>
      <c r="G12648" s="15"/>
      <c r="H12648" s="11"/>
      <c r="I12648" s="15"/>
    </row>
    <row r="12649" spans="6:9">
      <c r="F12649" s="11"/>
      <c r="G12649" s="15"/>
      <c r="H12649" s="11"/>
      <c r="I12649" s="15"/>
    </row>
    <row r="12650" spans="6:9">
      <c r="F12650" s="11"/>
      <c r="G12650" s="15"/>
      <c r="H12650" s="11"/>
      <c r="I12650" s="15"/>
    </row>
    <row r="12651" spans="6:9">
      <c r="F12651" s="11"/>
      <c r="G12651" s="15"/>
      <c r="H12651" s="11"/>
      <c r="I12651" s="15"/>
    </row>
    <row r="12652" spans="6:9">
      <c r="F12652" s="11"/>
      <c r="G12652" s="15"/>
      <c r="H12652" s="11"/>
      <c r="I12652" s="15"/>
    </row>
    <row r="12653" spans="6:9">
      <c r="F12653" s="11"/>
      <c r="G12653" s="15"/>
      <c r="H12653" s="11"/>
      <c r="I12653" s="15"/>
    </row>
    <row r="12654" spans="6:9">
      <c r="F12654" s="11"/>
      <c r="G12654" s="15"/>
      <c r="H12654" s="11"/>
      <c r="I12654" s="15"/>
    </row>
    <row r="12655" spans="6:9">
      <c r="F12655" s="11"/>
      <c r="G12655" s="15"/>
      <c r="H12655" s="11"/>
      <c r="I12655" s="15"/>
    </row>
    <row r="12656" spans="6:9">
      <c r="F12656" s="11"/>
      <c r="G12656" s="15"/>
      <c r="H12656" s="11"/>
      <c r="I12656" s="15"/>
    </row>
    <row r="12657" spans="6:9">
      <c r="F12657" s="11"/>
      <c r="G12657" s="15"/>
      <c r="H12657" s="11"/>
      <c r="I12657" s="15"/>
    </row>
    <row r="12658" spans="6:9">
      <c r="F12658" s="11"/>
      <c r="G12658" s="15"/>
      <c r="H12658" s="11"/>
      <c r="I12658" s="15"/>
    </row>
    <row r="12659" spans="6:9">
      <c r="F12659" s="11"/>
      <c r="G12659" s="15"/>
      <c r="H12659" s="11"/>
      <c r="I12659" s="15"/>
    </row>
    <row r="12660" spans="6:9">
      <c r="F12660" s="11"/>
      <c r="G12660" s="15"/>
      <c r="H12660" s="11"/>
      <c r="I12660" s="15"/>
    </row>
    <row r="12661" spans="6:9">
      <c r="F12661" s="11"/>
      <c r="G12661" s="15"/>
      <c r="H12661" s="11"/>
      <c r="I12661" s="15"/>
    </row>
    <row r="12662" spans="6:9">
      <c r="F12662" s="11"/>
      <c r="G12662" s="15"/>
      <c r="H12662" s="11"/>
      <c r="I12662" s="15"/>
    </row>
    <row r="12663" spans="6:9">
      <c r="F12663" s="11"/>
      <c r="G12663" s="15"/>
      <c r="H12663" s="11"/>
      <c r="I12663" s="15"/>
    </row>
    <row r="12664" spans="6:9">
      <c r="F12664" s="11"/>
      <c r="G12664" s="15"/>
      <c r="H12664" s="11"/>
      <c r="I12664" s="15"/>
    </row>
    <row r="12665" spans="6:9">
      <c r="F12665" s="11"/>
      <c r="G12665" s="15"/>
      <c r="H12665" s="11"/>
      <c r="I12665" s="15"/>
    </row>
    <row r="12666" spans="6:9">
      <c r="F12666" s="11"/>
      <c r="G12666" s="15"/>
      <c r="H12666" s="11"/>
      <c r="I12666" s="15"/>
    </row>
    <row r="12667" spans="6:9">
      <c r="F12667" s="11"/>
      <c r="G12667" s="15"/>
      <c r="H12667" s="11"/>
      <c r="I12667" s="15"/>
    </row>
    <row r="12668" spans="6:9">
      <c r="F12668" s="11"/>
      <c r="G12668" s="15"/>
      <c r="H12668" s="11"/>
      <c r="I12668" s="15"/>
    </row>
    <row r="12669" spans="6:9">
      <c r="F12669" s="11"/>
      <c r="G12669" s="15"/>
      <c r="H12669" s="11"/>
      <c r="I12669" s="15"/>
    </row>
    <row r="12670" spans="6:9">
      <c r="F12670" s="11"/>
      <c r="G12670" s="15"/>
      <c r="H12670" s="11"/>
      <c r="I12670" s="15"/>
    </row>
    <row r="12671" spans="6:9">
      <c r="F12671" s="11"/>
      <c r="G12671" s="15"/>
      <c r="H12671" s="11"/>
      <c r="I12671" s="15"/>
    </row>
    <row r="12672" spans="6:9">
      <c r="F12672" s="11"/>
      <c r="G12672" s="15"/>
      <c r="H12672" s="11"/>
      <c r="I12672" s="15"/>
    </row>
    <row r="12673" spans="6:9">
      <c r="F12673" s="11"/>
      <c r="G12673" s="15"/>
      <c r="H12673" s="11"/>
      <c r="I12673" s="15"/>
    </row>
    <row r="12674" spans="6:9">
      <c r="F12674" s="11"/>
      <c r="G12674" s="15"/>
      <c r="H12674" s="11"/>
      <c r="I12674" s="15"/>
    </row>
    <row r="12675" spans="6:9">
      <c r="F12675" s="11"/>
      <c r="G12675" s="15"/>
      <c r="H12675" s="11"/>
      <c r="I12675" s="15"/>
    </row>
    <row r="12676" spans="6:9">
      <c r="F12676" s="11"/>
      <c r="G12676" s="15"/>
      <c r="H12676" s="11"/>
      <c r="I12676" s="15"/>
    </row>
    <row r="12677" spans="6:9">
      <c r="F12677" s="11"/>
      <c r="G12677" s="15"/>
      <c r="H12677" s="11"/>
      <c r="I12677" s="15"/>
    </row>
    <row r="12678" spans="6:9">
      <c r="F12678" s="11"/>
      <c r="G12678" s="15"/>
      <c r="H12678" s="11"/>
      <c r="I12678" s="15"/>
    </row>
    <row r="12679" spans="6:9">
      <c r="F12679" s="11"/>
      <c r="G12679" s="15"/>
      <c r="H12679" s="11"/>
      <c r="I12679" s="15"/>
    </row>
    <row r="12680" spans="6:9">
      <c r="F12680" s="11"/>
      <c r="G12680" s="15"/>
      <c r="H12680" s="11"/>
      <c r="I12680" s="15"/>
    </row>
    <row r="12681" spans="6:9">
      <c r="F12681" s="11"/>
      <c r="G12681" s="15"/>
      <c r="H12681" s="11"/>
      <c r="I12681" s="15"/>
    </row>
    <row r="12682" spans="6:9">
      <c r="F12682" s="11"/>
      <c r="G12682" s="15"/>
      <c r="H12682" s="11"/>
      <c r="I12682" s="15"/>
    </row>
    <row r="12683" spans="6:9">
      <c r="F12683" s="11"/>
      <c r="G12683" s="15"/>
      <c r="H12683" s="11"/>
      <c r="I12683" s="15"/>
    </row>
    <row r="12684" spans="6:9">
      <c r="F12684" s="11"/>
      <c r="G12684" s="15"/>
      <c r="H12684" s="11"/>
      <c r="I12684" s="15"/>
    </row>
    <row r="12685" spans="6:9">
      <c r="F12685" s="11"/>
      <c r="G12685" s="15"/>
      <c r="H12685" s="11"/>
      <c r="I12685" s="15"/>
    </row>
    <row r="12686" spans="6:9">
      <c r="F12686" s="11"/>
      <c r="G12686" s="15"/>
      <c r="H12686" s="11"/>
      <c r="I12686" s="15"/>
    </row>
    <row r="12687" spans="6:9">
      <c r="F12687" s="11"/>
      <c r="G12687" s="15"/>
      <c r="H12687" s="11"/>
      <c r="I12687" s="15"/>
    </row>
    <row r="12688" spans="6:9">
      <c r="F12688" s="11"/>
      <c r="G12688" s="15"/>
      <c r="H12688" s="11"/>
      <c r="I12688" s="15"/>
    </row>
    <row r="12689" spans="6:9">
      <c r="F12689" s="11"/>
      <c r="G12689" s="15"/>
      <c r="H12689" s="11"/>
      <c r="I12689" s="15"/>
    </row>
    <row r="12690" spans="6:9">
      <c r="F12690" s="11"/>
      <c r="G12690" s="15"/>
      <c r="H12690" s="11"/>
      <c r="I12690" s="15"/>
    </row>
    <row r="12691" spans="6:9">
      <c r="F12691" s="11"/>
      <c r="G12691" s="15"/>
      <c r="H12691" s="11"/>
      <c r="I12691" s="15"/>
    </row>
    <row r="12692" spans="6:9">
      <c r="F12692" s="11"/>
      <c r="G12692" s="15"/>
      <c r="H12692" s="11"/>
      <c r="I12692" s="15"/>
    </row>
    <row r="12693" spans="6:9">
      <c r="F12693" s="11"/>
      <c r="G12693" s="15"/>
      <c r="H12693" s="11"/>
      <c r="I12693" s="15"/>
    </row>
    <row r="12694" spans="6:9">
      <c r="F12694" s="11"/>
      <c r="G12694" s="15"/>
      <c r="H12694" s="11"/>
      <c r="I12694" s="15"/>
    </row>
    <row r="12695" spans="6:9">
      <c r="F12695" s="11"/>
      <c r="G12695" s="15"/>
      <c r="H12695" s="11"/>
      <c r="I12695" s="15"/>
    </row>
    <row r="12696" spans="6:9">
      <c r="F12696" s="11"/>
      <c r="G12696" s="15"/>
      <c r="H12696" s="11"/>
      <c r="I12696" s="15"/>
    </row>
    <row r="12697" spans="6:9">
      <c r="F12697" s="11"/>
      <c r="G12697" s="15"/>
      <c r="H12697" s="11"/>
      <c r="I12697" s="15"/>
    </row>
    <row r="12698" spans="6:9">
      <c r="F12698" s="11"/>
      <c r="G12698" s="15"/>
      <c r="H12698" s="11"/>
      <c r="I12698" s="15"/>
    </row>
    <row r="12699" spans="6:9">
      <c r="F12699" s="11"/>
      <c r="G12699" s="15"/>
      <c r="H12699" s="11"/>
      <c r="I12699" s="15"/>
    </row>
    <row r="12700" spans="6:9">
      <c r="F12700" s="11"/>
      <c r="G12700" s="15"/>
      <c r="H12700" s="11"/>
      <c r="I12700" s="15"/>
    </row>
    <row r="12701" spans="6:9">
      <c r="F12701" s="11"/>
      <c r="G12701" s="15"/>
      <c r="H12701" s="11"/>
      <c r="I12701" s="15"/>
    </row>
    <row r="12702" spans="6:9">
      <c r="F12702" s="11"/>
      <c r="G12702" s="15"/>
      <c r="H12702" s="11"/>
      <c r="I12702" s="15"/>
    </row>
    <row r="12703" spans="6:9">
      <c r="F12703" s="11"/>
      <c r="G12703" s="15"/>
      <c r="H12703" s="11"/>
      <c r="I12703" s="15"/>
    </row>
    <row r="12704" spans="6:9">
      <c r="F12704" s="11"/>
      <c r="G12704" s="15"/>
      <c r="H12704" s="11"/>
      <c r="I12704" s="15"/>
    </row>
    <row r="12705" spans="6:9">
      <c r="F12705" s="11"/>
      <c r="G12705" s="15"/>
      <c r="H12705" s="11"/>
      <c r="I12705" s="15"/>
    </row>
    <row r="12706" spans="6:9">
      <c r="F12706" s="11"/>
      <c r="G12706" s="15"/>
      <c r="H12706" s="11"/>
      <c r="I12706" s="15"/>
    </row>
    <row r="12707" spans="6:9">
      <c r="F12707" s="11"/>
      <c r="G12707" s="15"/>
      <c r="H12707" s="11"/>
      <c r="I12707" s="15"/>
    </row>
    <row r="12708" spans="6:9">
      <c r="F12708" s="11"/>
      <c r="G12708" s="15"/>
      <c r="H12708" s="11"/>
      <c r="I12708" s="15"/>
    </row>
    <row r="12709" spans="6:9">
      <c r="F12709" s="11"/>
      <c r="G12709" s="15"/>
      <c r="H12709" s="11"/>
      <c r="I12709" s="15"/>
    </row>
    <row r="12710" spans="6:9">
      <c r="F12710" s="11"/>
      <c r="G12710" s="15"/>
      <c r="H12710" s="11"/>
      <c r="I12710" s="15"/>
    </row>
    <row r="12711" spans="6:9">
      <c r="F12711" s="11"/>
      <c r="G12711" s="15"/>
      <c r="H12711" s="11"/>
      <c r="I12711" s="15"/>
    </row>
    <row r="12712" spans="6:9">
      <c r="F12712" s="11"/>
      <c r="G12712" s="15"/>
      <c r="H12712" s="11"/>
      <c r="I12712" s="15"/>
    </row>
    <row r="12713" spans="6:9">
      <c r="F12713" s="11"/>
      <c r="G12713" s="15"/>
      <c r="H12713" s="11"/>
      <c r="I12713" s="15"/>
    </row>
    <row r="12714" spans="6:9">
      <c r="F12714" s="11"/>
      <c r="G12714" s="15"/>
      <c r="H12714" s="11"/>
      <c r="I12714" s="15"/>
    </row>
    <row r="12715" spans="6:9">
      <c r="F12715" s="11"/>
      <c r="G12715" s="15"/>
      <c r="H12715" s="11"/>
      <c r="I12715" s="15"/>
    </row>
    <row r="12716" spans="6:9">
      <c r="F12716" s="11"/>
      <c r="G12716" s="15"/>
      <c r="H12716" s="11"/>
      <c r="I12716" s="15"/>
    </row>
    <row r="12717" spans="6:9">
      <c r="F12717" s="11"/>
      <c r="G12717" s="15"/>
      <c r="H12717" s="11"/>
      <c r="I12717" s="15"/>
    </row>
    <row r="12718" spans="6:9">
      <c r="F12718" s="11"/>
      <c r="G12718" s="15"/>
      <c r="H12718" s="11"/>
      <c r="I12718" s="15"/>
    </row>
    <row r="12719" spans="6:9">
      <c r="F12719" s="11"/>
      <c r="G12719" s="15"/>
      <c r="H12719" s="11"/>
      <c r="I12719" s="15"/>
    </row>
    <row r="12720" spans="6:9">
      <c r="F12720" s="11"/>
      <c r="G12720" s="15"/>
      <c r="H12720" s="11"/>
      <c r="I12720" s="15"/>
    </row>
    <row r="12721" spans="6:9">
      <c r="F12721" s="11"/>
      <c r="G12721" s="15"/>
      <c r="H12721" s="11"/>
      <c r="I12721" s="15"/>
    </row>
    <row r="12722" spans="6:9">
      <c r="F12722" s="11"/>
      <c r="G12722" s="15"/>
      <c r="H12722" s="11"/>
      <c r="I12722" s="15"/>
    </row>
    <row r="12723" spans="6:9">
      <c r="F12723" s="11"/>
      <c r="G12723" s="15"/>
      <c r="H12723" s="11"/>
      <c r="I12723" s="15"/>
    </row>
    <row r="12724" spans="6:9">
      <c r="F12724" s="11"/>
      <c r="G12724" s="15"/>
      <c r="H12724" s="11"/>
      <c r="I12724" s="15"/>
    </row>
    <row r="12725" spans="6:9">
      <c r="F12725" s="11"/>
      <c r="G12725" s="15"/>
      <c r="H12725" s="11"/>
      <c r="I12725" s="15"/>
    </row>
    <row r="12726" spans="6:9">
      <c r="F12726" s="11"/>
      <c r="G12726" s="15"/>
      <c r="H12726" s="11"/>
      <c r="I12726" s="15"/>
    </row>
    <row r="12727" spans="6:9">
      <c r="F12727" s="11"/>
      <c r="G12727" s="15"/>
      <c r="H12727" s="11"/>
      <c r="I12727" s="15"/>
    </row>
    <row r="12728" spans="6:9">
      <c r="F12728" s="11"/>
      <c r="G12728" s="15"/>
      <c r="H12728" s="11"/>
      <c r="I12728" s="15"/>
    </row>
    <row r="12729" spans="6:9">
      <c r="F12729" s="11"/>
      <c r="G12729" s="15"/>
      <c r="H12729" s="11"/>
      <c r="I12729" s="15"/>
    </row>
    <row r="12730" spans="6:9">
      <c r="F12730" s="11"/>
      <c r="G12730" s="15"/>
      <c r="H12730" s="11"/>
      <c r="I12730" s="15"/>
    </row>
    <row r="12731" spans="6:9">
      <c r="F12731" s="11"/>
      <c r="G12731" s="15"/>
      <c r="H12731" s="11"/>
      <c r="I12731" s="15"/>
    </row>
    <row r="12732" spans="6:9">
      <c r="F12732" s="11"/>
      <c r="G12732" s="15"/>
      <c r="H12732" s="11"/>
      <c r="I12732" s="15"/>
    </row>
    <row r="12733" spans="6:9">
      <c r="F12733" s="11"/>
      <c r="G12733" s="15"/>
      <c r="H12733" s="11"/>
      <c r="I12733" s="15"/>
    </row>
    <row r="12734" spans="6:9">
      <c r="F12734" s="11"/>
      <c r="G12734" s="15"/>
      <c r="H12734" s="11"/>
      <c r="I12734" s="15"/>
    </row>
    <row r="12735" spans="6:9">
      <c r="F12735" s="11"/>
      <c r="G12735" s="15"/>
      <c r="H12735" s="11"/>
      <c r="I12735" s="15"/>
    </row>
    <row r="12736" spans="6:9">
      <c r="F12736" s="11"/>
      <c r="G12736" s="15"/>
      <c r="H12736" s="11"/>
      <c r="I12736" s="15"/>
    </row>
    <row r="12737" spans="6:9">
      <c r="F12737" s="11"/>
      <c r="G12737" s="15"/>
      <c r="H12737" s="11"/>
      <c r="I12737" s="15"/>
    </row>
    <row r="12738" spans="6:9">
      <c r="F12738" s="11"/>
      <c r="G12738" s="15"/>
      <c r="H12738" s="11"/>
      <c r="I12738" s="15"/>
    </row>
    <row r="12739" spans="6:9">
      <c r="F12739" s="11"/>
      <c r="G12739" s="15"/>
      <c r="H12739" s="11"/>
      <c r="I12739" s="15"/>
    </row>
    <row r="12740" spans="6:9">
      <c r="F12740" s="11"/>
      <c r="G12740" s="15"/>
      <c r="H12740" s="11"/>
      <c r="I12740" s="15"/>
    </row>
    <row r="12741" spans="6:9">
      <c r="F12741" s="11"/>
      <c r="G12741" s="15"/>
      <c r="H12741" s="11"/>
      <c r="I12741" s="15"/>
    </row>
    <row r="12742" spans="6:9">
      <c r="F12742" s="11"/>
      <c r="G12742" s="15"/>
      <c r="H12742" s="11"/>
      <c r="I12742" s="15"/>
    </row>
    <row r="12743" spans="6:9">
      <c r="F12743" s="11"/>
      <c r="G12743" s="15"/>
      <c r="H12743" s="11"/>
      <c r="I12743" s="15"/>
    </row>
    <row r="12744" spans="6:9">
      <c r="F12744" s="11"/>
      <c r="G12744" s="15"/>
      <c r="H12744" s="11"/>
      <c r="I12744" s="15"/>
    </row>
    <row r="12745" spans="6:9">
      <c r="F12745" s="11"/>
      <c r="G12745" s="15"/>
      <c r="H12745" s="11"/>
      <c r="I12745" s="15"/>
    </row>
    <row r="12746" spans="6:9">
      <c r="F12746" s="11"/>
      <c r="G12746" s="15"/>
      <c r="H12746" s="11"/>
      <c r="I12746" s="15"/>
    </row>
    <row r="12747" spans="6:9">
      <c r="F12747" s="11"/>
      <c r="G12747" s="15"/>
      <c r="H12747" s="11"/>
      <c r="I12747" s="15"/>
    </row>
    <row r="12748" spans="6:9">
      <c r="F12748" s="11"/>
      <c r="G12748" s="15"/>
      <c r="H12748" s="11"/>
      <c r="I12748" s="15"/>
    </row>
    <row r="12749" spans="6:9">
      <c r="F12749" s="11"/>
      <c r="G12749" s="15"/>
      <c r="H12749" s="11"/>
      <c r="I12749" s="15"/>
    </row>
    <row r="12750" spans="6:9">
      <c r="F12750" s="11"/>
      <c r="G12750" s="15"/>
      <c r="H12750" s="11"/>
      <c r="I12750" s="15"/>
    </row>
    <row r="12751" spans="6:9">
      <c r="F12751" s="11"/>
      <c r="G12751" s="15"/>
      <c r="H12751" s="11"/>
      <c r="I12751" s="15"/>
    </row>
    <row r="12752" spans="6:9">
      <c r="F12752" s="11"/>
      <c r="G12752" s="15"/>
      <c r="H12752" s="11"/>
      <c r="I12752" s="15"/>
    </row>
    <row r="12753" spans="6:9">
      <c r="F12753" s="11"/>
      <c r="G12753" s="15"/>
      <c r="H12753" s="11"/>
      <c r="I12753" s="15"/>
    </row>
    <row r="12754" spans="6:9">
      <c r="F12754" s="11"/>
      <c r="G12754" s="15"/>
      <c r="H12754" s="11"/>
      <c r="I12754" s="15"/>
    </row>
    <row r="12755" spans="6:9">
      <c r="F12755" s="11"/>
      <c r="G12755" s="15"/>
      <c r="H12755" s="11"/>
      <c r="I12755" s="15"/>
    </row>
    <row r="12756" spans="6:9">
      <c r="F12756" s="11"/>
      <c r="G12756" s="15"/>
      <c r="H12756" s="11"/>
      <c r="I12756" s="15"/>
    </row>
    <row r="12757" spans="6:9">
      <c r="F12757" s="11"/>
      <c r="G12757" s="15"/>
      <c r="H12757" s="11"/>
      <c r="I12757" s="15"/>
    </row>
    <row r="12758" spans="6:9">
      <c r="F12758" s="11"/>
      <c r="G12758" s="15"/>
      <c r="H12758" s="11"/>
      <c r="I12758" s="15"/>
    </row>
    <row r="12759" spans="6:9">
      <c r="F12759" s="11"/>
      <c r="G12759" s="15"/>
      <c r="H12759" s="11"/>
      <c r="I12759" s="15"/>
    </row>
    <row r="12760" spans="6:9">
      <c r="F12760" s="11"/>
      <c r="G12760" s="15"/>
      <c r="H12760" s="11"/>
      <c r="I12760" s="15"/>
    </row>
    <row r="12761" spans="6:9">
      <c r="F12761" s="11"/>
      <c r="G12761" s="15"/>
      <c r="H12761" s="11"/>
      <c r="I12761" s="15"/>
    </row>
    <row r="12762" spans="6:9">
      <c r="F12762" s="11"/>
      <c r="G12762" s="15"/>
      <c r="H12762" s="11"/>
      <c r="I12762" s="15"/>
    </row>
    <row r="12763" spans="6:9">
      <c r="F12763" s="11"/>
      <c r="G12763" s="15"/>
      <c r="H12763" s="11"/>
      <c r="I12763" s="15"/>
    </row>
    <row r="12764" spans="6:9">
      <c r="F12764" s="11"/>
      <c r="G12764" s="15"/>
      <c r="H12764" s="11"/>
      <c r="I12764" s="15"/>
    </row>
    <row r="12765" spans="6:9">
      <c r="F12765" s="11"/>
      <c r="G12765" s="15"/>
      <c r="H12765" s="11"/>
      <c r="I12765" s="15"/>
    </row>
    <row r="12766" spans="6:9">
      <c r="F12766" s="11"/>
      <c r="G12766" s="15"/>
      <c r="H12766" s="11"/>
      <c r="I12766" s="15"/>
    </row>
    <row r="12767" spans="6:9">
      <c r="F12767" s="11"/>
      <c r="G12767" s="15"/>
      <c r="H12767" s="11"/>
      <c r="I12767" s="15"/>
    </row>
    <row r="12768" spans="6:9">
      <c r="F12768" s="11"/>
      <c r="G12768" s="15"/>
      <c r="H12768" s="11"/>
      <c r="I12768" s="15"/>
    </row>
    <row r="12769" spans="6:9">
      <c r="F12769" s="11"/>
      <c r="G12769" s="15"/>
      <c r="H12769" s="11"/>
      <c r="I12769" s="15"/>
    </row>
    <row r="12770" spans="6:9">
      <c r="F12770" s="11"/>
      <c r="G12770" s="15"/>
      <c r="H12770" s="11"/>
      <c r="I12770" s="15"/>
    </row>
    <row r="12771" spans="6:9">
      <c r="F12771" s="11"/>
      <c r="G12771" s="15"/>
      <c r="H12771" s="11"/>
      <c r="I12771" s="15"/>
    </row>
    <row r="12772" spans="6:9">
      <c r="F12772" s="11"/>
      <c r="G12772" s="15"/>
      <c r="H12772" s="11"/>
      <c r="I12772" s="15"/>
    </row>
    <row r="12773" spans="6:9">
      <c r="F12773" s="11"/>
      <c r="G12773" s="15"/>
      <c r="H12773" s="11"/>
      <c r="I12773" s="15"/>
    </row>
    <row r="12774" spans="6:9">
      <c r="F12774" s="11"/>
      <c r="G12774" s="15"/>
      <c r="H12774" s="11"/>
      <c r="I12774" s="15"/>
    </row>
    <row r="12775" spans="6:9">
      <c r="F12775" s="11"/>
      <c r="G12775" s="15"/>
      <c r="H12775" s="11"/>
      <c r="I12775" s="15"/>
    </row>
    <row r="12776" spans="6:9">
      <c r="F12776" s="11"/>
      <c r="G12776" s="15"/>
      <c r="H12776" s="11"/>
      <c r="I12776" s="15"/>
    </row>
    <row r="12777" spans="6:9">
      <c r="F12777" s="11"/>
      <c r="G12777" s="15"/>
      <c r="H12777" s="11"/>
      <c r="I12777" s="15"/>
    </row>
    <row r="12778" spans="6:9">
      <c r="F12778" s="11"/>
      <c r="G12778" s="15"/>
      <c r="H12778" s="11"/>
      <c r="I12778" s="15"/>
    </row>
    <row r="12779" spans="6:9">
      <c r="F12779" s="11"/>
      <c r="G12779" s="15"/>
      <c r="H12779" s="11"/>
      <c r="I12779" s="15"/>
    </row>
    <row r="12780" spans="6:9">
      <c r="F12780" s="11"/>
      <c r="G12780" s="15"/>
      <c r="H12780" s="11"/>
      <c r="I12780" s="15"/>
    </row>
    <row r="12781" spans="6:9">
      <c r="F12781" s="11"/>
      <c r="G12781" s="15"/>
      <c r="H12781" s="11"/>
      <c r="I12781" s="15"/>
    </row>
    <row r="12782" spans="6:9">
      <c r="F12782" s="11"/>
      <c r="G12782" s="15"/>
      <c r="H12782" s="11"/>
      <c r="I12782" s="15"/>
    </row>
    <row r="12783" spans="6:9">
      <c r="F12783" s="11"/>
      <c r="G12783" s="15"/>
      <c r="H12783" s="11"/>
      <c r="I12783" s="15"/>
    </row>
    <row r="12784" spans="6:9">
      <c r="F12784" s="11"/>
      <c r="G12784" s="15"/>
      <c r="H12784" s="11"/>
      <c r="I12784" s="15"/>
    </row>
    <row r="12785" spans="6:9">
      <c r="F12785" s="11"/>
      <c r="G12785" s="15"/>
      <c r="H12785" s="11"/>
      <c r="I12785" s="15"/>
    </row>
    <row r="12786" spans="6:9">
      <c r="F12786" s="11"/>
      <c r="G12786" s="15"/>
      <c r="H12786" s="11"/>
      <c r="I12786" s="15"/>
    </row>
    <row r="12787" spans="6:9">
      <c r="F12787" s="11"/>
      <c r="G12787" s="15"/>
      <c r="H12787" s="11"/>
      <c r="I12787" s="15"/>
    </row>
    <row r="12788" spans="6:9">
      <c r="F12788" s="11"/>
      <c r="G12788" s="15"/>
      <c r="H12788" s="11"/>
      <c r="I12788" s="15"/>
    </row>
    <row r="12789" spans="6:9">
      <c r="F12789" s="11"/>
      <c r="G12789" s="15"/>
      <c r="H12789" s="11"/>
      <c r="I12789" s="15"/>
    </row>
    <row r="12790" spans="6:9">
      <c r="F12790" s="11"/>
      <c r="G12790" s="15"/>
      <c r="H12790" s="11"/>
      <c r="I12790" s="15"/>
    </row>
    <row r="12791" spans="6:9">
      <c r="F12791" s="11"/>
      <c r="G12791" s="15"/>
      <c r="H12791" s="11"/>
      <c r="I12791" s="15"/>
    </row>
    <row r="12792" spans="6:9">
      <c r="F12792" s="11"/>
      <c r="G12792" s="15"/>
      <c r="H12792" s="11"/>
      <c r="I12792" s="15"/>
    </row>
    <row r="12793" spans="6:9">
      <c r="F12793" s="11"/>
      <c r="G12793" s="15"/>
      <c r="H12793" s="11"/>
      <c r="I12793" s="15"/>
    </row>
    <row r="12794" spans="6:9">
      <c r="F12794" s="11"/>
      <c r="G12794" s="15"/>
      <c r="H12794" s="11"/>
      <c r="I12794" s="15"/>
    </row>
    <row r="12795" spans="6:9">
      <c r="F12795" s="11"/>
      <c r="G12795" s="15"/>
      <c r="H12795" s="11"/>
      <c r="I12795" s="15"/>
    </row>
    <row r="12796" spans="6:9">
      <c r="F12796" s="11"/>
      <c r="G12796" s="15"/>
      <c r="H12796" s="11"/>
      <c r="I12796" s="15"/>
    </row>
    <row r="12797" spans="6:9">
      <c r="F12797" s="11"/>
      <c r="G12797" s="15"/>
      <c r="H12797" s="11"/>
      <c r="I12797" s="15"/>
    </row>
    <row r="12798" spans="6:9">
      <c r="F12798" s="11"/>
      <c r="G12798" s="15"/>
      <c r="H12798" s="11"/>
      <c r="I12798" s="15"/>
    </row>
    <row r="12799" spans="6:9">
      <c r="F12799" s="11"/>
      <c r="G12799" s="15"/>
      <c r="H12799" s="11"/>
      <c r="I12799" s="15"/>
    </row>
    <row r="12800" spans="6:9">
      <c r="F12800" s="11"/>
      <c r="G12800" s="15"/>
      <c r="H12800" s="11"/>
      <c r="I12800" s="15"/>
    </row>
    <row r="12801" spans="6:9">
      <c r="F12801" s="11"/>
      <c r="G12801" s="15"/>
      <c r="H12801" s="11"/>
      <c r="I12801" s="15"/>
    </row>
    <row r="12802" spans="6:9">
      <c r="F12802" s="11"/>
      <c r="G12802" s="15"/>
      <c r="H12802" s="11"/>
      <c r="I12802" s="15"/>
    </row>
    <row r="12803" spans="6:9">
      <c r="F12803" s="11"/>
      <c r="G12803" s="15"/>
      <c r="H12803" s="11"/>
      <c r="I12803" s="15"/>
    </row>
    <row r="12804" spans="6:9">
      <c r="F12804" s="11"/>
      <c r="G12804" s="15"/>
      <c r="H12804" s="11"/>
      <c r="I12804" s="15"/>
    </row>
    <row r="12805" spans="6:9">
      <c r="F12805" s="11"/>
      <c r="G12805" s="15"/>
      <c r="H12805" s="11"/>
      <c r="I12805" s="15"/>
    </row>
    <row r="12806" spans="6:9">
      <c r="F12806" s="11"/>
      <c r="G12806" s="15"/>
      <c r="H12806" s="11"/>
      <c r="I12806" s="15"/>
    </row>
    <row r="12807" spans="6:9">
      <c r="F12807" s="11"/>
      <c r="G12807" s="15"/>
      <c r="H12807" s="11"/>
      <c r="I12807" s="15"/>
    </row>
    <row r="12808" spans="6:9">
      <c r="F12808" s="11"/>
      <c r="G12808" s="15"/>
      <c r="H12808" s="11"/>
      <c r="I12808" s="15"/>
    </row>
    <row r="12809" spans="6:9">
      <c r="F12809" s="11"/>
      <c r="G12809" s="15"/>
      <c r="H12809" s="11"/>
      <c r="I12809" s="15"/>
    </row>
    <row r="12810" spans="6:9">
      <c r="F12810" s="11"/>
      <c r="G12810" s="15"/>
      <c r="H12810" s="11"/>
      <c r="I12810" s="15"/>
    </row>
    <row r="12811" spans="6:9">
      <c r="F12811" s="11"/>
      <c r="G12811" s="15"/>
      <c r="H12811" s="11"/>
      <c r="I12811" s="15"/>
    </row>
    <row r="12812" spans="6:9">
      <c r="F12812" s="11"/>
      <c r="G12812" s="15"/>
      <c r="H12812" s="11"/>
      <c r="I12812" s="15"/>
    </row>
    <row r="12813" spans="6:9">
      <c r="F12813" s="11"/>
      <c r="G12813" s="15"/>
      <c r="H12813" s="11"/>
      <c r="I12813" s="15"/>
    </row>
    <row r="12814" spans="6:9">
      <c r="F12814" s="11"/>
      <c r="G12814" s="15"/>
      <c r="H12814" s="11"/>
      <c r="I12814" s="15"/>
    </row>
    <row r="12815" spans="6:9">
      <c r="F12815" s="11"/>
      <c r="G12815" s="15"/>
      <c r="H12815" s="11"/>
      <c r="I12815" s="15"/>
    </row>
    <row r="12816" spans="6:9">
      <c r="F12816" s="11"/>
      <c r="G12816" s="15"/>
      <c r="H12816" s="11"/>
      <c r="I12816" s="15"/>
    </row>
    <row r="12817" spans="6:9">
      <c r="F12817" s="11"/>
      <c r="G12817" s="15"/>
      <c r="H12817" s="11"/>
      <c r="I12817" s="15"/>
    </row>
    <row r="12818" spans="6:9">
      <c r="F12818" s="11"/>
      <c r="G12818" s="15"/>
      <c r="H12818" s="11"/>
      <c r="I12818" s="15"/>
    </row>
    <row r="12819" spans="6:9">
      <c r="F12819" s="11"/>
      <c r="G12819" s="15"/>
      <c r="H12819" s="11"/>
      <c r="I12819" s="15"/>
    </row>
    <row r="12820" spans="6:9">
      <c r="F12820" s="11"/>
      <c r="G12820" s="15"/>
      <c r="H12820" s="11"/>
      <c r="I12820" s="15"/>
    </row>
    <row r="12821" spans="6:9">
      <c r="F12821" s="11"/>
      <c r="G12821" s="15"/>
      <c r="H12821" s="11"/>
      <c r="I12821" s="15"/>
    </row>
    <row r="12822" spans="6:9">
      <c r="F12822" s="11"/>
      <c r="G12822" s="15"/>
      <c r="H12822" s="11"/>
      <c r="I12822" s="15"/>
    </row>
    <row r="12823" spans="6:9">
      <c r="F12823" s="11"/>
      <c r="G12823" s="15"/>
      <c r="H12823" s="11"/>
      <c r="I12823" s="15"/>
    </row>
    <row r="12824" spans="6:9">
      <c r="F12824" s="11"/>
      <c r="G12824" s="15"/>
      <c r="H12824" s="11"/>
      <c r="I12824" s="15"/>
    </row>
    <row r="12825" spans="6:9">
      <c r="F12825" s="11"/>
      <c r="G12825" s="15"/>
      <c r="H12825" s="11"/>
      <c r="I12825" s="15"/>
    </row>
    <row r="12826" spans="6:9">
      <c r="F12826" s="11"/>
      <c r="G12826" s="15"/>
      <c r="H12826" s="11"/>
      <c r="I12826" s="15"/>
    </row>
    <row r="12827" spans="6:9">
      <c r="F12827" s="11"/>
      <c r="G12827" s="15"/>
      <c r="H12827" s="11"/>
      <c r="I12827" s="15"/>
    </row>
    <row r="12828" spans="6:9">
      <c r="F12828" s="11"/>
      <c r="G12828" s="15"/>
      <c r="H12828" s="11"/>
      <c r="I12828" s="15"/>
    </row>
    <row r="12829" spans="6:9">
      <c r="F12829" s="11"/>
      <c r="G12829" s="15"/>
      <c r="H12829" s="11"/>
      <c r="I12829" s="15"/>
    </row>
    <row r="12830" spans="6:9">
      <c r="F12830" s="11"/>
      <c r="G12830" s="15"/>
      <c r="H12830" s="11"/>
      <c r="I12830" s="15"/>
    </row>
    <row r="12831" spans="6:9">
      <c r="F12831" s="11"/>
      <c r="G12831" s="15"/>
      <c r="H12831" s="11"/>
      <c r="I12831" s="15"/>
    </row>
    <row r="12832" spans="6:9">
      <c r="F12832" s="11"/>
      <c r="G12832" s="15"/>
      <c r="H12832" s="11"/>
      <c r="I12832" s="15"/>
    </row>
    <row r="12833" spans="6:9">
      <c r="F12833" s="11"/>
      <c r="G12833" s="15"/>
      <c r="H12833" s="11"/>
      <c r="I12833" s="15"/>
    </row>
    <row r="12834" spans="6:9">
      <c r="F12834" s="11"/>
      <c r="G12834" s="15"/>
      <c r="H12834" s="11"/>
      <c r="I12834" s="15"/>
    </row>
    <row r="12835" spans="6:9">
      <c r="F12835" s="11"/>
      <c r="G12835" s="15"/>
      <c r="H12835" s="11"/>
      <c r="I12835" s="15"/>
    </row>
    <row r="12836" spans="6:9">
      <c r="F12836" s="11"/>
      <c r="G12836" s="15"/>
      <c r="H12836" s="11"/>
      <c r="I12836" s="15"/>
    </row>
    <row r="12837" spans="6:9">
      <c r="F12837" s="11"/>
      <c r="G12837" s="15"/>
      <c r="H12837" s="11"/>
      <c r="I12837" s="15"/>
    </row>
    <row r="12838" spans="6:9">
      <c r="F12838" s="11"/>
      <c r="G12838" s="15"/>
      <c r="H12838" s="11"/>
      <c r="I12838" s="15"/>
    </row>
    <row r="12839" spans="6:9">
      <c r="F12839" s="11"/>
      <c r="G12839" s="15"/>
      <c r="H12839" s="11"/>
      <c r="I12839" s="15"/>
    </row>
    <row r="12840" spans="6:9">
      <c r="F12840" s="11"/>
      <c r="G12840" s="15"/>
      <c r="H12840" s="11"/>
      <c r="I12840" s="15"/>
    </row>
    <row r="12841" spans="6:9">
      <c r="F12841" s="11"/>
      <c r="G12841" s="15"/>
      <c r="H12841" s="11"/>
      <c r="I12841" s="15"/>
    </row>
    <row r="12842" spans="6:9">
      <c r="F12842" s="11"/>
      <c r="G12842" s="15"/>
      <c r="H12842" s="11"/>
      <c r="I12842" s="15"/>
    </row>
    <row r="12843" spans="6:9">
      <c r="F12843" s="11"/>
      <c r="G12843" s="15"/>
      <c r="H12843" s="11"/>
      <c r="I12843" s="15"/>
    </row>
    <row r="12844" spans="6:9">
      <c r="F12844" s="11"/>
      <c r="G12844" s="15"/>
      <c r="H12844" s="11"/>
      <c r="I12844" s="15"/>
    </row>
    <row r="12845" spans="6:9">
      <c r="F12845" s="11"/>
      <c r="G12845" s="15"/>
      <c r="H12845" s="11"/>
      <c r="I12845" s="15"/>
    </row>
    <row r="12846" spans="6:9">
      <c r="F12846" s="11"/>
      <c r="G12846" s="15"/>
      <c r="H12846" s="11"/>
      <c r="I12846" s="15"/>
    </row>
    <row r="12847" spans="6:9">
      <c r="F12847" s="11"/>
      <c r="G12847" s="15"/>
      <c r="H12847" s="11"/>
      <c r="I12847" s="15"/>
    </row>
    <row r="12848" spans="6:9">
      <c r="F12848" s="11"/>
      <c r="G12848" s="15"/>
      <c r="H12848" s="11"/>
      <c r="I12848" s="15"/>
    </row>
    <row r="12849" spans="6:9">
      <c r="F12849" s="11"/>
      <c r="G12849" s="15"/>
      <c r="H12849" s="11"/>
      <c r="I12849" s="15"/>
    </row>
    <row r="12850" spans="6:9">
      <c r="F12850" s="11"/>
      <c r="G12850" s="15"/>
      <c r="H12850" s="11"/>
      <c r="I12850" s="15"/>
    </row>
    <row r="12851" spans="6:9">
      <c r="F12851" s="11"/>
      <c r="G12851" s="15"/>
      <c r="H12851" s="11"/>
      <c r="I12851" s="15"/>
    </row>
    <row r="12852" spans="6:9">
      <c r="F12852" s="11"/>
      <c r="G12852" s="15"/>
      <c r="H12852" s="11"/>
      <c r="I12852" s="15"/>
    </row>
    <row r="12853" spans="6:9">
      <c r="F12853" s="11"/>
      <c r="G12853" s="15"/>
      <c r="H12853" s="11"/>
      <c r="I12853" s="15"/>
    </row>
    <row r="12854" spans="6:9">
      <c r="F12854" s="11"/>
      <c r="G12854" s="15"/>
      <c r="H12854" s="11"/>
      <c r="I12854" s="15"/>
    </row>
    <row r="12855" spans="6:9">
      <c r="F12855" s="11"/>
      <c r="G12855" s="15"/>
      <c r="H12855" s="11"/>
      <c r="I12855" s="15"/>
    </row>
    <row r="12856" spans="6:9">
      <c r="F12856" s="11"/>
      <c r="G12856" s="15"/>
      <c r="H12856" s="11"/>
      <c r="I12856" s="15"/>
    </row>
    <row r="12857" spans="6:9">
      <c r="F12857" s="11"/>
      <c r="G12857" s="15"/>
      <c r="H12857" s="11"/>
      <c r="I12857" s="15"/>
    </row>
    <row r="12858" spans="6:9">
      <c r="F12858" s="11"/>
      <c r="G12858" s="15"/>
      <c r="H12858" s="11"/>
      <c r="I12858" s="15"/>
    </row>
    <row r="12859" spans="6:9">
      <c r="F12859" s="11"/>
      <c r="G12859" s="15"/>
      <c r="H12859" s="11"/>
      <c r="I12859" s="15"/>
    </row>
    <row r="12860" spans="6:9">
      <c r="F12860" s="11"/>
      <c r="G12860" s="15"/>
      <c r="H12860" s="11"/>
      <c r="I12860" s="15"/>
    </row>
    <row r="12861" spans="6:9">
      <c r="F12861" s="11"/>
      <c r="G12861" s="15"/>
      <c r="H12861" s="11"/>
      <c r="I12861" s="15"/>
    </row>
    <row r="12862" spans="6:9">
      <c r="F12862" s="11"/>
      <c r="G12862" s="15"/>
      <c r="H12862" s="11"/>
      <c r="I12862" s="15"/>
    </row>
    <row r="12863" spans="6:9">
      <c r="F12863" s="11"/>
      <c r="G12863" s="15"/>
      <c r="H12863" s="11"/>
      <c r="I12863" s="15"/>
    </row>
    <row r="12864" spans="6:9">
      <c r="F12864" s="11"/>
      <c r="G12864" s="15"/>
      <c r="H12864" s="11"/>
      <c r="I12864" s="15"/>
    </row>
    <row r="12865" spans="6:9">
      <c r="F12865" s="11"/>
      <c r="G12865" s="15"/>
      <c r="H12865" s="11"/>
      <c r="I12865" s="15"/>
    </row>
    <row r="12866" spans="6:9">
      <c r="F12866" s="11"/>
      <c r="G12866" s="15"/>
      <c r="H12866" s="11"/>
      <c r="I12866" s="15"/>
    </row>
    <row r="12867" spans="6:9">
      <c r="F12867" s="11"/>
      <c r="G12867" s="15"/>
      <c r="H12867" s="11"/>
      <c r="I12867" s="15"/>
    </row>
    <row r="12868" spans="6:9">
      <c r="F12868" s="11"/>
      <c r="G12868" s="15"/>
      <c r="H12868" s="11"/>
      <c r="I12868" s="15"/>
    </row>
    <row r="12869" spans="6:9">
      <c r="F12869" s="11"/>
      <c r="G12869" s="15"/>
      <c r="H12869" s="11"/>
      <c r="I12869" s="15"/>
    </row>
    <row r="12870" spans="6:9">
      <c r="F12870" s="11"/>
      <c r="G12870" s="15"/>
      <c r="H12870" s="11"/>
      <c r="I12870" s="15"/>
    </row>
    <row r="12871" spans="6:9">
      <c r="F12871" s="11"/>
      <c r="G12871" s="15"/>
      <c r="H12871" s="11"/>
      <c r="I12871" s="15"/>
    </row>
    <row r="12872" spans="6:9">
      <c r="F12872" s="11"/>
      <c r="G12872" s="15"/>
      <c r="H12872" s="11"/>
      <c r="I12872" s="15"/>
    </row>
    <row r="12873" spans="6:9">
      <c r="F12873" s="11"/>
      <c r="G12873" s="15"/>
      <c r="H12873" s="11"/>
      <c r="I12873" s="15"/>
    </row>
    <row r="12874" spans="6:9">
      <c r="F12874" s="11"/>
      <c r="G12874" s="15"/>
      <c r="H12874" s="11"/>
      <c r="I12874" s="15"/>
    </row>
    <row r="12875" spans="6:9">
      <c r="F12875" s="11"/>
      <c r="G12875" s="15"/>
      <c r="H12875" s="11"/>
      <c r="I12875" s="15"/>
    </row>
    <row r="12876" spans="6:9">
      <c r="F12876" s="11"/>
      <c r="G12876" s="15"/>
      <c r="H12876" s="11"/>
      <c r="I12876" s="15"/>
    </row>
    <row r="12877" spans="6:9">
      <c r="F12877" s="11"/>
      <c r="G12877" s="15"/>
      <c r="H12877" s="11"/>
      <c r="I12877" s="15"/>
    </row>
    <row r="12878" spans="6:9">
      <c r="F12878" s="11"/>
      <c r="G12878" s="15"/>
      <c r="H12878" s="11"/>
      <c r="I12878" s="15"/>
    </row>
    <row r="12879" spans="6:9">
      <c r="F12879" s="11"/>
      <c r="G12879" s="15"/>
      <c r="H12879" s="11"/>
      <c r="I12879" s="15"/>
    </row>
    <row r="12880" spans="6:9">
      <c r="F12880" s="11"/>
      <c r="G12880" s="15"/>
      <c r="H12880" s="11"/>
      <c r="I12880" s="15"/>
    </row>
    <row r="12881" spans="6:9">
      <c r="F12881" s="11"/>
      <c r="G12881" s="15"/>
      <c r="H12881" s="11"/>
      <c r="I12881" s="15"/>
    </row>
    <row r="12882" spans="6:9">
      <c r="F12882" s="11"/>
      <c r="G12882" s="15"/>
      <c r="H12882" s="11"/>
      <c r="I12882" s="15"/>
    </row>
    <row r="12883" spans="6:9">
      <c r="F12883" s="11"/>
      <c r="G12883" s="15"/>
      <c r="H12883" s="11"/>
      <c r="I12883" s="15"/>
    </row>
    <row r="12884" spans="6:9">
      <c r="F12884" s="11"/>
      <c r="G12884" s="15"/>
      <c r="H12884" s="11"/>
      <c r="I12884" s="15"/>
    </row>
    <row r="12885" spans="6:9">
      <c r="F12885" s="11"/>
      <c r="G12885" s="15"/>
      <c r="H12885" s="11"/>
      <c r="I12885" s="15"/>
    </row>
    <row r="12886" spans="6:9">
      <c r="F12886" s="11"/>
      <c r="G12886" s="15"/>
      <c r="H12886" s="11"/>
      <c r="I12886" s="15"/>
    </row>
    <row r="12887" spans="6:9">
      <c r="F12887" s="11"/>
      <c r="G12887" s="15"/>
      <c r="H12887" s="11"/>
      <c r="I12887" s="15"/>
    </row>
    <row r="12888" spans="6:9">
      <c r="F12888" s="11"/>
      <c r="G12888" s="15"/>
      <c r="H12888" s="11"/>
      <c r="I12888" s="15"/>
    </row>
    <row r="12889" spans="6:9">
      <c r="F12889" s="11"/>
      <c r="G12889" s="15"/>
      <c r="H12889" s="11"/>
      <c r="I12889" s="15"/>
    </row>
    <row r="12890" spans="6:9">
      <c r="F12890" s="11"/>
      <c r="G12890" s="15"/>
      <c r="H12890" s="11"/>
      <c r="I12890" s="15"/>
    </row>
    <row r="12891" spans="6:9">
      <c r="F12891" s="11"/>
      <c r="G12891" s="15"/>
      <c r="H12891" s="11"/>
      <c r="I12891" s="15"/>
    </row>
    <row r="12892" spans="6:9">
      <c r="F12892" s="11"/>
      <c r="G12892" s="15"/>
      <c r="H12892" s="11"/>
      <c r="I12892" s="15"/>
    </row>
    <row r="12893" spans="6:9">
      <c r="F12893" s="11"/>
      <c r="G12893" s="15"/>
      <c r="H12893" s="11"/>
      <c r="I12893" s="15"/>
    </row>
    <row r="12894" spans="6:9">
      <c r="F12894" s="11"/>
      <c r="G12894" s="15"/>
      <c r="H12894" s="11"/>
      <c r="I12894" s="15"/>
    </row>
    <row r="12895" spans="6:9">
      <c r="F12895" s="11"/>
      <c r="G12895" s="15"/>
      <c r="H12895" s="11"/>
      <c r="I12895" s="15"/>
    </row>
    <row r="12896" spans="6:9">
      <c r="F12896" s="11"/>
      <c r="G12896" s="15"/>
      <c r="H12896" s="11"/>
      <c r="I12896" s="15"/>
    </row>
    <row r="12897" spans="6:9">
      <c r="F12897" s="11"/>
      <c r="G12897" s="15"/>
      <c r="H12897" s="11"/>
      <c r="I12897" s="15"/>
    </row>
    <row r="12898" spans="6:9">
      <c r="F12898" s="11"/>
      <c r="G12898" s="15"/>
      <c r="H12898" s="11"/>
      <c r="I12898" s="15"/>
    </row>
    <row r="12899" spans="6:9">
      <c r="F12899" s="11"/>
      <c r="G12899" s="15"/>
      <c r="H12899" s="11"/>
      <c r="I12899" s="15"/>
    </row>
    <row r="12900" spans="6:9">
      <c r="F12900" s="11"/>
      <c r="G12900" s="15"/>
      <c r="H12900" s="11"/>
      <c r="I12900" s="15"/>
    </row>
    <row r="12901" spans="6:9">
      <c r="F12901" s="11"/>
      <c r="G12901" s="15"/>
      <c r="H12901" s="11"/>
      <c r="I12901" s="15"/>
    </row>
    <row r="12902" spans="6:9">
      <c r="F12902" s="11"/>
      <c r="G12902" s="15"/>
      <c r="H12902" s="11"/>
      <c r="I12902" s="15"/>
    </row>
    <row r="12903" spans="6:9">
      <c r="F12903" s="11"/>
      <c r="G12903" s="15"/>
      <c r="H12903" s="11"/>
      <c r="I12903" s="15"/>
    </row>
    <row r="12904" spans="6:9">
      <c r="F12904" s="11"/>
      <c r="G12904" s="15"/>
      <c r="H12904" s="11"/>
      <c r="I12904" s="15"/>
    </row>
    <row r="12905" spans="6:9">
      <c r="F12905" s="11"/>
      <c r="G12905" s="15"/>
      <c r="H12905" s="11"/>
      <c r="I12905" s="15"/>
    </row>
    <row r="12906" spans="6:9">
      <c r="F12906" s="11"/>
      <c r="G12906" s="15"/>
      <c r="H12906" s="11"/>
      <c r="I12906" s="15"/>
    </row>
    <row r="12907" spans="6:9">
      <c r="F12907" s="11"/>
      <c r="G12907" s="15"/>
      <c r="H12907" s="11"/>
      <c r="I12907" s="15"/>
    </row>
    <row r="12908" spans="6:9">
      <c r="F12908" s="11"/>
      <c r="G12908" s="15"/>
      <c r="H12908" s="11"/>
      <c r="I12908" s="15"/>
    </row>
    <row r="12909" spans="6:9">
      <c r="F12909" s="11"/>
      <c r="G12909" s="15"/>
      <c r="H12909" s="11"/>
      <c r="I12909" s="15"/>
    </row>
    <row r="12910" spans="6:9">
      <c r="F12910" s="11"/>
      <c r="G12910" s="15"/>
      <c r="H12910" s="11"/>
      <c r="I12910" s="15"/>
    </row>
    <row r="12911" spans="6:9">
      <c r="F12911" s="11"/>
      <c r="G12911" s="15"/>
      <c r="H12911" s="11"/>
      <c r="I12911" s="15"/>
    </row>
    <row r="12912" spans="6:9">
      <c r="F12912" s="11"/>
      <c r="G12912" s="15"/>
      <c r="H12912" s="11"/>
      <c r="I12912" s="15"/>
    </row>
    <row r="12913" spans="6:9">
      <c r="F12913" s="11"/>
      <c r="G12913" s="15"/>
      <c r="H12913" s="11"/>
      <c r="I12913" s="15"/>
    </row>
    <row r="12914" spans="6:9">
      <c r="F12914" s="11"/>
      <c r="G12914" s="15"/>
      <c r="H12914" s="11"/>
      <c r="I12914" s="15"/>
    </row>
    <row r="12915" spans="6:9">
      <c r="F12915" s="11"/>
      <c r="G12915" s="15"/>
      <c r="H12915" s="11"/>
      <c r="I12915" s="15"/>
    </row>
    <row r="12916" spans="6:9">
      <c r="F12916" s="11"/>
      <c r="G12916" s="15"/>
      <c r="H12916" s="11"/>
      <c r="I12916" s="15"/>
    </row>
    <row r="12917" spans="6:9">
      <c r="F12917" s="11"/>
      <c r="G12917" s="15"/>
      <c r="H12917" s="11"/>
      <c r="I12917" s="15"/>
    </row>
    <row r="12918" spans="6:9">
      <c r="F12918" s="11"/>
      <c r="G12918" s="15"/>
      <c r="H12918" s="11"/>
      <c r="I12918" s="15"/>
    </row>
    <row r="12919" spans="6:9">
      <c r="F12919" s="11"/>
      <c r="G12919" s="15"/>
      <c r="H12919" s="11"/>
      <c r="I12919" s="15"/>
    </row>
    <row r="12920" spans="6:9">
      <c r="F12920" s="11"/>
      <c r="G12920" s="15"/>
      <c r="H12920" s="11"/>
      <c r="I12920" s="15"/>
    </row>
    <row r="12921" spans="6:9">
      <c r="F12921" s="11"/>
      <c r="G12921" s="15"/>
      <c r="H12921" s="11"/>
      <c r="I12921" s="15"/>
    </row>
    <row r="12922" spans="6:9">
      <c r="F12922" s="11"/>
      <c r="G12922" s="15"/>
      <c r="H12922" s="11"/>
      <c r="I12922" s="15"/>
    </row>
    <row r="12923" spans="6:9">
      <c r="F12923" s="11"/>
      <c r="G12923" s="15"/>
      <c r="H12923" s="11"/>
      <c r="I12923" s="15"/>
    </row>
    <row r="12924" spans="6:9">
      <c r="F12924" s="11"/>
      <c r="G12924" s="15"/>
      <c r="H12924" s="11"/>
      <c r="I12924" s="15"/>
    </row>
    <row r="12925" spans="6:9">
      <c r="F12925" s="11"/>
      <c r="G12925" s="15"/>
      <c r="H12925" s="11"/>
      <c r="I12925" s="15"/>
    </row>
    <row r="12926" spans="6:9">
      <c r="F12926" s="11"/>
      <c r="G12926" s="15"/>
      <c r="H12926" s="11"/>
      <c r="I12926" s="15"/>
    </row>
    <row r="12927" spans="6:9">
      <c r="F12927" s="11"/>
      <c r="G12927" s="15"/>
      <c r="H12927" s="11"/>
      <c r="I12927" s="15"/>
    </row>
    <row r="12928" spans="6:9">
      <c r="F12928" s="11"/>
      <c r="G12928" s="15"/>
      <c r="H12928" s="11"/>
      <c r="I12928" s="15"/>
    </row>
    <row r="12929" spans="6:9">
      <c r="F12929" s="11"/>
      <c r="G12929" s="15"/>
      <c r="H12929" s="11"/>
      <c r="I12929" s="15"/>
    </row>
    <row r="12930" spans="6:9">
      <c r="F12930" s="11"/>
      <c r="G12930" s="15"/>
      <c r="H12930" s="11"/>
      <c r="I12930" s="15"/>
    </row>
    <row r="12931" spans="6:9">
      <c r="F12931" s="11"/>
      <c r="G12931" s="15"/>
      <c r="H12931" s="11"/>
      <c r="I12931" s="15"/>
    </row>
    <row r="12932" spans="6:9">
      <c r="F12932" s="11"/>
      <c r="G12932" s="15"/>
      <c r="H12932" s="11"/>
      <c r="I12932" s="15"/>
    </row>
    <row r="12933" spans="6:9">
      <c r="F12933" s="11"/>
      <c r="G12933" s="15"/>
      <c r="H12933" s="11"/>
      <c r="I12933" s="15"/>
    </row>
    <row r="12934" spans="6:9">
      <c r="F12934" s="11"/>
      <c r="G12934" s="15"/>
      <c r="H12934" s="11"/>
      <c r="I12934" s="15"/>
    </row>
    <row r="12935" spans="6:9">
      <c r="F12935" s="11"/>
      <c r="G12935" s="15"/>
      <c r="H12935" s="11"/>
      <c r="I12935" s="15"/>
    </row>
    <row r="12936" spans="6:9">
      <c r="F12936" s="11"/>
      <c r="G12936" s="15"/>
      <c r="H12936" s="11"/>
      <c r="I12936" s="15"/>
    </row>
    <row r="12937" spans="6:9">
      <c r="F12937" s="11"/>
      <c r="G12937" s="15"/>
      <c r="H12937" s="11"/>
      <c r="I12937" s="15"/>
    </row>
    <row r="12938" spans="6:9">
      <c r="F12938" s="11"/>
      <c r="G12938" s="15"/>
      <c r="H12938" s="11"/>
      <c r="I12938" s="15"/>
    </row>
    <row r="12939" spans="6:9">
      <c r="F12939" s="11"/>
      <c r="G12939" s="15"/>
      <c r="H12939" s="11"/>
      <c r="I12939" s="15"/>
    </row>
    <row r="12940" spans="6:9">
      <c r="F12940" s="11"/>
      <c r="G12940" s="15"/>
      <c r="H12940" s="11"/>
      <c r="I12940" s="15"/>
    </row>
    <row r="12941" spans="6:9">
      <c r="F12941" s="11"/>
      <c r="G12941" s="15"/>
      <c r="H12941" s="11"/>
      <c r="I12941" s="15"/>
    </row>
    <row r="12942" spans="6:9">
      <c r="F12942" s="11"/>
      <c r="G12942" s="15"/>
      <c r="H12942" s="11"/>
      <c r="I12942" s="15"/>
    </row>
    <row r="12943" spans="6:9">
      <c r="F12943" s="11"/>
      <c r="G12943" s="15"/>
      <c r="H12943" s="11"/>
      <c r="I12943" s="15"/>
    </row>
    <row r="12944" spans="6:9">
      <c r="F12944" s="11"/>
      <c r="G12944" s="15"/>
      <c r="H12944" s="11"/>
      <c r="I12944" s="15"/>
    </row>
    <row r="12945" spans="6:9">
      <c r="F12945" s="11"/>
      <c r="G12945" s="15"/>
      <c r="H12945" s="11"/>
      <c r="I12945" s="15"/>
    </row>
    <row r="12946" spans="6:9">
      <c r="F12946" s="11"/>
      <c r="G12946" s="15"/>
      <c r="H12946" s="11"/>
      <c r="I12946" s="15"/>
    </row>
    <row r="12947" spans="6:9">
      <c r="F12947" s="11"/>
      <c r="G12947" s="15"/>
      <c r="H12947" s="11"/>
      <c r="I12947" s="15"/>
    </row>
    <row r="12948" spans="6:9">
      <c r="F12948" s="11"/>
      <c r="G12948" s="15"/>
      <c r="H12948" s="11"/>
      <c r="I12948" s="15"/>
    </row>
    <row r="12949" spans="6:9">
      <c r="F12949" s="11"/>
      <c r="G12949" s="15"/>
      <c r="H12949" s="11"/>
      <c r="I12949" s="15"/>
    </row>
    <row r="12950" spans="6:9">
      <c r="F12950" s="11"/>
      <c r="G12950" s="15"/>
      <c r="H12950" s="11"/>
      <c r="I12950" s="15"/>
    </row>
    <row r="12951" spans="6:9">
      <c r="F12951" s="11"/>
      <c r="G12951" s="15"/>
      <c r="H12951" s="11"/>
      <c r="I12951" s="15"/>
    </row>
    <row r="12952" spans="6:9">
      <c r="F12952" s="11"/>
      <c r="G12952" s="15"/>
      <c r="H12952" s="11"/>
      <c r="I12952" s="15"/>
    </row>
    <row r="12953" spans="6:9">
      <c r="F12953" s="11"/>
      <c r="G12953" s="15"/>
      <c r="H12953" s="11"/>
      <c r="I12953" s="15"/>
    </row>
    <row r="12954" spans="6:9">
      <c r="F12954" s="11"/>
      <c r="G12954" s="15"/>
      <c r="H12954" s="11"/>
      <c r="I12954" s="15"/>
    </row>
    <row r="12955" spans="6:9">
      <c r="F12955" s="11"/>
      <c r="G12955" s="15"/>
      <c r="H12955" s="11"/>
      <c r="I12955" s="15"/>
    </row>
    <row r="12956" spans="6:9">
      <c r="F12956" s="11"/>
      <c r="G12956" s="15"/>
      <c r="H12956" s="11"/>
      <c r="I12956" s="15"/>
    </row>
    <row r="12957" spans="6:9">
      <c r="F12957" s="11"/>
      <c r="G12957" s="15"/>
      <c r="H12957" s="11"/>
      <c r="I12957" s="15"/>
    </row>
    <row r="12958" spans="6:9">
      <c r="F12958" s="11"/>
      <c r="G12958" s="15"/>
      <c r="H12958" s="11"/>
      <c r="I12958" s="15"/>
    </row>
    <row r="12959" spans="6:9">
      <c r="F12959" s="11"/>
      <c r="G12959" s="15"/>
      <c r="H12959" s="11"/>
      <c r="I12959" s="15"/>
    </row>
    <row r="12960" spans="6:9">
      <c r="F12960" s="11"/>
      <c r="G12960" s="15"/>
      <c r="H12960" s="11"/>
      <c r="I12960" s="15"/>
    </row>
    <row r="12961" spans="6:9">
      <c r="F12961" s="11"/>
      <c r="G12961" s="15"/>
      <c r="H12961" s="11"/>
      <c r="I12961" s="15"/>
    </row>
    <row r="12962" spans="6:9">
      <c r="F12962" s="11"/>
      <c r="G12962" s="15"/>
      <c r="H12962" s="11"/>
      <c r="I12962" s="15"/>
    </row>
    <row r="12963" spans="6:9">
      <c r="F12963" s="11"/>
      <c r="G12963" s="15"/>
      <c r="H12963" s="11"/>
      <c r="I12963" s="15"/>
    </row>
    <row r="12964" spans="6:9">
      <c r="F12964" s="11"/>
      <c r="G12964" s="15"/>
      <c r="H12964" s="11"/>
      <c r="I12964" s="15"/>
    </row>
    <row r="12965" spans="6:9">
      <c r="F12965" s="11"/>
      <c r="G12965" s="15"/>
      <c r="H12965" s="11"/>
      <c r="I12965" s="15"/>
    </row>
    <row r="12966" spans="6:9">
      <c r="F12966" s="11"/>
      <c r="G12966" s="15"/>
      <c r="H12966" s="11"/>
      <c r="I12966" s="15"/>
    </row>
    <row r="12967" spans="6:9">
      <c r="F12967" s="11"/>
      <c r="G12967" s="15"/>
      <c r="H12967" s="11"/>
      <c r="I12967" s="15"/>
    </row>
    <row r="12968" spans="6:9">
      <c r="F12968" s="11"/>
      <c r="G12968" s="15"/>
      <c r="H12968" s="11"/>
      <c r="I12968" s="15"/>
    </row>
    <row r="12969" spans="6:9">
      <c r="F12969" s="11"/>
      <c r="G12969" s="15"/>
      <c r="H12969" s="11"/>
      <c r="I12969" s="15"/>
    </row>
    <row r="12970" spans="6:9">
      <c r="F12970" s="11"/>
      <c r="G12970" s="15"/>
      <c r="H12970" s="11"/>
      <c r="I12970" s="15"/>
    </row>
    <row r="12971" spans="6:9">
      <c r="F12971" s="11"/>
      <c r="G12971" s="15"/>
      <c r="H12971" s="11"/>
      <c r="I12971" s="15"/>
    </row>
    <row r="12972" spans="6:9">
      <c r="F12972" s="11"/>
      <c r="G12972" s="15"/>
      <c r="H12972" s="11"/>
      <c r="I12972" s="15"/>
    </row>
    <row r="12973" spans="6:9">
      <c r="F12973" s="11"/>
      <c r="G12973" s="15"/>
      <c r="H12973" s="11"/>
      <c r="I12973" s="15"/>
    </row>
    <row r="12974" spans="6:9">
      <c r="F12974" s="11"/>
      <c r="G12974" s="15"/>
      <c r="H12974" s="11"/>
      <c r="I12974" s="15"/>
    </row>
    <row r="12975" spans="6:9">
      <c r="F12975" s="11"/>
      <c r="G12975" s="15"/>
      <c r="H12975" s="11"/>
      <c r="I12975" s="15"/>
    </row>
    <row r="12976" spans="6:9">
      <c r="F12976" s="11"/>
      <c r="G12976" s="15"/>
      <c r="H12976" s="11"/>
      <c r="I12976" s="15"/>
    </row>
    <row r="12977" spans="6:9">
      <c r="F12977" s="11"/>
      <c r="G12977" s="15"/>
      <c r="H12977" s="11"/>
      <c r="I12977" s="15"/>
    </row>
    <row r="12978" spans="6:9">
      <c r="F12978" s="11"/>
      <c r="G12978" s="15"/>
      <c r="H12978" s="11"/>
      <c r="I12978" s="15"/>
    </row>
    <row r="12979" spans="6:9">
      <c r="F12979" s="11"/>
      <c r="G12979" s="15"/>
      <c r="H12979" s="11"/>
      <c r="I12979" s="15"/>
    </row>
    <row r="12980" spans="6:9">
      <c r="F12980" s="11"/>
      <c r="G12980" s="15"/>
      <c r="H12980" s="11"/>
      <c r="I12980" s="15"/>
    </row>
    <row r="12981" spans="6:9">
      <c r="F12981" s="11"/>
      <c r="G12981" s="15"/>
      <c r="H12981" s="11"/>
      <c r="I12981" s="15"/>
    </row>
    <row r="12982" spans="6:9">
      <c r="F12982" s="11"/>
      <c r="G12982" s="15"/>
      <c r="H12982" s="11"/>
      <c r="I12982" s="15"/>
    </row>
    <row r="12983" spans="6:9">
      <c r="F12983" s="11"/>
      <c r="G12983" s="15"/>
      <c r="H12983" s="11"/>
      <c r="I12983" s="15"/>
    </row>
    <row r="12984" spans="6:9">
      <c r="F12984" s="11"/>
      <c r="G12984" s="15"/>
      <c r="H12984" s="11"/>
      <c r="I12984" s="15"/>
    </row>
    <row r="12985" spans="6:9">
      <c r="F12985" s="11"/>
      <c r="G12985" s="15"/>
      <c r="H12985" s="11"/>
      <c r="I12985" s="15"/>
    </row>
    <row r="12986" spans="6:9">
      <c r="F12986" s="11"/>
      <c r="G12986" s="15"/>
      <c r="H12986" s="11"/>
      <c r="I12986" s="15"/>
    </row>
    <row r="12987" spans="6:9">
      <c r="F12987" s="11"/>
      <c r="G12987" s="15"/>
      <c r="H12987" s="11"/>
      <c r="I12987" s="15"/>
    </row>
    <row r="12988" spans="6:9">
      <c r="F12988" s="11"/>
      <c r="G12988" s="15"/>
      <c r="H12988" s="11"/>
      <c r="I12988" s="15"/>
    </row>
    <row r="12989" spans="6:9">
      <c r="F12989" s="11"/>
      <c r="G12989" s="15"/>
      <c r="H12989" s="11"/>
      <c r="I12989" s="15"/>
    </row>
    <row r="12990" spans="6:9">
      <c r="F12990" s="11"/>
      <c r="G12990" s="15"/>
      <c r="H12990" s="11"/>
      <c r="I12990" s="15"/>
    </row>
    <row r="12991" spans="6:9">
      <c r="F12991" s="11"/>
      <c r="G12991" s="15"/>
      <c r="H12991" s="11"/>
      <c r="I12991" s="15"/>
    </row>
    <row r="12992" spans="6:9">
      <c r="F12992" s="11"/>
      <c r="G12992" s="15"/>
      <c r="H12992" s="11"/>
      <c r="I12992" s="15"/>
    </row>
    <row r="12993" spans="6:9">
      <c r="F12993" s="11"/>
      <c r="G12993" s="15"/>
      <c r="H12993" s="11"/>
      <c r="I12993" s="15"/>
    </row>
    <row r="12994" spans="6:9">
      <c r="F12994" s="11"/>
      <c r="G12994" s="15"/>
      <c r="H12994" s="11"/>
      <c r="I12994" s="15"/>
    </row>
    <row r="12995" spans="6:9">
      <c r="F12995" s="11"/>
      <c r="G12995" s="15"/>
      <c r="H12995" s="11"/>
      <c r="I12995" s="15"/>
    </row>
    <row r="12996" spans="6:9">
      <c r="F12996" s="11"/>
      <c r="G12996" s="15"/>
      <c r="H12996" s="11"/>
      <c r="I12996" s="15"/>
    </row>
    <row r="12997" spans="6:9">
      <c r="F12997" s="11"/>
      <c r="G12997" s="15"/>
      <c r="H12997" s="11"/>
      <c r="I12997" s="15"/>
    </row>
    <row r="12998" spans="6:9">
      <c r="F12998" s="11"/>
      <c r="G12998" s="15"/>
      <c r="H12998" s="11"/>
      <c r="I12998" s="15"/>
    </row>
    <row r="12999" spans="6:9">
      <c r="F12999" s="11"/>
      <c r="G12999" s="15"/>
      <c r="H12999" s="11"/>
      <c r="I12999" s="15"/>
    </row>
    <row r="13000" spans="6:9">
      <c r="F13000" s="11"/>
      <c r="G13000" s="15"/>
      <c r="H13000" s="11"/>
      <c r="I13000" s="15"/>
    </row>
    <row r="13001" spans="6:9">
      <c r="F13001" s="11"/>
      <c r="G13001" s="15"/>
      <c r="H13001" s="11"/>
      <c r="I13001" s="15"/>
    </row>
    <row r="13002" spans="6:9">
      <c r="F13002" s="11"/>
      <c r="G13002" s="15"/>
      <c r="H13002" s="11"/>
      <c r="I13002" s="15"/>
    </row>
    <row r="13003" spans="6:9">
      <c r="F13003" s="11"/>
      <c r="G13003" s="15"/>
      <c r="H13003" s="11"/>
      <c r="I13003" s="15"/>
    </row>
    <row r="13004" spans="6:9">
      <c r="F13004" s="11"/>
      <c r="G13004" s="15"/>
      <c r="H13004" s="11"/>
      <c r="I13004" s="15"/>
    </row>
    <row r="13005" spans="6:9">
      <c r="F13005" s="11"/>
      <c r="G13005" s="15"/>
      <c r="H13005" s="11"/>
      <c r="I13005" s="15"/>
    </row>
    <row r="13006" spans="6:9">
      <c r="F13006" s="11"/>
      <c r="G13006" s="15"/>
      <c r="H13006" s="11"/>
      <c r="I13006" s="15"/>
    </row>
    <row r="13007" spans="6:9">
      <c r="F13007" s="11"/>
      <c r="G13007" s="15"/>
      <c r="H13007" s="11"/>
      <c r="I13007" s="15"/>
    </row>
    <row r="13008" spans="6:9">
      <c r="F13008" s="11"/>
      <c r="G13008" s="15"/>
      <c r="H13008" s="11"/>
      <c r="I13008" s="15"/>
    </row>
    <row r="13009" spans="6:9">
      <c r="F13009" s="11"/>
      <c r="G13009" s="15"/>
      <c r="H13009" s="11"/>
      <c r="I13009" s="15"/>
    </row>
    <row r="13010" spans="6:9">
      <c r="F13010" s="11"/>
      <c r="G13010" s="15"/>
      <c r="H13010" s="11"/>
      <c r="I13010" s="15"/>
    </row>
    <row r="13011" spans="6:9">
      <c r="F13011" s="11"/>
      <c r="G13011" s="15"/>
      <c r="H13011" s="11"/>
      <c r="I13011" s="15"/>
    </row>
    <row r="13012" spans="6:9">
      <c r="F13012" s="11"/>
      <c r="G13012" s="15"/>
      <c r="H13012" s="11"/>
      <c r="I13012" s="15"/>
    </row>
    <row r="13013" spans="6:9">
      <c r="F13013" s="11"/>
      <c r="G13013" s="15"/>
      <c r="H13013" s="11"/>
      <c r="I13013" s="15"/>
    </row>
    <row r="13014" spans="6:9">
      <c r="F13014" s="11"/>
      <c r="G13014" s="15"/>
      <c r="H13014" s="11"/>
      <c r="I13014" s="15"/>
    </row>
    <row r="13015" spans="6:9">
      <c r="F13015" s="11"/>
      <c r="G13015" s="15"/>
      <c r="H13015" s="11"/>
      <c r="I13015" s="15"/>
    </row>
    <row r="13016" spans="6:9">
      <c r="F13016" s="11"/>
      <c r="G13016" s="15"/>
      <c r="H13016" s="11"/>
      <c r="I13016" s="15"/>
    </row>
    <row r="13017" spans="6:9">
      <c r="F13017" s="11"/>
      <c r="G13017" s="15"/>
      <c r="H13017" s="11"/>
      <c r="I13017" s="15"/>
    </row>
    <row r="13018" spans="6:9">
      <c r="F13018" s="11"/>
      <c r="G13018" s="15"/>
      <c r="H13018" s="11"/>
      <c r="I13018" s="15"/>
    </row>
    <row r="13019" spans="6:9">
      <c r="F13019" s="11"/>
      <c r="G13019" s="15"/>
      <c r="H13019" s="11"/>
      <c r="I13019" s="15"/>
    </row>
    <row r="13020" spans="6:9">
      <c r="F13020" s="11"/>
      <c r="G13020" s="15"/>
      <c r="H13020" s="11"/>
      <c r="I13020" s="15"/>
    </row>
    <row r="13021" spans="6:9">
      <c r="F13021" s="11"/>
      <c r="G13021" s="15"/>
      <c r="H13021" s="11"/>
      <c r="I13021" s="15"/>
    </row>
    <row r="13022" spans="6:9">
      <c r="F13022" s="11"/>
      <c r="G13022" s="15"/>
      <c r="H13022" s="11"/>
      <c r="I13022" s="15"/>
    </row>
    <row r="13023" spans="6:9">
      <c r="F13023" s="11"/>
      <c r="G13023" s="15"/>
      <c r="H13023" s="11"/>
      <c r="I13023" s="15"/>
    </row>
    <row r="13024" spans="6:9">
      <c r="F13024" s="11"/>
      <c r="G13024" s="15"/>
      <c r="H13024" s="11"/>
      <c r="I13024" s="15"/>
    </row>
    <row r="13025" spans="6:9">
      <c r="F13025" s="11"/>
      <c r="G13025" s="15"/>
      <c r="H13025" s="11"/>
      <c r="I13025" s="15"/>
    </row>
    <row r="13026" spans="6:9">
      <c r="F13026" s="11"/>
      <c r="G13026" s="15"/>
      <c r="H13026" s="11"/>
      <c r="I13026" s="15"/>
    </row>
    <row r="13027" spans="6:9">
      <c r="F13027" s="11"/>
      <c r="G13027" s="15"/>
      <c r="H13027" s="11"/>
      <c r="I13027" s="15"/>
    </row>
    <row r="13028" spans="6:9">
      <c r="F13028" s="11"/>
      <c r="G13028" s="15"/>
      <c r="H13028" s="11"/>
      <c r="I13028" s="15"/>
    </row>
    <row r="13029" spans="6:9">
      <c r="F13029" s="11"/>
      <c r="G13029" s="15"/>
      <c r="H13029" s="11"/>
      <c r="I13029" s="15"/>
    </row>
    <row r="13030" spans="6:9">
      <c r="F13030" s="11"/>
      <c r="G13030" s="15"/>
      <c r="H13030" s="11"/>
      <c r="I13030" s="15"/>
    </row>
    <row r="13031" spans="6:9">
      <c r="F13031" s="11"/>
      <c r="G13031" s="15"/>
      <c r="H13031" s="11"/>
      <c r="I13031" s="15"/>
    </row>
    <row r="13032" spans="6:9">
      <c r="F13032" s="11"/>
      <c r="G13032" s="15"/>
      <c r="H13032" s="11"/>
      <c r="I13032" s="15"/>
    </row>
    <row r="13033" spans="6:9">
      <c r="F13033" s="11"/>
      <c r="G13033" s="15"/>
      <c r="H13033" s="11"/>
      <c r="I13033" s="15"/>
    </row>
    <row r="13034" spans="6:9">
      <c r="F13034" s="11"/>
      <c r="G13034" s="15"/>
      <c r="H13034" s="11"/>
      <c r="I13034" s="15"/>
    </row>
    <row r="13035" spans="6:9">
      <c r="F13035" s="11"/>
      <c r="G13035" s="15"/>
      <c r="H13035" s="11"/>
      <c r="I13035" s="15"/>
    </row>
    <row r="13036" spans="6:9">
      <c r="F13036" s="11"/>
      <c r="G13036" s="15"/>
      <c r="H13036" s="11"/>
      <c r="I13036" s="15"/>
    </row>
    <row r="13037" spans="6:9">
      <c r="F13037" s="11"/>
      <c r="G13037" s="15"/>
      <c r="H13037" s="11"/>
      <c r="I13037" s="15"/>
    </row>
    <row r="13038" spans="6:9">
      <c r="F13038" s="11"/>
      <c r="G13038" s="15"/>
      <c r="H13038" s="11"/>
      <c r="I13038" s="15"/>
    </row>
    <row r="13039" spans="6:9">
      <c r="F13039" s="11"/>
      <c r="G13039" s="15"/>
      <c r="H13039" s="11"/>
      <c r="I13039" s="15"/>
    </row>
    <row r="13040" spans="6:9">
      <c r="F13040" s="11"/>
      <c r="G13040" s="15"/>
      <c r="H13040" s="11"/>
      <c r="I13040" s="15"/>
    </row>
    <row r="13041" spans="6:9">
      <c r="F13041" s="11"/>
      <c r="G13041" s="15"/>
      <c r="H13041" s="11"/>
      <c r="I13041" s="15"/>
    </row>
    <row r="13042" spans="6:9">
      <c r="F13042" s="11"/>
      <c r="G13042" s="15"/>
      <c r="H13042" s="11"/>
      <c r="I13042" s="15"/>
    </row>
    <row r="13043" spans="6:9">
      <c r="F13043" s="11"/>
      <c r="G13043" s="15"/>
      <c r="H13043" s="11"/>
      <c r="I13043" s="15"/>
    </row>
    <row r="13044" spans="6:9">
      <c r="F13044" s="11"/>
      <c r="G13044" s="15"/>
      <c r="H13044" s="11"/>
      <c r="I13044" s="15"/>
    </row>
    <row r="13045" spans="6:9">
      <c r="F13045" s="11"/>
      <c r="G13045" s="15"/>
      <c r="H13045" s="11"/>
      <c r="I13045" s="15"/>
    </row>
    <row r="13046" spans="6:9">
      <c r="F13046" s="11"/>
      <c r="G13046" s="15"/>
      <c r="H13046" s="11"/>
      <c r="I13046" s="15"/>
    </row>
    <row r="13047" spans="6:9">
      <c r="F13047" s="11"/>
      <c r="G13047" s="15"/>
      <c r="H13047" s="11"/>
      <c r="I13047" s="15"/>
    </row>
    <row r="13048" spans="6:9">
      <c r="F13048" s="11"/>
      <c r="G13048" s="15"/>
      <c r="H13048" s="11"/>
      <c r="I13048" s="15"/>
    </row>
    <row r="13049" spans="6:9">
      <c r="F13049" s="11"/>
      <c r="G13049" s="15"/>
      <c r="H13049" s="11"/>
      <c r="I13049" s="15"/>
    </row>
    <row r="13050" spans="6:9">
      <c r="F13050" s="11"/>
      <c r="G13050" s="15"/>
      <c r="H13050" s="11"/>
      <c r="I13050" s="15"/>
    </row>
    <row r="13051" spans="6:9">
      <c r="F13051" s="11"/>
      <c r="G13051" s="15"/>
      <c r="H13051" s="11"/>
      <c r="I13051" s="15"/>
    </row>
    <row r="13052" spans="6:9">
      <c r="F13052" s="11"/>
      <c r="G13052" s="15"/>
      <c r="H13052" s="11"/>
      <c r="I13052" s="15"/>
    </row>
    <row r="13053" spans="6:9">
      <c r="F13053" s="11"/>
      <c r="G13053" s="15"/>
      <c r="H13053" s="11"/>
      <c r="I13053" s="15"/>
    </row>
    <row r="13054" spans="6:9">
      <c r="F13054" s="11"/>
      <c r="G13054" s="15"/>
      <c r="H13054" s="11"/>
      <c r="I13054" s="15"/>
    </row>
    <row r="13055" spans="6:9">
      <c r="F13055" s="11"/>
      <c r="G13055" s="15"/>
      <c r="H13055" s="11"/>
      <c r="I13055" s="15"/>
    </row>
    <row r="13056" spans="6:9">
      <c r="F13056" s="11"/>
      <c r="G13056" s="15"/>
      <c r="H13056" s="11"/>
      <c r="I13056" s="15"/>
    </row>
    <row r="13057" spans="6:9">
      <c r="F13057" s="11"/>
      <c r="G13057" s="15"/>
      <c r="H13057" s="11"/>
      <c r="I13057" s="15"/>
    </row>
    <row r="13058" spans="6:9">
      <c r="F13058" s="11"/>
      <c r="G13058" s="15"/>
      <c r="H13058" s="11"/>
      <c r="I13058" s="15"/>
    </row>
    <row r="13059" spans="6:9">
      <c r="F13059" s="11"/>
      <c r="G13059" s="15"/>
      <c r="H13059" s="11"/>
      <c r="I13059" s="15"/>
    </row>
    <row r="13060" spans="6:9">
      <c r="F13060" s="11"/>
      <c r="G13060" s="15"/>
      <c r="H13060" s="11"/>
      <c r="I13060" s="15"/>
    </row>
    <row r="13061" spans="6:9">
      <c r="F13061" s="11"/>
      <c r="G13061" s="15"/>
      <c r="H13061" s="11"/>
      <c r="I13061" s="15"/>
    </row>
    <row r="13062" spans="6:9">
      <c r="F13062" s="11"/>
      <c r="G13062" s="15"/>
      <c r="H13062" s="11"/>
      <c r="I13062" s="15"/>
    </row>
    <row r="13063" spans="6:9">
      <c r="F13063" s="11"/>
      <c r="G13063" s="15"/>
      <c r="H13063" s="11"/>
      <c r="I13063" s="15"/>
    </row>
    <row r="13064" spans="6:9">
      <c r="F13064" s="11"/>
      <c r="G13064" s="15"/>
      <c r="H13064" s="11"/>
      <c r="I13064" s="15"/>
    </row>
    <row r="13065" spans="6:9">
      <c r="F13065" s="11"/>
      <c r="G13065" s="15"/>
      <c r="H13065" s="11"/>
      <c r="I13065" s="15"/>
    </row>
    <row r="13066" spans="6:9">
      <c r="F13066" s="11"/>
      <c r="G13066" s="15"/>
      <c r="H13066" s="11"/>
      <c r="I13066" s="15"/>
    </row>
    <row r="13067" spans="6:9">
      <c r="F13067" s="11"/>
      <c r="G13067" s="15"/>
      <c r="H13067" s="11"/>
      <c r="I13067" s="15"/>
    </row>
    <row r="13068" spans="6:9">
      <c r="F13068" s="11"/>
      <c r="G13068" s="15"/>
      <c r="H13068" s="11"/>
      <c r="I13068" s="15"/>
    </row>
    <row r="13069" spans="6:9">
      <c r="F13069" s="11"/>
      <c r="G13069" s="15"/>
      <c r="H13069" s="11"/>
      <c r="I13069" s="15"/>
    </row>
    <row r="13070" spans="6:9">
      <c r="F13070" s="11"/>
      <c r="G13070" s="15"/>
      <c r="H13070" s="11"/>
      <c r="I13070" s="15"/>
    </row>
    <row r="13071" spans="6:9">
      <c r="F13071" s="11"/>
      <c r="G13071" s="15"/>
      <c r="H13071" s="11"/>
      <c r="I13071" s="15"/>
    </row>
    <row r="13072" spans="6:9">
      <c r="F13072" s="11"/>
      <c r="G13072" s="15"/>
      <c r="H13072" s="11"/>
      <c r="I13072" s="15"/>
    </row>
    <row r="13073" spans="6:9">
      <c r="F13073" s="11"/>
      <c r="G13073" s="15"/>
      <c r="H13073" s="11"/>
      <c r="I13073" s="15"/>
    </row>
    <row r="13074" spans="6:9">
      <c r="F13074" s="11"/>
      <c r="G13074" s="15"/>
      <c r="H13074" s="11"/>
      <c r="I13074" s="15"/>
    </row>
    <row r="13075" spans="6:9">
      <c r="F13075" s="11"/>
      <c r="G13075" s="15"/>
      <c r="H13075" s="11"/>
      <c r="I13075" s="15"/>
    </row>
    <row r="13076" spans="6:9">
      <c r="F13076" s="11"/>
      <c r="G13076" s="15"/>
      <c r="H13076" s="11"/>
      <c r="I13076" s="15"/>
    </row>
    <row r="13077" spans="6:9">
      <c r="F13077" s="11"/>
      <c r="G13077" s="15"/>
      <c r="H13077" s="11"/>
      <c r="I13077" s="15"/>
    </row>
    <row r="13078" spans="6:9">
      <c r="F13078" s="11"/>
      <c r="G13078" s="15"/>
      <c r="H13078" s="11"/>
      <c r="I13078" s="15"/>
    </row>
    <row r="13079" spans="6:9">
      <c r="F13079" s="11"/>
      <c r="G13079" s="15"/>
      <c r="H13079" s="11"/>
      <c r="I13079" s="15"/>
    </row>
    <row r="13080" spans="6:9">
      <c r="F13080" s="11"/>
      <c r="G13080" s="15"/>
      <c r="H13080" s="11"/>
      <c r="I13080" s="15"/>
    </row>
    <row r="13081" spans="6:9">
      <c r="F13081" s="11"/>
      <c r="G13081" s="15"/>
      <c r="H13081" s="11"/>
      <c r="I13081" s="15"/>
    </row>
    <row r="13082" spans="6:9">
      <c r="F13082" s="11"/>
      <c r="G13082" s="15"/>
      <c r="H13082" s="11"/>
      <c r="I13082" s="15"/>
    </row>
    <row r="13083" spans="6:9">
      <c r="F13083" s="11"/>
      <c r="G13083" s="15"/>
      <c r="H13083" s="11"/>
      <c r="I13083" s="15"/>
    </row>
    <row r="13084" spans="6:9">
      <c r="F13084" s="11"/>
      <c r="G13084" s="15"/>
      <c r="H13084" s="11"/>
      <c r="I13084" s="15"/>
    </row>
    <row r="13085" spans="6:9">
      <c r="F13085" s="11"/>
      <c r="G13085" s="15"/>
      <c r="H13085" s="11"/>
      <c r="I13085" s="15"/>
    </row>
    <row r="13086" spans="6:9">
      <c r="F13086" s="11"/>
      <c r="G13086" s="15"/>
      <c r="H13086" s="11"/>
      <c r="I13086" s="15"/>
    </row>
    <row r="13087" spans="6:9">
      <c r="F13087" s="11"/>
      <c r="G13087" s="15"/>
      <c r="H13087" s="11"/>
      <c r="I13087" s="15"/>
    </row>
    <row r="13088" spans="6:9">
      <c r="F13088" s="11"/>
      <c r="G13088" s="15"/>
      <c r="H13088" s="11"/>
      <c r="I13088" s="15"/>
    </row>
    <row r="13089" spans="6:9">
      <c r="F13089" s="11"/>
      <c r="G13089" s="15"/>
      <c r="H13089" s="11"/>
      <c r="I13089" s="15"/>
    </row>
    <row r="13090" spans="6:9">
      <c r="F13090" s="11"/>
      <c r="G13090" s="15"/>
      <c r="H13090" s="11"/>
      <c r="I13090" s="15"/>
    </row>
    <row r="13091" spans="6:9">
      <c r="F13091" s="11"/>
      <c r="G13091" s="15"/>
      <c r="H13091" s="11"/>
      <c r="I13091" s="15"/>
    </row>
    <row r="13092" spans="6:9">
      <c r="F13092" s="11"/>
      <c r="G13092" s="15"/>
      <c r="H13092" s="11"/>
      <c r="I13092" s="15"/>
    </row>
    <row r="13093" spans="6:9">
      <c r="F13093" s="11"/>
      <c r="G13093" s="15"/>
      <c r="H13093" s="11"/>
      <c r="I13093" s="15"/>
    </row>
    <row r="13094" spans="6:9">
      <c r="F13094" s="11"/>
      <c r="G13094" s="15"/>
      <c r="H13094" s="11"/>
      <c r="I13094" s="15"/>
    </row>
    <row r="13095" spans="6:9">
      <c r="F13095" s="11"/>
      <c r="G13095" s="15"/>
      <c r="H13095" s="11"/>
      <c r="I13095" s="15"/>
    </row>
    <row r="13096" spans="6:9">
      <c r="F13096" s="11"/>
      <c r="G13096" s="15"/>
      <c r="H13096" s="11"/>
      <c r="I13096" s="15"/>
    </row>
    <row r="13097" spans="6:9">
      <c r="F13097" s="11"/>
      <c r="G13097" s="15"/>
      <c r="H13097" s="11"/>
      <c r="I13097" s="15"/>
    </row>
    <row r="13098" spans="6:9">
      <c r="F13098" s="11"/>
      <c r="G13098" s="15"/>
      <c r="H13098" s="11"/>
      <c r="I13098" s="15"/>
    </row>
    <row r="13099" spans="6:9">
      <c r="F13099" s="11"/>
      <c r="G13099" s="15"/>
      <c r="H13099" s="11"/>
      <c r="I13099" s="15"/>
    </row>
    <row r="13100" spans="6:9">
      <c r="F13100" s="11"/>
      <c r="G13100" s="15"/>
      <c r="H13100" s="11"/>
      <c r="I13100" s="15"/>
    </row>
    <row r="13101" spans="6:9">
      <c r="F13101" s="11"/>
      <c r="G13101" s="15"/>
      <c r="H13101" s="11"/>
      <c r="I13101" s="15"/>
    </row>
    <row r="13102" spans="6:9">
      <c r="F13102" s="11"/>
      <c r="G13102" s="15"/>
      <c r="H13102" s="11"/>
      <c r="I13102" s="15"/>
    </row>
    <row r="13103" spans="6:9">
      <c r="F13103" s="11"/>
      <c r="G13103" s="15"/>
      <c r="H13103" s="11"/>
      <c r="I13103" s="15"/>
    </row>
    <row r="13104" spans="6:9">
      <c r="F13104" s="11"/>
      <c r="G13104" s="15"/>
      <c r="H13104" s="11"/>
      <c r="I13104" s="15"/>
    </row>
    <row r="13105" spans="6:9">
      <c r="F13105" s="11"/>
      <c r="G13105" s="15"/>
      <c r="H13105" s="11"/>
      <c r="I13105" s="15"/>
    </row>
    <row r="13106" spans="6:9">
      <c r="F13106" s="11"/>
      <c r="G13106" s="15"/>
      <c r="H13106" s="11"/>
      <c r="I13106" s="15"/>
    </row>
    <row r="13107" spans="6:9">
      <c r="F13107" s="11"/>
      <c r="G13107" s="15"/>
      <c r="H13107" s="11"/>
      <c r="I13107" s="15"/>
    </row>
    <row r="13108" spans="6:9">
      <c r="F13108" s="11"/>
      <c r="G13108" s="15"/>
      <c r="H13108" s="11"/>
      <c r="I13108" s="15"/>
    </row>
    <row r="13109" spans="6:9">
      <c r="F13109" s="11"/>
      <c r="G13109" s="15"/>
      <c r="H13109" s="11"/>
      <c r="I13109" s="15"/>
    </row>
    <row r="13110" spans="6:9">
      <c r="F13110" s="11"/>
      <c r="G13110" s="15"/>
      <c r="H13110" s="11"/>
      <c r="I13110" s="15"/>
    </row>
    <row r="13111" spans="6:9">
      <c r="F13111" s="11"/>
      <c r="G13111" s="15"/>
      <c r="H13111" s="11"/>
      <c r="I13111" s="15"/>
    </row>
    <row r="13112" spans="6:9">
      <c r="F13112" s="11"/>
      <c r="G13112" s="15"/>
      <c r="H13112" s="11"/>
      <c r="I13112" s="15"/>
    </row>
    <row r="13113" spans="6:9">
      <c r="F13113" s="11"/>
      <c r="G13113" s="15"/>
      <c r="H13113" s="11"/>
      <c r="I13113" s="15"/>
    </row>
    <row r="13114" spans="6:9">
      <c r="F13114" s="11"/>
      <c r="G13114" s="15"/>
      <c r="H13114" s="11"/>
      <c r="I13114" s="15"/>
    </row>
    <row r="13115" spans="6:9">
      <c r="F13115" s="11"/>
      <c r="G13115" s="15"/>
      <c r="H13115" s="11"/>
      <c r="I13115" s="15"/>
    </row>
    <row r="13116" spans="6:9">
      <c r="F13116" s="11"/>
      <c r="G13116" s="15"/>
      <c r="H13116" s="11"/>
      <c r="I13116" s="15"/>
    </row>
    <row r="13117" spans="6:9">
      <c r="F13117" s="11"/>
      <c r="G13117" s="15"/>
      <c r="H13117" s="11"/>
      <c r="I13117" s="15"/>
    </row>
    <row r="13118" spans="6:9">
      <c r="F13118" s="11"/>
      <c r="G13118" s="15"/>
      <c r="H13118" s="11"/>
      <c r="I13118" s="15"/>
    </row>
    <row r="13119" spans="6:9">
      <c r="F13119" s="11"/>
      <c r="G13119" s="15"/>
      <c r="H13119" s="11"/>
      <c r="I13119" s="15"/>
    </row>
    <row r="13120" spans="6:9">
      <c r="F13120" s="11"/>
      <c r="G13120" s="15"/>
      <c r="H13120" s="11"/>
      <c r="I13120" s="15"/>
    </row>
    <row r="13121" spans="6:9">
      <c r="F13121" s="11"/>
      <c r="G13121" s="15"/>
      <c r="H13121" s="11"/>
      <c r="I13121" s="15"/>
    </row>
    <row r="13122" spans="6:9">
      <c r="F13122" s="11"/>
      <c r="G13122" s="15"/>
      <c r="H13122" s="11"/>
      <c r="I13122" s="15"/>
    </row>
    <row r="13123" spans="6:9">
      <c r="F13123" s="11"/>
      <c r="G13123" s="15"/>
      <c r="H13123" s="11"/>
      <c r="I13123" s="15"/>
    </row>
    <row r="13124" spans="6:9">
      <c r="F13124" s="11"/>
      <c r="G13124" s="15"/>
      <c r="H13124" s="11"/>
      <c r="I13124" s="15"/>
    </row>
    <row r="13125" spans="6:9">
      <c r="F13125" s="11"/>
      <c r="G13125" s="15"/>
      <c r="H13125" s="11"/>
      <c r="I13125" s="15"/>
    </row>
    <row r="13126" spans="6:9">
      <c r="F13126" s="11"/>
      <c r="G13126" s="15"/>
      <c r="H13126" s="11"/>
      <c r="I13126" s="15"/>
    </row>
    <row r="13127" spans="6:9">
      <c r="F13127" s="11"/>
      <c r="G13127" s="15"/>
      <c r="H13127" s="11"/>
      <c r="I13127" s="15"/>
    </row>
    <row r="13128" spans="6:9">
      <c r="F13128" s="11"/>
      <c r="G13128" s="15"/>
      <c r="H13128" s="11"/>
      <c r="I13128" s="15"/>
    </row>
    <row r="13129" spans="6:9">
      <c r="F13129" s="11"/>
      <c r="G13129" s="15"/>
      <c r="H13129" s="11"/>
      <c r="I13129" s="15"/>
    </row>
    <row r="13130" spans="6:9">
      <c r="F13130" s="11"/>
      <c r="G13130" s="15"/>
      <c r="H13130" s="11"/>
      <c r="I13130" s="15"/>
    </row>
    <row r="13131" spans="6:9">
      <c r="F13131" s="11"/>
      <c r="G13131" s="15"/>
      <c r="H13131" s="11"/>
      <c r="I13131" s="15"/>
    </row>
    <row r="13132" spans="6:9">
      <c r="F13132" s="11"/>
      <c r="G13132" s="15"/>
      <c r="H13132" s="11"/>
      <c r="I13132" s="15"/>
    </row>
    <row r="13133" spans="6:9">
      <c r="F13133" s="11"/>
      <c r="G13133" s="15"/>
      <c r="H13133" s="11"/>
      <c r="I13133" s="15"/>
    </row>
    <row r="13134" spans="6:9">
      <c r="F13134" s="11"/>
      <c r="G13134" s="15"/>
      <c r="H13134" s="11"/>
      <c r="I13134" s="15"/>
    </row>
    <row r="13135" spans="6:9">
      <c r="F13135" s="11"/>
      <c r="G13135" s="15"/>
      <c r="H13135" s="11"/>
      <c r="I13135" s="15"/>
    </row>
    <row r="13136" spans="6:9">
      <c r="F13136" s="11"/>
      <c r="G13136" s="15"/>
      <c r="H13136" s="11"/>
      <c r="I13136" s="15"/>
    </row>
    <row r="13137" spans="6:9">
      <c r="F13137" s="11"/>
      <c r="G13137" s="15"/>
      <c r="H13137" s="11"/>
      <c r="I13137" s="15"/>
    </row>
    <row r="13138" spans="6:9">
      <c r="F13138" s="11"/>
      <c r="G13138" s="15"/>
      <c r="H13138" s="11"/>
      <c r="I13138" s="15"/>
    </row>
    <row r="13139" spans="6:9">
      <c r="F13139" s="11"/>
      <c r="G13139" s="15"/>
      <c r="H13139" s="11"/>
      <c r="I13139" s="15"/>
    </row>
    <row r="13140" spans="6:9">
      <c r="F13140" s="11"/>
      <c r="G13140" s="15"/>
      <c r="H13140" s="11"/>
      <c r="I13140" s="15"/>
    </row>
    <row r="13141" spans="6:9">
      <c r="F13141" s="11"/>
      <c r="G13141" s="15"/>
      <c r="H13141" s="11"/>
      <c r="I13141" s="15"/>
    </row>
    <row r="13142" spans="6:9">
      <c r="F13142" s="11"/>
      <c r="G13142" s="15"/>
      <c r="H13142" s="11"/>
      <c r="I13142" s="15"/>
    </row>
    <row r="13143" spans="6:9">
      <c r="F13143" s="11"/>
      <c r="G13143" s="15"/>
      <c r="H13143" s="11"/>
      <c r="I13143" s="15"/>
    </row>
    <row r="13144" spans="6:9">
      <c r="F13144" s="11"/>
      <c r="G13144" s="15"/>
      <c r="H13144" s="11"/>
      <c r="I13144" s="15"/>
    </row>
    <row r="13145" spans="6:9">
      <c r="F13145" s="11"/>
      <c r="G13145" s="15"/>
      <c r="H13145" s="11"/>
      <c r="I13145" s="15"/>
    </row>
    <row r="13146" spans="6:9">
      <c r="F13146" s="11"/>
      <c r="G13146" s="15"/>
      <c r="H13146" s="11"/>
      <c r="I13146" s="15"/>
    </row>
    <row r="13147" spans="6:9">
      <c r="F13147" s="11"/>
      <c r="G13147" s="15"/>
      <c r="H13147" s="11"/>
      <c r="I13147" s="15"/>
    </row>
    <row r="13148" spans="6:9">
      <c r="F13148" s="11"/>
      <c r="G13148" s="15"/>
      <c r="H13148" s="11"/>
      <c r="I13148" s="15"/>
    </row>
    <row r="13149" spans="6:9">
      <c r="F13149" s="11"/>
      <c r="G13149" s="15"/>
      <c r="H13149" s="11"/>
      <c r="I13149" s="15"/>
    </row>
    <row r="13150" spans="6:9">
      <c r="F13150" s="11"/>
      <c r="G13150" s="15"/>
      <c r="H13150" s="11"/>
      <c r="I13150" s="15"/>
    </row>
    <row r="13151" spans="6:9">
      <c r="F13151" s="11"/>
      <c r="G13151" s="15"/>
      <c r="H13151" s="11"/>
      <c r="I13151" s="15"/>
    </row>
    <row r="13152" spans="6:9">
      <c r="F13152" s="11"/>
      <c r="G13152" s="15"/>
      <c r="H13152" s="11"/>
      <c r="I13152" s="15"/>
    </row>
    <row r="13153" spans="6:9">
      <c r="F13153" s="11"/>
      <c r="G13153" s="15"/>
      <c r="H13153" s="11"/>
      <c r="I13153" s="15"/>
    </row>
    <row r="13154" spans="6:9">
      <c r="F13154" s="11"/>
      <c r="G13154" s="15"/>
      <c r="H13154" s="11"/>
      <c r="I13154" s="15"/>
    </row>
    <row r="13155" spans="6:9">
      <c r="F13155" s="11"/>
      <c r="G13155" s="15"/>
      <c r="H13155" s="11"/>
      <c r="I13155" s="15"/>
    </row>
    <row r="13156" spans="6:9">
      <c r="F13156" s="11"/>
      <c r="G13156" s="15"/>
      <c r="H13156" s="11"/>
      <c r="I13156" s="15"/>
    </row>
    <row r="13157" spans="6:9">
      <c r="F13157" s="11"/>
      <c r="G13157" s="15"/>
      <c r="H13157" s="11"/>
      <c r="I13157" s="15"/>
    </row>
    <row r="13158" spans="6:9">
      <c r="F13158" s="11"/>
      <c r="G13158" s="15"/>
      <c r="H13158" s="11"/>
      <c r="I13158" s="15"/>
    </row>
    <row r="13159" spans="6:9">
      <c r="F13159" s="11"/>
      <c r="G13159" s="15"/>
      <c r="H13159" s="11"/>
      <c r="I13159" s="15"/>
    </row>
    <row r="13160" spans="6:9">
      <c r="F13160" s="11"/>
      <c r="G13160" s="15"/>
      <c r="H13160" s="11"/>
      <c r="I13160" s="15"/>
    </row>
    <row r="13161" spans="6:9">
      <c r="F13161" s="11"/>
      <c r="G13161" s="15"/>
      <c r="H13161" s="11"/>
      <c r="I13161" s="15"/>
    </row>
    <row r="13162" spans="6:9">
      <c r="F13162" s="11"/>
      <c r="G13162" s="15"/>
      <c r="H13162" s="11"/>
      <c r="I13162" s="15"/>
    </row>
    <row r="13163" spans="6:9">
      <c r="F13163" s="11"/>
      <c r="G13163" s="15"/>
      <c r="H13163" s="11"/>
      <c r="I13163" s="15"/>
    </row>
    <row r="13164" spans="6:9">
      <c r="F13164" s="11"/>
      <c r="G13164" s="15"/>
      <c r="H13164" s="11"/>
      <c r="I13164" s="15"/>
    </row>
    <row r="13165" spans="6:9">
      <c r="F13165" s="11"/>
      <c r="G13165" s="15"/>
      <c r="H13165" s="11"/>
      <c r="I13165" s="15"/>
    </row>
    <row r="13166" spans="6:9">
      <c r="F13166" s="11"/>
      <c r="G13166" s="15"/>
      <c r="H13166" s="11"/>
      <c r="I13166" s="15"/>
    </row>
    <row r="13167" spans="6:9">
      <c r="F13167" s="11"/>
      <c r="G13167" s="15"/>
      <c r="H13167" s="11"/>
      <c r="I13167" s="15"/>
    </row>
    <row r="13168" spans="6:9">
      <c r="F13168" s="11"/>
      <c r="G13168" s="15"/>
      <c r="H13168" s="11"/>
      <c r="I13168" s="15"/>
    </row>
    <row r="13169" spans="6:9">
      <c r="F13169" s="11"/>
      <c r="G13169" s="15"/>
      <c r="H13169" s="11"/>
      <c r="I13169" s="15"/>
    </row>
    <row r="13170" spans="6:9">
      <c r="F13170" s="11"/>
      <c r="G13170" s="15"/>
      <c r="H13170" s="11"/>
      <c r="I13170" s="15"/>
    </row>
    <row r="13171" spans="6:9">
      <c r="F13171" s="11"/>
      <c r="G13171" s="15"/>
      <c r="H13171" s="11"/>
      <c r="I13171" s="15"/>
    </row>
    <row r="13172" spans="6:9">
      <c r="F13172" s="11"/>
      <c r="G13172" s="15"/>
      <c r="H13172" s="11"/>
      <c r="I13172" s="15"/>
    </row>
    <row r="13173" spans="6:9">
      <c r="F13173" s="11"/>
      <c r="G13173" s="15"/>
      <c r="H13173" s="11"/>
      <c r="I13173" s="15"/>
    </row>
    <row r="13174" spans="6:9">
      <c r="F13174" s="11"/>
      <c r="G13174" s="15"/>
      <c r="H13174" s="11"/>
      <c r="I13174" s="15"/>
    </row>
    <row r="13175" spans="6:9">
      <c r="F13175" s="11"/>
      <c r="G13175" s="15"/>
      <c r="H13175" s="11"/>
      <c r="I13175" s="15"/>
    </row>
    <row r="13176" spans="6:9">
      <c r="F13176" s="11"/>
      <c r="G13176" s="15"/>
      <c r="H13176" s="11"/>
      <c r="I13176" s="15"/>
    </row>
    <row r="13177" spans="6:9">
      <c r="F13177" s="11"/>
      <c r="G13177" s="15"/>
      <c r="H13177" s="11"/>
      <c r="I13177" s="15"/>
    </row>
    <row r="13178" spans="6:9">
      <c r="F13178" s="11"/>
      <c r="G13178" s="15"/>
      <c r="H13178" s="11"/>
      <c r="I13178" s="15"/>
    </row>
    <row r="13179" spans="6:9">
      <c r="F13179" s="11"/>
      <c r="G13179" s="15"/>
      <c r="H13179" s="11"/>
      <c r="I13179" s="15"/>
    </row>
    <row r="13180" spans="6:9">
      <c r="F13180" s="11"/>
      <c r="G13180" s="15"/>
      <c r="H13180" s="11"/>
      <c r="I13180" s="15"/>
    </row>
    <row r="13181" spans="6:9">
      <c r="F13181" s="11"/>
      <c r="G13181" s="15"/>
      <c r="H13181" s="11"/>
      <c r="I13181" s="15"/>
    </row>
    <row r="13182" spans="6:9">
      <c r="F13182" s="11"/>
      <c r="G13182" s="15"/>
      <c r="H13182" s="11"/>
      <c r="I13182" s="15"/>
    </row>
    <row r="13183" spans="6:9">
      <c r="F13183" s="11"/>
      <c r="G13183" s="15"/>
      <c r="H13183" s="11"/>
      <c r="I13183" s="15"/>
    </row>
    <row r="13184" spans="6:9">
      <c r="F13184" s="11"/>
      <c r="G13184" s="15"/>
      <c r="H13184" s="11"/>
      <c r="I13184" s="15"/>
    </row>
    <row r="13185" spans="6:9">
      <c r="F13185" s="11"/>
      <c r="G13185" s="15"/>
      <c r="H13185" s="11"/>
      <c r="I13185" s="15"/>
    </row>
    <row r="13186" spans="6:9">
      <c r="F13186" s="11"/>
      <c r="G13186" s="15"/>
      <c r="H13186" s="11"/>
      <c r="I13186" s="15"/>
    </row>
    <row r="13187" spans="6:9">
      <c r="F13187" s="11"/>
      <c r="G13187" s="15"/>
      <c r="H13187" s="11"/>
      <c r="I13187" s="15"/>
    </row>
    <row r="13188" spans="6:9">
      <c r="F13188" s="11"/>
      <c r="G13188" s="15"/>
      <c r="H13188" s="11"/>
      <c r="I13188" s="15"/>
    </row>
    <row r="13189" spans="6:9">
      <c r="F13189" s="11"/>
      <c r="G13189" s="15"/>
      <c r="H13189" s="11"/>
      <c r="I13189" s="15"/>
    </row>
    <row r="13190" spans="6:9">
      <c r="F13190" s="11"/>
      <c r="G13190" s="15"/>
      <c r="H13190" s="11"/>
      <c r="I13190" s="15"/>
    </row>
    <row r="13191" spans="6:9">
      <c r="F13191" s="11"/>
      <c r="G13191" s="15"/>
      <c r="H13191" s="11"/>
      <c r="I13191" s="15"/>
    </row>
    <row r="13192" spans="6:9">
      <c r="F13192" s="11"/>
      <c r="G13192" s="15"/>
      <c r="H13192" s="11"/>
      <c r="I13192" s="15"/>
    </row>
    <row r="13193" spans="6:9">
      <c r="F13193" s="11"/>
      <c r="G13193" s="15"/>
      <c r="H13193" s="11"/>
      <c r="I13193" s="15"/>
    </row>
    <row r="13194" spans="6:9">
      <c r="F13194" s="11"/>
      <c r="G13194" s="15"/>
      <c r="H13194" s="11"/>
      <c r="I13194" s="15"/>
    </row>
    <row r="13195" spans="6:9">
      <c r="F13195" s="11"/>
      <c r="G13195" s="15"/>
      <c r="H13195" s="11"/>
      <c r="I13195" s="15"/>
    </row>
    <row r="13196" spans="6:9">
      <c r="F13196" s="11"/>
      <c r="G13196" s="15"/>
      <c r="H13196" s="11"/>
      <c r="I13196" s="15"/>
    </row>
    <row r="13197" spans="6:9">
      <c r="F13197" s="11"/>
      <c r="G13197" s="15"/>
      <c r="H13197" s="11"/>
      <c r="I13197" s="15"/>
    </row>
    <row r="13198" spans="6:9">
      <c r="F13198" s="11"/>
      <c r="G13198" s="15"/>
      <c r="H13198" s="11"/>
      <c r="I13198" s="15"/>
    </row>
    <row r="13199" spans="6:9">
      <c r="F13199" s="11"/>
      <c r="G13199" s="15"/>
      <c r="H13199" s="11"/>
      <c r="I13199" s="15"/>
    </row>
    <row r="13200" spans="6:9">
      <c r="F13200" s="11"/>
      <c r="G13200" s="15"/>
      <c r="H13200" s="11"/>
      <c r="I13200" s="15"/>
    </row>
    <row r="13201" spans="6:9">
      <c r="F13201" s="11"/>
      <c r="G13201" s="15"/>
      <c r="H13201" s="11"/>
      <c r="I13201" s="15"/>
    </row>
    <row r="13202" spans="6:9">
      <c r="F13202" s="11"/>
      <c r="G13202" s="15"/>
      <c r="H13202" s="11"/>
      <c r="I13202" s="15"/>
    </row>
    <row r="13203" spans="6:9">
      <c r="F13203" s="11"/>
      <c r="G13203" s="15"/>
      <c r="H13203" s="11"/>
      <c r="I13203" s="15"/>
    </row>
    <row r="13204" spans="6:9">
      <c r="F13204" s="11"/>
      <c r="G13204" s="15"/>
      <c r="H13204" s="11"/>
      <c r="I13204" s="15"/>
    </row>
    <row r="13205" spans="6:9">
      <c r="F13205" s="11"/>
      <c r="G13205" s="15"/>
      <c r="H13205" s="11"/>
      <c r="I13205" s="15"/>
    </row>
    <row r="13206" spans="6:9">
      <c r="F13206" s="11"/>
      <c r="G13206" s="15"/>
      <c r="H13206" s="11"/>
      <c r="I13206" s="15"/>
    </row>
    <row r="13207" spans="6:9">
      <c r="F13207" s="11"/>
      <c r="G13207" s="15"/>
      <c r="H13207" s="11"/>
      <c r="I13207" s="15"/>
    </row>
    <row r="13208" spans="6:9">
      <c r="F13208" s="11"/>
      <c r="G13208" s="15"/>
      <c r="H13208" s="11"/>
      <c r="I13208" s="15"/>
    </row>
    <row r="13209" spans="6:9">
      <c r="F13209" s="11"/>
      <c r="G13209" s="15"/>
      <c r="H13209" s="11"/>
      <c r="I13209" s="15"/>
    </row>
    <row r="13210" spans="6:9">
      <c r="F13210" s="11"/>
      <c r="G13210" s="15"/>
      <c r="H13210" s="11"/>
      <c r="I13210" s="15"/>
    </row>
    <row r="13211" spans="6:9">
      <c r="F13211" s="11"/>
      <c r="G13211" s="15"/>
      <c r="H13211" s="11"/>
      <c r="I13211" s="15"/>
    </row>
    <row r="13212" spans="6:9">
      <c r="F13212" s="11"/>
      <c r="G13212" s="15"/>
      <c r="H13212" s="11"/>
      <c r="I13212" s="15"/>
    </row>
    <row r="13213" spans="6:9">
      <c r="F13213" s="11"/>
      <c r="G13213" s="15"/>
      <c r="H13213" s="11"/>
      <c r="I13213" s="15"/>
    </row>
    <row r="13214" spans="6:9">
      <c r="F13214" s="11"/>
      <c r="G13214" s="15"/>
      <c r="H13214" s="11"/>
      <c r="I13214" s="15"/>
    </row>
    <row r="13215" spans="6:9">
      <c r="F13215" s="11"/>
      <c r="G13215" s="15"/>
      <c r="H13215" s="11"/>
      <c r="I13215" s="15"/>
    </row>
    <row r="13216" spans="6:9">
      <c r="F13216" s="11"/>
      <c r="G13216" s="15"/>
      <c r="H13216" s="11"/>
      <c r="I13216" s="15"/>
    </row>
    <row r="13217" spans="6:9">
      <c r="F13217" s="11"/>
      <c r="G13217" s="15"/>
      <c r="H13217" s="11"/>
      <c r="I13217" s="15"/>
    </row>
    <row r="13218" spans="6:9">
      <c r="F13218" s="11"/>
      <c r="G13218" s="15"/>
      <c r="H13218" s="11"/>
      <c r="I13218" s="15"/>
    </row>
    <row r="13219" spans="6:9">
      <c r="F13219" s="11"/>
      <c r="G13219" s="15"/>
      <c r="H13219" s="11"/>
      <c r="I13219" s="15"/>
    </row>
    <row r="13220" spans="6:9">
      <c r="F13220" s="11"/>
      <c r="G13220" s="15"/>
      <c r="H13220" s="11"/>
      <c r="I13220" s="15"/>
    </row>
    <row r="13221" spans="6:9">
      <c r="F13221" s="11"/>
      <c r="G13221" s="15"/>
      <c r="H13221" s="11"/>
      <c r="I13221" s="15"/>
    </row>
    <row r="13222" spans="6:9">
      <c r="F13222" s="11"/>
      <c r="G13222" s="15"/>
      <c r="H13222" s="11"/>
      <c r="I13222" s="15"/>
    </row>
    <row r="13223" spans="6:9">
      <c r="F13223" s="11"/>
      <c r="G13223" s="15"/>
      <c r="H13223" s="11"/>
      <c r="I13223" s="15"/>
    </row>
    <row r="13224" spans="6:9">
      <c r="F13224" s="11"/>
      <c r="G13224" s="15"/>
      <c r="H13224" s="11"/>
      <c r="I13224" s="15"/>
    </row>
    <row r="13225" spans="6:9">
      <c r="F13225" s="11"/>
      <c r="G13225" s="15"/>
      <c r="H13225" s="11"/>
      <c r="I13225" s="15"/>
    </row>
    <row r="13226" spans="6:9">
      <c r="F13226" s="11"/>
      <c r="G13226" s="15"/>
      <c r="H13226" s="11"/>
      <c r="I13226" s="15"/>
    </row>
    <row r="13227" spans="6:9">
      <c r="F13227" s="11"/>
      <c r="G13227" s="15"/>
      <c r="H13227" s="11"/>
      <c r="I13227" s="15"/>
    </row>
    <row r="13228" spans="6:9">
      <c r="F13228" s="11"/>
      <c r="G13228" s="15"/>
      <c r="H13228" s="11"/>
      <c r="I13228" s="15"/>
    </row>
    <row r="13229" spans="6:9">
      <c r="F13229" s="11"/>
      <c r="G13229" s="15"/>
      <c r="H13229" s="11"/>
      <c r="I13229" s="15"/>
    </row>
    <row r="13230" spans="6:9">
      <c r="F13230" s="11"/>
      <c r="G13230" s="15"/>
      <c r="H13230" s="11"/>
      <c r="I13230" s="15"/>
    </row>
    <row r="13231" spans="6:9">
      <c r="F13231" s="11"/>
      <c r="G13231" s="15"/>
      <c r="H13231" s="11"/>
      <c r="I13231" s="15"/>
    </row>
    <row r="13232" spans="6:9">
      <c r="F13232" s="11"/>
      <c r="G13232" s="15"/>
      <c r="H13232" s="11"/>
      <c r="I13232" s="15"/>
    </row>
    <row r="13233" spans="6:9">
      <c r="F13233" s="11"/>
      <c r="G13233" s="15"/>
      <c r="H13233" s="11"/>
      <c r="I13233" s="15"/>
    </row>
    <row r="13234" spans="6:9">
      <c r="F13234" s="11"/>
      <c r="G13234" s="15"/>
      <c r="H13234" s="11"/>
      <c r="I13234" s="15"/>
    </row>
    <row r="13235" spans="6:9">
      <c r="F13235" s="11"/>
      <c r="G13235" s="15"/>
      <c r="H13235" s="11"/>
      <c r="I13235" s="15"/>
    </row>
    <row r="13236" spans="6:9">
      <c r="F13236" s="11"/>
      <c r="G13236" s="15"/>
      <c r="H13236" s="11"/>
      <c r="I13236" s="15"/>
    </row>
    <row r="13237" spans="6:9">
      <c r="F13237" s="11"/>
      <c r="G13237" s="15"/>
      <c r="H13237" s="11"/>
      <c r="I13237" s="15"/>
    </row>
    <row r="13238" spans="6:9">
      <c r="F13238" s="11"/>
      <c r="G13238" s="15"/>
      <c r="H13238" s="11"/>
      <c r="I13238" s="15"/>
    </row>
    <row r="13239" spans="6:9">
      <c r="F13239" s="11"/>
      <c r="G13239" s="15"/>
      <c r="H13239" s="11"/>
      <c r="I13239" s="15"/>
    </row>
    <row r="13240" spans="6:9">
      <c r="F13240" s="11"/>
      <c r="G13240" s="15"/>
      <c r="H13240" s="11"/>
      <c r="I13240" s="15"/>
    </row>
    <row r="13241" spans="6:9">
      <c r="F13241" s="11"/>
      <c r="G13241" s="15"/>
      <c r="H13241" s="11"/>
      <c r="I13241" s="15"/>
    </row>
    <row r="13242" spans="6:9">
      <c r="F13242" s="11"/>
      <c r="G13242" s="15"/>
      <c r="H13242" s="11"/>
      <c r="I13242" s="15"/>
    </row>
    <row r="13243" spans="6:9">
      <c r="F13243" s="11"/>
      <c r="G13243" s="15"/>
      <c r="H13243" s="11"/>
      <c r="I13243" s="15"/>
    </row>
    <row r="13244" spans="6:9">
      <c r="F13244" s="11"/>
      <c r="G13244" s="15"/>
      <c r="H13244" s="11"/>
      <c r="I13244" s="15"/>
    </row>
    <row r="13245" spans="6:9">
      <c r="F13245" s="11"/>
      <c r="G13245" s="15"/>
      <c r="H13245" s="11"/>
      <c r="I13245" s="15"/>
    </row>
    <row r="13246" spans="6:9">
      <c r="F13246" s="11"/>
      <c r="G13246" s="15"/>
      <c r="H13246" s="11"/>
      <c r="I13246" s="15"/>
    </row>
    <row r="13247" spans="6:9">
      <c r="F13247" s="11"/>
      <c r="G13247" s="15"/>
      <c r="H13247" s="11"/>
      <c r="I13247" s="15"/>
    </row>
    <row r="13248" spans="6:9">
      <c r="F13248" s="11"/>
      <c r="G13248" s="15"/>
      <c r="H13248" s="11"/>
      <c r="I13248" s="15"/>
    </row>
    <row r="13249" spans="6:9">
      <c r="F13249" s="11"/>
      <c r="G13249" s="15"/>
      <c r="H13249" s="11"/>
      <c r="I13249" s="15"/>
    </row>
    <row r="13250" spans="6:9">
      <c r="F13250" s="11"/>
      <c r="G13250" s="15"/>
      <c r="H13250" s="11"/>
      <c r="I13250" s="15"/>
    </row>
    <row r="13251" spans="6:9">
      <c r="F13251" s="11"/>
      <c r="G13251" s="15"/>
      <c r="H13251" s="11"/>
      <c r="I13251" s="15"/>
    </row>
    <row r="13252" spans="6:9">
      <c r="F13252" s="11"/>
      <c r="G13252" s="15"/>
      <c r="H13252" s="11"/>
      <c r="I13252" s="15"/>
    </row>
    <row r="13253" spans="6:9">
      <c r="F13253" s="11"/>
      <c r="G13253" s="15"/>
      <c r="H13253" s="11"/>
      <c r="I13253" s="15"/>
    </row>
    <row r="13254" spans="6:9">
      <c r="F13254" s="11"/>
      <c r="G13254" s="15"/>
      <c r="H13254" s="11"/>
      <c r="I13254" s="15"/>
    </row>
    <row r="13255" spans="6:9">
      <c r="F13255" s="11"/>
      <c r="G13255" s="15"/>
      <c r="H13255" s="11"/>
      <c r="I13255" s="15"/>
    </row>
    <row r="13256" spans="6:9">
      <c r="F13256" s="11"/>
      <c r="G13256" s="15"/>
      <c r="H13256" s="11"/>
      <c r="I13256" s="15"/>
    </row>
    <row r="13257" spans="6:9">
      <c r="F13257" s="11"/>
      <c r="G13257" s="15"/>
      <c r="H13257" s="11"/>
      <c r="I13257" s="15"/>
    </row>
    <row r="13258" spans="6:9">
      <c r="F13258" s="11"/>
      <c r="G13258" s="15"/>
      <c r="H13258" s="11"/>
      <c r="I13258" s="15"/>
    </row>
    <row r="13259" spans="6:9">
      <c r="F13259" s="11"/>
      <c r="G13259" s="15"/>
      <c r="H13259" s="11"/>
      <c r="I13259" s="15"/>
    </row>
    <row r="13260" spans="6:9">
      <c r="F13260" s="11"/>
      <c r="G13260" s="15"/>
      <c r="H13260" s="11"/>
      <c r="I13260" s="15"/>
    </row>
    <row r="13261" spans="6:9">
      <c r="F13261" s="11"/>
      <c r="G13261" s="15"/>
      <c r="H13261" s="11"/>
      <c r="I13261" s="15"/>
    </row>
    <row r="13262" spans="6:9">
      <c r="F13262" s="11"/>
      <c r="G13262" s="15"/>
      <c r="H13262" s="11"/>
      <c r="I13262" s="15"/>
    </row>
    <row r="13263" spans="6:9">
      <c r="F13263" s="11"/>
      <c r="G13263" s="15"/>
      <c r="H13263" s="11"/>
      <c r="I13263" s="15"/>
    </row>
    <row r="13264" spans="6:9">
      <c r="F13264" s="11"/>
      <c r="G13264" s="15"/>
      <c r="H13264" s="11"/>
      <c r="I13264" s="15"/>
    </row>
    <row r="13265" spans="6:9">
      <c r="F13265" s="11"/>
      <c r="G13265" s="15"/>
      <c r="H13265" s="11"/>
      <c r="I13265" s="15"/>
    </row>
    <row r="13266" spans="6:9">
      <c r="F13266" s="11"/>
      <c r="G13266" s="15"/>
      <c r="H13266" s="11"/>
      <c r="I13266" s="15"/>
    </row>
    <row r="13267" spans="6:9">
      <c r="F13267" s="11"/>
      <c r="G13267" s="15"/>
      <c r="H13267" s="11"/>
      <c r="I13267" s="15"/>
    </row>
    <row r="13268" spans="6:9">
      <c r="F13268" s="11"/>
      <c r="G13268" s="15"/>
      <c r="H13268" s="11"/>
      <c r="I13268" s="15"/>
    </row>
    <row r="13269" spans="6:9">
      <c r="F13269" s="11"/>
      <c r="G13269" s="15"/>
      <c r="H13269" s="11"/>
      <c r="I13269" s="15"/>
    </row>
    <row r="13270" spans="6:9">
      <c r="F13270" s="11"/>
      <c r="G13270" s="15"/>
      <c r="H13270" s="11"/>
      <c r="I13270" s="15"/>
    </row>
    <row r="13271" spans="6:9">
      <c r="F13271" s="11"/>
      <c r="G13271" s="15"/>
      <c r="H13271" s="11"/>
      <c r="I13271" s="15"/>
    </row>
    <row r="13272" spans="6:9">
      <c r="F13272" s="11"/>
      <c r="G13272" s="15"/>
      <c r="H13272" s="11"/>
      <c r="I13272" s="15"/>
    </row>
    <row r="13273" spans="6:9">
      <c r="F13273" s="11"/>
      <c r="G13273" s="15"/>
      <c r="H13273" s="11"/>
      <c r="I13273" s="15"/>
    </row>
    <row r="13274" spans="6:9">
      <c r="F13274" s="11"/>
      <c r="G13274" s="15"/>
      <c r="H13274" s="11"/>
      <c r="I13274" s="15"/>
    </row>
    <row r="13275" spans="6:9">
      <c r="F13275" s="11"/>
      <c r="G13275" s="15"/>
      <c r="H13275" s="11"/>
      <c r="I13275" s="15"/>
    </row>
    <row r="13276" spans="6:9">
      <c r="F13276" s="11"/>
      <c r="G13276" s="15"/>
      <c r="H13276" s="11"/>
      <c r="I13276" s="15"/>
    </row>
    <row r="13277" spans="6:9">
      <c r="F13277" s="11"/>
      <c r="G13277" s="15"/>
      <c r="H13277" s="11"/>
      <c r="I13277" s="15"/>
    </row>
    <row r="13278" spans="6:9">
      <c r="F13278" s="11"/>
      <c r="G13278" s="15"/>
      <c r="H13278" s="11"/>
      <c r="I13278" s="15"/>
    </row>
    <row r="13279" spans="6:9">
      <c r="F13279" s="11"/>
      <c r="G13279" s="15"/>
      <c r="H13279" s="11"/>
      <c r="I13279" s="15"/>
    </row>
    <row r="13280" spans="6:9">
      <c r="F13280" s="11"/>
      <c r="G13280" s="15"/>
      <c r="H13280" s="11"/>
      <c r="I13280" s="15"/>
    </row>
    <row r="13281" spans="6:9">
      <c r="F13281" s="11"/>
      <c r="G13281" s="15"/>
      <c r="H13281" s="11"/>
      <c r="I13281" s="15"/>
    </row>
    <row r="13282" spans="6:9">
      <c r="F13282" s="11"/>
      <c r="G13282" s="15"/>
      <c r="H13282" s="11"/>
      <c r="I13282" s="15"/>
    </row>
    <row r="13283" spans="6:9">
      <c r="F13283" s="11"/>
      <c r="G13283" s="15"/>
      <c r="H13283" s="11"/>
      <c r="I13283" s="15"/>
    </row>
    <row r="13284" spans="6:9">
      <c r="F13284" s="11"/>
      <c r="G13284" s="15"/>
      <c r="H13284" s="11"/>
      <c r="I13284" s="15"/>
    </row>
    <row r="13285" spans="6:9">
      <c r="F13285" s="11"/>
      <c r="G13285" s="15"/>
      <c r="H13285" s="11"/>
      <c r="I13285" s="15"/>
    </row>
    <row r="13286" spans="6:9">
      <c r="F13286" s="11"/>
      <c r="G13286" s="15"/>
      <c r="H13286" s="11"/>
      <c r="I13286" s="15"/>
    </row>
    <row r="13287" spans="6:9">
      <c r="F13287" s="11"/>
      <c r="G13287" s="15"/>
      <c r="H13287" s="11"/>
      <c r="I13287" s="15"/>
    </row>
    <row r="13288" spans="6:9">
      <c r="F13288" s="11"/>
      <c r="G13288" s="15"/>
      <c r="H13288" s="11"/>
      <c r="I13288" s="15"/>
    </row>
    <row r="13289" spans="6:9">
      <c r="F13289" s="11"/>
      <c r="G13289" s="15"/>
      <c r="H13289" s="11"/>
      <c r="I13289" s="15"/>
    </row>
    <row r="13290" spans="6:9">
      <c r="F13290" s="11"/>
      <c r="G13290" s="15"/>
      <c r="H13290" s="11"/>
      <c r="I13290" s="15"/>
    </row>
    <row r="13291" spans="6:9">
      <c r="F13291" s="11"/>
      <c r="G13291" s="15"/>
      <c r="H13291" s="11"/>
      <c r="I13291" s="15"/>
    </row>
    <row r="13292" spans="6:9">
      <c r="F13292" s="11"/>
      <c r="G13292" s="15"/>
      <c r="H13292" s="11"/>
      <c r="I13292" s="15"/>
    </row>
    <row r="13293" spans="6:9">
      <c r="F13293" s="11"/>
      <c r="G13293" s="15"/>
      <c r="H13293" s="11"/>
      <c r="I13293" s="15"/>
    </row>
    <row r="13294" spans="6:9">
      <c r="F13294" s="11"/>
      <c r="G13294" s="15"/>
      <c r="H13294" s="11"/>
      <c r="I13294" s="15"/>
    </row>
    <row r="13295" spans="6:9">
      <c r="F13295" s="11"/>
      <c r="G13295" s="15"/>
      <c r="H13295" s="11"/>
      <c r="I13295" s="15"/>
    </row>
    <row r="13296" spans="6:9">
      <c r="F13296" s="11"/>
      <c r="G13296" s="15"/>
      <c r="H13296" s="11"/>
      <c r="I13296" s="15"/>
    </row>
    <row r="13297" spans="6:9">
      <c r="F13297" s="11"/>
      <c r="G13297" s="15"/>
      <c r="H13297" s="11"/>
      <c r="I13297" s="15"/>
    </row>
    <row r="13298" spans="6:9">
      <c r="F13298" s="11"/>
      <c r="G13298" s="15"/>
      <c r="H13298" s="11"/>
      <c r="I13298" s="15"/>
    </row>
    <row r="13299" spans="6:9">
      <c r="F13299" s="11"/>
      <c r="G13299" s="15"/>
      <c r="H13299" s="11"/>
      <c r="I13299" s="15"/>
    </row>
    <row r="13300" spans="6:9">
      <c r="F13300" s="11"/>
      <c r="G13300" s="15"/>
      <c r="H13300" s="11"/>
      <c r="I13300" s="15"/>
    </row>
    <row r="13301" spans="6:9">
      <c r="F13301" s="11"/>
      <c r="G13301" s="15"/>
      <c r="H13301" s="11"/>
      <c r="I13301" s="15"/>
    </row>
    <row r="13302" spans="6:9">
      <c r="F13302" s="11"/>
      <c r="G13302" s="15"/>
      <c r="H13302" s="11"/>
      <c r="I13302" s="15"/>
    </row>
    <row r="13303" spans="6:9">
      <c r="F13303" s="11"/>
      <c r="G13303" s="15"/>
      <c r="H13303" s="11"/>
      <c r="I13303" s="15"/>
    </row>
    <row r="13304" spans="6:9">
      <c r="F13304" s="11"/>
      <c r="G13304" s="15"/>
      <c r="H13304" s="11"/>
      <c r="I13304" s="15"/>
    </row>
    <row r="13305" spans="6:9">
      <c r="F13305" s="11"/>
      <c r="G13305" s="15"/>
      <c r="H13305" s="11"/>
      <c r="I13305" s="15"/>
    </row>
    <row r="13306" spans="6:9">
      <c r="F13306" s="11"/>
      <c r="G13306" s="15"/>
      <c r="H13306" s="11"/>
      <c r="I13306" s="15"/>
    </row>
    <row r="13307" spans="6:9">
      <c r="F13307" s="11"/>
      <c r="G13307" s="15"/>
      <c r="H13307" s="11"/>
      <c r="I13307" s="15"/>
    </row>
    <row r="13308" spans="6:9">
      <c r="F13308" s="11"/>
      <c r="G13308" s="15"/>
      <c r="H13308" s="11"/>
      <c r="I13308" s="15"/>
    </row>
    <row r="13309" spans="6:9">
      <c r="F13309" s="11"/>
      <c r="G13309" s="15"/>
      <c r="H13309" s="11"/>
      <c r="I13309" s="15"/>
    </row>
    <row r="13310" spans="6:9">
      <c r="F13310" s="11"/>
      <c r="G13310" s="15"/>
      <c r="H13310" s="11"/>
      <c r="I13310" s="15"/>
    </row>
    <row r="13311" spans="6:9">
      <c r="F13311" s="11"/>
      <c r="G13311" s="15"/>
      <c r="H13311" s="11"/>
      <c r="I13311" s="15"/>
    </row>
    <row r="13312" spans="6:9">
      <c r="F13312" s="11"/>
      <c r="G13312" s="15"/>
      <c r="H13312" s="11"/>
      <c r="I13312" s="15"/>
    </row>
    <row r="13313" spans="6:9">
      <c r="F13313" s="11"/>
      <c r="G13313" s="15"/>
      <c r="H13313" s="11"/>
      <c r="I13313" s="15"/>
    </row>
    <row r="13314" spans="6:9">
      <c r="F13314" s="11"/>
      <c r="G13314" s="15"/>
      <c r="H13314" s="11"/>
      <c r="I13314" s="15"/>
    </row>
    <row r="13315" spans="6:9">
      <c r="F13315" s="11"/>
      <c r="G13315" s="15"/>
      <c r="H13315" s="11"/>
      <c r="I13315" s="15"/>
    </row>
    <row r="13316" spans="6:9">
      <c r="F13316" s="11"/>
      <c r="G13316" s="15"/>
      <c r="H13316" s="11"/>
      <c r="I13316" s="15"/>
    </row>
    <row r="13317" spans="6:9">
      <c r="F13317" s="11"/>
      <c r="G13317" s="15"/>
      <c r="H13317" s="11"/>
      <c r="I13317" s="15"/>
    </row>
    <row r="13318" spans="6:9">
      <c r="F13318" s="11"/>
      <c r="G13318" s="15"/>
      <c r="H13318" s="11"/>
      <c r="I13318" s="15"/>
    </row>
    <row r="13319" spans="6:9">
      <c r="F13319" s="11"/>
      <c r="G13319" s="15"/>
      <c r="H13319" s="11"/>
      <c r="I13319" s="15"/>
    </row>
    <row r="13320" spans="6:9">
      <c r="F13320" s="11"/>
      <c r="G13320" s="15"/>
      <c r="H13320" s="11"/>
      <c r="I13320" s="15"/>
    </row>
    <row r="13321" spans="6:9">
      <c r="F13321" s="11"/>
      <c r="G13321" s="15"/>
      <c r="H13321" s="11"/>
      <c r="I13321" s="15"/>
    </row>
    <row r="13322" spans="6:9">
      <c r="F13322" s="11"/>
      <c r="G13322" s="15"/>
      <c r="H13322" s="11"/>
      <c r="I13322" s="15"/>
    </row>
    <row r="13323" spans="6:9">
      <c r="F13323" s="11"/>
      <c r="G13323" s="15"/>
      <c r="H13323" s="11"/>
      <c r="I13323" s="15"/>
    </row>
    <row r="13324" spans="6:9">
      <c r="F13324" s="11"/>
      <c r="G13324" s="15"/>
      <c r="H13324" s="11"/>
      <c r="I13324" s="15"/>
    </row>
    <row r="13325" spans="6:9">
      <c r="F13325" s="11"/>
      <c r="G13325" s="15"/>
      <c r="H13325" s="11"/>
      <c r="I13325" s="15"/>
    </row>
    <row r="13326" spans="6:9">
      <c r="F13326" s="11"/>
      <c r="G13326" s="15"/>
      <c r="H13326" s="11"/>
      <c r="I13326" s="15"/>
    </row>
    <row r="13327" spans="6:9">
      <c r="F13327" s="11"/>
      <c r="G13327" s="15"/>
      <c r="H13327" s="11"/>
      <c r="I13327" s="15"/>
    </row>
    <row r="13328" spans="6:9">
      <c r="F13328" s="11"/>
      <c r="G13328" s="15"/>
      <c r="H13328" s="11"/>
      <c r="I13328" s="15"/>
    </row>
    <row r="13329" spans="6:9">
      <c r="F13329" s="11"/>
      <c r="G13329" s="15"/>
      <c r="H13329" s="11"/>
      <c r="I13329" s="15"/>
    </row>
    <row r="13330" spans="6:9">
      <c r="F13330" s="11"/>
      <c r="G13330" s="15"/>
      <c r="H13330" s="11"/>
      <c r="I13330" s="15"/>
    </row>
    <row r="13331" spans="6:9">
      <c r="F13331" s="11"/>
      <c r="G13331" s="15"/>
      <c r="H13331" s="11"/>
      <c r="I13331" s="15"/>
    </row>
    <row r="13332" spans="6:9">
      <c r="F13332" s="11"/>
      <c r="G13332" s="15"/>
      <c r="H13332" s="11"/>
      <c r="I13332" s="15"/>
    </row>
    <row r="13333" spans="6:9">
      <c r="F13333" s="11"/>
      <c r="G13333" s="15"/>
      <c r="H13333" s="11"/>
      <c r="I13333" s="15"/>
    </row>
    <row r="13334" spans="6:9">
      <c r="F13334" s="11"/>
      <c r="G13334" s="15"/>
      <c r="H13334" s="11"/>
      <c r="I13334" s="15"/>
    </row>
    <row r="13335" spans="6:9">
      <c r="F13335" s="11"/>
      <c r="G13335" s="15"/>
      <c r="H13335" s="11"/>
      <c r="I13335" s="15"/>
    </row>
    <row r="13336" spans="6:9">
      <c r="F13336" s="11"/>
      <c r="G13336" s="15"/>
      <c r="H13336" s="11"/>
      <c r="I13336" s="15"/>
    </row>
    <row r="13337" spans="6:9">
      <c r="F13337" s="11"/>
      <c r="G13337" s="15"/>
      <c r="H13337" s="11"/>
      <c r="I13337" s="15"/>
    </row>
    <row r="13338" spans="6:9">
      <c r="F13338" s="11"/>
      <c r="G13338" s="15"/>
      <c r="H13338" s="11"/>
      <c r="I13338" s="15"/>
    </row>
    <row r="13339" spans="6:9">
      <c r="F13339" s="11"/>
      <c r="G13339" s="15"/>
      <c r="H13339" s="11"/>
      <c r="I13339" s="15"/>
    </row>
    <row r="13340" spans="6:9">
      <c r="F13340" s="11"/>
      <c r="G13340" s="15"/>
      <c r="H13340" s="11"/>
      <c r="I13340" s="15"/>
    </row>
    <row r="13341" spans="6:9">
      <c r="F13341" s="11"/>
      <c r="G13341" s="15"/>
      <c r="H13341" s="11"/>
      <c r="I13341" s="15"/>
    </row>
    <row r="13342" spans="6:9">
      <c r="F13342" s="11"/>
      <c r="G13342" s="15"/>
      <c r="H13342" s="11"/>
      <c r="I13342" s="15"/>
    </row>
    <row r="13343" spans="6:9">
      <c r="F13343" s="11"/>
      <c r="G13343" s="15"/>
      <c r="H13343" s="11"/>
      <c r="I13343" s="15"/>
    </row>
    <row r="13344" spans="6:9">
      <c r="F13344" s="11"/>
      <c r="G13344" s="15"/>
      <c r="H13344" s="11"/>
      <c r="I13344" s="15"/>
    </row>
    <row r="13345" spans="6:9">
      <c r="F13345" s="11"/>
      <c r="G13345" s="15"/>
      <c r="H13345" s="11"/>
      <c r="I13345" s="15"/>
    </row>
    <row r="13346" spans="6:9">
      <c r="F13346" s="11"/>
      <c r="G13346" s="15"/>
      <c r="H13346" s="11"/>
      <c r="I13346" s="15"/>
    </row>
    <row r="13347" spans="6:9">
      <c r="F13347" s="11"/>
      <c r="G13347" s="15"/>
      <c r="H13347" s="11"/>
      <c r="I13347" s="15"/>
    </row>
    <row r="13348" spans="6:9">
      <c r="F13348" s="11"/>
      <c r="G13348" s="15"/>
      <c r="H13348" s="11"/>
      <c r="I13348" s="15"/>
    </row>
    <row r="13349" spans="6:9">
      <c r="F13349" s="11"/>
      <c r="G13349" s="15"/>
      <c r="H13349" s="11"/>
      <c r="I13349" s="15"/>
    </row>
    <row r="13350" spans="6:9">
      <c r="F13350" s="11"/>
      <c r="G13350" s="15"/>
      <c r="H13350" s="11"/>
      <c r="I13350" s="15"/>
    </row>
    <row r="13351" spans="6:9">
      <c r="F13351" s="11"/>
      <c r="G13351" s="15"/>
      <c r="H13351" s="11"/>
      <c r="I13351" s="15"/>
    </row>
    <row r="13352" spans="6:9">
      <c r="F13352" s="11"/>
      <c r="G13352" s="15"/>
      <c r="H13352" s="11"/>
      <c r="I13352" s="15"/>
    </row>
    <row r="13353" spans="6:9">
      <c r="F13353" s="11"/>
      <c r="G13353" s="15"/>
      <c r="H13353" s="11"/>
      <c r="I13353" s="15"/>
    </row>
    <row r="13354" spans="6:9">
      <c r="F13354" s="11"/>
      <c r="G13354" s="15"/>
      <c r="H13354" s="11"/>
      <c r="I13354" s="15"/>
    </row>
    <row r="13355" spans="6:9">
      <c r="F13355" s="11"/>
      <c r="G13355" s="15"/>
      <c r="H13355" s="11"/>
      <c r="I13355" s="15"/>
    </row>
    <row r="13356" spans="6:9">
      <c r="F13356" s="11"/>
      <c r="G13356" s="15"/>
      <c r="H13356" s="11"/>
      <c r="I13356" s="15"/>
    </row>
    <row r="13357" spans="6:9">
      <c r="F13357" s="11"/>
      <c r="G13357" s="15"/>
      <c r="H13357" s="11"/>
      <c r="I13357" s="15"/>
    </row>
    <row r="13358" spans="6:9">
      <c r="F13358" s="11"/>
      <c r="G13358" s="15"/>
      <c r="H13358" s="11"/>
      <c r="I13358" s="15"/>
    </row>
    <row r="13359" spans="6:9">
      <c r="F13359" s="11"/>
      <c r="G13359" s="15"/>
      <c r="H13359" s="11"/>
      <c r="I13359" s="15"/>
    </row>
    <row r="13360" spans="6:9">
      <c r="F13360" s="11"/>
      <c r="G13360" s="15"/>
      <c r="H13360" s="11"/>
      <c r="I13360" s="15"/>
    </row>
    <row r="13361" spans="6:9">
      <c r="F13361" s="11"/>
      <c r="G13361" s="15"/>
      <c r="H13361" s="11"/>
      <c r="I13361" s="15"/>
    </row>
    <row r="13362" spans="6:9">
      <c r="F13362" s="11"/>
      <c r="G13362" s="15"/>
      <c r="H13362" s="11"/>
      <c r="I13362" s="15"/>
    </row>
    <row r="13363" spans="6:9">
      <c r="F13363" s="11"/>
      <c r="G13363" s="15"/>
      <c r="H13363" s="11"/>
      <c r="I13363" s="15"/>
    </row>
    <row r="13364" spans="6:9">
      <c r="F13364" s="11"/>
      <c r="G13364" s="15"/>
      <c r="H13364" s="11"/>
      <c r="I13364" s="15"/>
    </row>
    <row r="13365" spans="6:9">
      <c r="F13365" s="11"/>
      <c r="G13365" s="15"/>
      <c r="H13365" s="11"/>
      <c r="I13365" s="15"/>
    </row>
    <row r="13366" spans="6:9">
      <c r="F13366" s="11"/>
      <c r="G13366" s="15"/>
      <c r="H13366" s="11"/>
      <c r="I13366" s="15"/>
    </row>
    <row r="13367" spans="6:9">
      <c r="F13367" s="11"/>
      <c r="G13367" s="15"/>
      <c r="H13367" s="11"/>
      <c r="I13367" s="15"/>
    </row>
    <row r="13368" spans="6:9">
      <c r="F13368" s="11"/>
      <c r="G13368" s="15"/>
      <c r="H13368" s="11"/>
      <c r="I13368" s="15"/>
    </row>
    <row r="13369" spans="6:9">
      <c r="F13369" s="11"/>
      <c r="G13369" s="15"/>
      <c r="H13369" s="11"/>
      <c r="I13369" s="15"/>
    </row>
    <row r="13370" spans="6:9">
      <c r="F13370" s="11"/>
      <c r="G13370" s="15"/>
      <c r="H13370" s="11"/>
      <c r="I13370" s="15"/>
    </row>
    <row r="13371" spans="6:9">
      <c r="F13371" s="11"/>
      <c r="G13371" s="15"/>
      <c r="H13371" s="11"/>
      <c r="I13371" s="15"/>
    </row>
    <row r="13372" spans="6:9">
      <c r="F13372" s="11"/>
      <c r="G13372" s="15"/>
      <c r="H13372" s="11"/>
      <c r="I13372" s="15"/>
    </row>
    <row r="13373" spans="6:9">
      <c r="F13373" s="11"/>
      <c r="G13373" s="15"/>
      <c r="H13373" s="11"/>
      <c r="I13373" s="15"/>
    </row>
    <row r="13374" spans="6:9">
      <c r="F13374" s="11"/>
      <c r="G13374" s="15"/>
      <c r="H13374" s="11"/>
      <c r="I13374" s="15"/>
    </row>
    <row r="13375" spans="6:9">
      <c r="F13375" s="11"/>
      <c r="G13375" s="15"/>
      <c r="H13375" s="11"/>
      <c r="I13375" s="15"/>
    </row>
    <row r="13376" spans="6:9">
      <c r="F13376" s="11"/>
      <c r="G13376" s="15"/>
      <c r="H13376" s="11"/>
      <c r="I13376" s="15"/>
    </row>
    <row r="13377" spans="6:9">
      <c r="F13377" s="11"/>
      <c r="G13377" s="15"/>
      <c r="H13377" s="11"/>
      <c r="I13377" s="15"/>
    </row>
    <row r="13378" spans="6:9">
      <c r="F13378" s="11"/>
      <c r="G13378" s="15"/>
      <c r="H13378" s="11"/>
      <c r="I13378" s="15"/>
    </row>
    <row r="13379" spans="6:9">
      <c r="F13379" s="11"/>
      <c r="G13379" s="15"/>
      <c r="H13379" s="11"/>
      <c r="I13379" s="15"/>
    </row>
    <row r="13380" spans="6:9">
      <c r="F13380" s="11"/>
      <c r="G13380" s="15"/>
      <c r="H13380" s="11"/>
      <c r="I13380" s="15"/>
    </row>
    <row r="13381" spans="6:9">
      <c r="F13381" s="11"/>
      <c r="G13381" s="15"/>
      <c r="H13381" s="11"/>
      <c r="I13381" s="15"/>
    </row>
    <row r="13382" spans="6:9">
      <c r="F13382" s="11"/>
      <c r="G13382" s="15"/>
      <c r="H13382" s="11"/>
      <c r="I13382" s="15"/>
    </row>
    <row r="13383" spans="6:9">
      <c r="F13383" s="11"/>
      <c r="G13383" s="15"/>
      <c r="H13383" s="11"/>
      <c r="I13383" s="15"/>
    </row>
    <row r="13384" spans="6:9">
      <c r="F13384" s="11"/>
      <c r="G13384" s="15"/>
      <c r="H13384" s="11"/>
      <c r="I13384" s="15"/>
    </row>
    <row r="13385" spans="6:9">
      <c r="F13385" s="11"/>
      <c r="G13385" s="15"/>
      <c r="H13385" s="11"/>
      <c r="I13385" s="15"/>
    </row>
    <row r="13386" spans="6:9">
      <c r="F13386" s="11"/>
      <c r="G13386" s="15"/>
      <c r="H13386" s="11"/>
      <c r="I13386" s="15"/>
    </row>
    <row r="13387" spans="6:9">
      <c r="F13387" s="11"/>
      <c r="G13387" s="15"/>
      <c r="H13387" s="11"/>
      <c r="I13387" s="15"/>
    </row>
    <row r="13388" spans="6:9">
      <c r="F13388" s="11"/>
      <c r="G13388" s="15"/>
      <c r="H13388" s="11"/>
      <c r="I13388" s="15"/>
    </row>
    <row r="13389" spans="6:9">
      <c r="F13389" s="11"/>
      <c r="G13389" s="15"/>
      <c r="H13389" s="11"/>
      <c r="I13389" s="15"/>
    </row>
    <row r="13390" spans="6:9">
      <c r="F13390" s="11"/>
      <c r="G13390" s="15"/>
      <c r="H13390" s="11"/>
      <c r="I13390" s="15"/>
    </row>
    <row r="13391" spans="6:9">
      <c r="F13391" s="11"/>
      <c r="G13391" s="15"/>
      <c r="H13391" s="11"/>
      <c r="I13391" s="15"/>
    </row>
    <row r="13392" spans="6:9">
      <c r="F13392" s="11"/>
      <c r="G13392" s="15"/>
      <c r="H13392" s="11"/>
      <c r="I13392" s="15"/>
    </row>
    <row r="13393" spans="6:9">
      <c r="F13393" s="11"/>
      <c r="G13393" s="15"/>
      <c r="H13393" s="11"/>
      <c r="I13393" s="15"/>
    </row>
    <row r="13394" spans="6:9">
      <c r="F13394" s="11"/>
      <c r="G13394" s="15"/>
      <c r="H13394" s="11"/>
      <c r="I13394" s="15"/>
    </row>
    <row r="13395" spans="6:9">
      <c r="F13395" s="11"/>
      <c r="G13395" s="15"/>
      <c r="H13395" s="11"/>
      <c r="I13395" s="15"/>
    </row>
    <row r="13396" spans="6:9">
      <c r="F13396" s="11"/>
      <c r="G13396" s="15"/>
      <c r="H13396" s="11"/>
      <c r="I13396" s="15"/>
    </row>
    <row r="13397" spans="6:9">
      <c r="F13397" s="11"/>
      <c r="G13397" s="15"/>
      <c r="H13397" s="11"/>
      <c r="I13397" s="15"/>
    </row>
    <row r="13398" spans="6:9">
      <c r="F13398" s="11"/>
      <c r="G13398" s="15"/>
      <c r="H13398" s="11"/>
      <c r="I13398" s="15"/>
    </row>
    <row r="13399" spans="6:9">
      <c r="F13399" s="11"/>
      <c r="G13399" s="15"/>
      <c r="H13399" s="11"/>
      <c r="I13399" s="15"/>
    </row>
    <row r="13400" spans="6:9">
      <c r="F13400" s="11"/>
      <c r="G13400" s="15"/>
      <c r="H13400" s="11"/>
      <c r="I13400" s="15"/>
    </row>
    <row r="13401" spans="6:9">
      <c r="F13401" s="11"/>
      <c r="G13401" s="15"/>
      <c r="H13401" s="11"/>
      <c r="I13401" s="15"/>
    </row>
    <row r="13402" spans="6:9">
      <c r="F13402" s="11"/>
      <c r="G13402" s="15"/>
      <c r="H13402" s="11"/>
      <c r="I13402" s="15"/>
    </row>
    <row r="13403" spans="6:9">
      <c r="F13403" s="11"/>
      <c r="G13403" s="15"/>
      <c r="H13403" s="11"/>
      <c r="I13403" s="15"/>
    </row>
    <row r="13404" spans="6:9">
      <c r="F13404" s="11"/>
      <c r="G13404" s="15"/>
      <c r="H13404" s="11"/>
      <c r="I13404" s="15"/>
    </row>
    <row r="13405" spans="6:9">
      <c r="F13405" s="11"/>
      <c r="G13405" s="15"/>
      <c r="H13405" s="11"/>
      <c r="I13405" s="15"/>
    </row>
    <row r="13406" spans="6:9">
      <c r="F13406" s="11"/>
      <c r="G13406" s="15"/>
      <c r="H13406" s="11"/>
      <c r="I13406" s="15"/>
    </row>
    <row r="13407" spans="6:9">
      <c r="F13407" s="11"/>
      <c r="G13407" s="15"/>
      <c r="H13407" s="11"/>
      <c r="I13407" s="15"/>
    </row>
    <row r="13408" spans="6:9">
      <c r="F13408" s="11"/>
      <c r="G13408" s="15"/>
      <c r="H13408" s="11"/>
      <c r="I13408" s="15"/>
    </row>
    <row r="13409" spans="6:9">
      <c r="F13409" s="11"/>
      <c r="G13409" s="15"/>
      <c r="H13409" s="11"/>
      <c r="I13409" s="15"/>
    </row>
    <row r="13410" spans="6:9">
      <c r="F13410" s="11"/>
      <c r="G13410" s="15"/>
      <c r="H13410" s="11"/>
      <c r="I13410" s="15"/>
    </row>
    <row r="13411" spans="6:9">
      <c r="F13411" s="11"/>
      <c r="G13411" s="15"/>
      <c r="H13411" s="11"/>
      <c r="I13411" s="15"/>
    </row>
    <row r="13412" spans="6:9">
      <c r="F13412" s="11"/>
      <c r="G13412" s="15"/>
      <c r="H13412" s="11"/>
      <c r="I13412" s="15"/>
    </row>
    <row r="13413" spans="6:9">
      <c r="F13413" s="11"/>
      <c r="G13413" s="15"/>
      <c r="H13413" s="11"/>
      <c r="I13413" s="15"/>
    </row>
    <row r="13414" spans="6:9">
      <c r="F13414" s="11"/>
      <c r="G13414" s="15"/>
      <c r="H13414" s="11"/>
      <c r="I13414" s="15"/>
    </row>
    <row r="13415" spans="6:9">
      <c r="F13415" s="11"/>
      <c r="G13415" s="15"/>
      <c r="H13415" s="11"/>
      <c r="I13415" s="15"/>
    </row>
    <row r="13416" spans="6:9">
      <c r="F13416" s="11"/>
      <c r="G13416" s="15"/>
      <c r="H13416" s="11"/>
      <c r="I13416" s="15"/>
    </row>
    <row r="13417" spans="6:9">
      <c r="F13417" s="11"/>
      <c r="G13417" s="15"/>
      <c r="H13417" s="11"/>
      <c r="I13417" s="15"/>
    </row>
    <row r="13418" spans="6:9">
      <c r="F13418" s="11"/>
      <c r="G13418" s="15"/>
      <c r="H13418" s="11"/>
      <c r="I13418" s="15"/>
    </row>
    <row r="13419" spans="6:9">
      <c r="F13419" s="11"/>
      <c r="G13419" s="15"/>
      <c r="H13419" s="11"/>
      <c r="I13419" s="15"/>
    </row>
    <row r="13420" spans="6:9">
      <c r="F13420" s="11"/>
      <c r="G13420" s="15"/>
      <c r="H13420" s="11"/>
      <c r="I13420" s="15"/>
    </row>
    <row r="13421" spans="6:9">
      <c r="F13421" s="11"/>
      <c r="G13421" s="15"/>
      <c r="H13421" s="11"/>
      <c r="I13421" s="15"/>
    </row>
    <row r="13422" spans="6:9">
      <c r="F13422" s="11"/>
      <c r="G13422" s="15"/>
      <c r="H13422" s="11"/>
      <c r="I13422" s="15"/>
    </row>
    <row r="13423" spans="6:9">
      <c r="F13423" s="11"/>
      <c r="G13423" s="15"/>
      <c r="H13423" s="11"/>
      <c r="I13423" s="15"/>
    </row>
    <row r="13424" spans="6:9">
      <c r="F13424" s="11"/>
      <c r="G13424" s="15"/>
      <c r="H13424" s="11"/>
      <c r="I13424" s="15"/>
    </row>
    <row r="13425" spans="6:9">
      <c r="F13425" s="11"/>
      <c r="G13425" s="15"/>
      <c r="H13425" s="11"/>
      <c r="I13425" s="15"/>
    </row>
    <row r="13426" spans="6:9">
      <c r="F13426" s="11"/>
      <c r="G13426" s="15"/>
      <c r="H13426" s="11"/>
      <c r="I13426" s="15"/>
    </row>
    <row r="13427" spans="6:9">
      <c r="F13427" s="11"/>
      <c r="G13427" s="15"/>
      <c r="H13427" s="11"/>
      <c r="I13427" s="15"/>
    </row>
    <row r="13428" spans="6:9">
      <c r="F13428" s="11"/>
      <c r="G13428" s="15"/>
      <c r="H13428" s="11"/>
      <c r="I13428" s="15"/>
    </row>
    <row r="13429" spans="6:9">
      <c r="F13429" s="11"/>
      <c r="G13429" s="15"/>
      <c r="H13429" s="11"/>
      <c r="I13429" s="15"/>
    </row>
    <row r="13430" spans="6:9">
      <c r="F13430" s="11"/>
      <c r="G13430" s="15"/>
      <c r="H13430" s="11"/>
      <c r="I13430" s="15"/>
    </row>
    <row r="13431" spans="6:9">
      <c r="F13431" s="11"/>
      <c r="G13431" s="15"/>
      <c r="H13431" s="11"/>
      <c r="I13431" s="15"/>
    </row>
    <row r="13432" spans="6:9">
      <c r="F13432" s="11"/>
      <c r="G13432" s="15"/>
      <c r="H13432" s="11"/>
      <c r="I13432" s="15"/>
    </row>
    <row r="13433" spans="6:9">
      <c r="F13433" s="11"/>
      <c r="G13433" s="15"/>
      <c r="H13433" s="11"/>
      <c r="I13433" s="15"/>
    </row>
    <row r="13434" spans="6:9">
      <c r="F13434" s="11"/>
      <c r="G13434" s="15"/>
      <c r="H13434" s="11"/>
      <c r="I13434" s="15"/>
    </row>
    <row r="13435" spans="6:9">
      <c r="F13435" s="11"/>
      <c r="G13435" s="15"/>
      <c r="H13435" s="11"/>
      <c r="I13435" s="15"/>
    </row>
    <row r="13436" spans="6:9">
      <c r="F13436" s="11"/>
      <c r="G13436" s="15"/>
      <c r="H13436" s="11"/>
      <c r="I13436" s="15"/>
    </row>
    <row r="13437" spans="6:9">
      <c r="F13437" s="11"/>
      <c r="G13437" s="15"/>
      <c r="H13437" s="11"/>
      <c r="I13437" s="15"/>
    </row>
    <row r="13438" spans="6:9">
      <c r="F13438" s="11"/>
      <c r="G13438" s="15"/>
      <c r="H13438" s="11"/>
      <c r="I13438" s="15"/>
    </row>
    <row r="13439" spans="6:9">
      <c r="F13439" s="11"/>
      <c r="G13439" s="15"/>
      <c r="H13439" s="11"/>
      <c r="I13439" s="15"/>
    </row>
    <row r="13440" spans="6:9">
      <c r="F13440" s="11"/>
      <c r="G13440" s="15"/>
      <c r="H13440" s="11"/>
      <c r="I13440" s="15"/>
    </row>
    <row r="13441" spans="6:9">
      <c r="F13441" s="11"/>
      <c r="G13441" s="15"/>
      <c r="H13441" s="11"/>
      <c r="I13441" s="15"/>
    </row>
    <row r="13442" spans="6:9">
      <c r="F13442" s="11"/>
      <c r="G13442" s="15"/>
      <c r="H13442" s="11"/>
      <c r="I13442" s="15"/>
    </row>
    <row r="13443" spans="6:9">
      <c r="F13443" s="11"/>
      <c r="G13443" s="15"/>
      <c r="H13443" s="11"/>
      <c r="I13443" s="15"/>
    </row>
    <row r="13444" spans="6:9">
      <c r="F13444" s="11"/>
      <c r="G13444" s="15"/>
      <c r="H13444" s="11"/>
      <c r="I13444" s="15"/>
    </row>
    <row r="13445" spans="6:9">
      <c r="F13445" s="11"/>
      <c r="G13445" s="15"/>
      <c r="H13445" s="11"/>
      <c r="I13445" s="15"/>
    </row>
    <row r="13446" spans="6:9">
      <c r="F13446" s="11"/>
      <c r="G13446" s="15"/>
      <c r="H13446" s="11"/>
      <c r="I13446" s="15"/>
    </row>
    <row r="13447" spans="6:9">
      <c r="F13447" s="11"/>
      <c r="G13447" s="15"/>
      <c r="H13447" s="11"/>
      <c r="I13447" s="15"/>
    </row>
    <row r="13448" spans="6:9">
      <c r="F13448" s="11"/>
      <c r="G13448" s="15"/>
      <c r="H13448" s="11"/>
      <c r="I13448" s="15"/>
    </row>
    <row r="13449" spans="6:9">
      <c r="F13449" s="11"/>
      <c r="G13449" s="15"/>
      <c r="H13449" s="11"/>
      <c r="I13449" s="15"/>
    </row>
    <row r="13450" spans="6:9">
      <c r="F13450" s="11"/>
      <c r="G13450" s="15"/>
      <c r="H13450" s="11"/>
      <c r="I13450" s="15"/>
    </row>
    <row r="13451" spans="6:9">
      <c r="F13451" s="11"/>
      <c r="G13451" s="15"/>
      <c r="H13451" s="11"/>
      <c r="I13451" s="15"/>
    </row>
    <row r="13452" spans="6:9">
      <c r="F13452" s="11"/>
      <c r="G13452" s="15"/>
      <c r="H13452" s="11"/>
      <c r="I13452" s="15"/>
    </row>
    <row r="13453" spans="6:9">
      <c r="F13453" s="11"/>
      <c r="G13453" s="15"/>
      <c r="H13453" s="11"/>
      <c r="I13453" s="15"/>
    </row>
    <row r="13454" spans="6:9">
      <c r="F13454" s="11"/>
      <c r="G13454" s="15"/>
      <c r="H13454" s="11"/>
      <c r="I13454" s="15"/>
    </row>
    <row r="13455" spans="6:9">
      <c r="F13455" s="11"/>
      <c r="G13455" s="15"/>
      <c r="H13455" s="11"/>
      <c r="I13455" s="15"/>
    </row>
    <row r="13456" spans="6:9">
      <c r="F13456" s="11"/>
      <c r="G13456" s="15"/>
      <c r="H13456" s="11"/>
      <c r="I13456" s="15"/>
    </row>
    <row r="13457" spans="6:9">
      <c r="F13457" s="11"/>
      <c r="G13457" s="15"/>
      <c r="H13457" s="11"/>
      <c r="I13457" s="15"/>
    </row>
    <row r="13458" spans="6:9">
      <c r="F13458" s="11"/>
      <c r="G13458" s="15"/>
      <c r="H13458" s="11"/>
      <c r="I13458" s="15"/>
    </row>
    <row r="13459" spans="6:9">
      <c r="F13459" s="11"/>
      <c r="G13459" s="15"/>
      <c r="H13459" s="11"/>
      <c r="I13459" s="15"/>
    </row>
    <row r="13460" spans="6:9">
      <c r="F13460" s="11"/>
      <c r="G13460" s="15"/>
      <c r="H13460" s="11"/>
      <c r="I13460" s="15"/>
    </row>
    <row r="13461" spans="6:9">
      <c r="F13461" s="11"/>
      <c r="G13461" s="15"/>
      <c r="H13461" s="11"/>
      <c r="I13461" s="15"/>
    </row>
    <row r="13462" spans="6:9">
      <c r="F13462" s="11"/>
      <c r="G13462" s="15"/>
      <c r="H13462" s="11"/>
      <c r="I13462" s="15"/>
    </row>
    <row r="13463" spans="6:9">
      <c r="F13463" s="11"/>
      <c r="G13463" s="15"/>
      <c r="H13463" s="11"/>
      <c r="I13463" s="15"/>
    </row>
    <row r="13464" spans="6:9">
      <c r="F13464" s="11"/>
      <c r="G13464" s="15"/>
      <c r="H13464" s="11"/>
      <c r="I13464" s="15"/>
    </row>
    <row r="13465" spans="6:9">
      <c r="F13465" s="11"/>
      <c r="G13465" s="15"/>
      <c r="H13465" s="11"/>
      <c r="I13465" s="15"/>
    </row>
    <row r="13466" spans="6:9">
      <c r="F13466" s="11"/>
      <c r="G13466" s="15"/>
      <c r="H13466" s="11"/>
      <c r="I13466" s="15"/>
    </row>
    <row r="13467" spans="6:9">
      <c r="F13467" s="11"/>
      <c r="G13467" s="15"/>
      <c r="H13467" s="11"/>
      <c r="I13467" s="15"/>
    </row>
    <row r="13468" spans="6:9">
      <c r="F13468" s="11"/>
      <c r="G13468" s="15"/>
      <c r="H13468" s="11"/>
      <c r="I13468" s="15"/>
    </row>
    <row r="13469" spans="6:9">
      <c r="F13469" s="11"/>
      <c r="G13469" s="15"/>
      <c r="H13469" s="11"/>
      <c r="I13469" s="15"/>
    </row>
    <row r="13470" spans="6:9">
      <c r="F13470" s="11"/>
      <c r="G13470" s="15"/>
      <c r="H13470" s="11"/>
      <c r="I13470" s="15"/>
    </row>
    <row r="13471" spans="6:9">
      <c r="F13471" s="11"/>
      <c r="G13471" s="15"/>
      <c r="H13471" s="11"/>
      <c r="I13471" s="15"/>
    </row>
    <row r="13472" spans="6:9">
      <c r="F13472" s="11"/>
      <c r="G13472" s="15"/>
      <c r="H13472" s="11"/>
      <c r="I13472" s="15"/>
    </row>
    <row r="13473" spans="6:9">
      <c r="F13473" s="11"/>
      <c r="G13473" s="15"/>
      <c r="H13473" s="11"/>
      <c r="I13473" s="15"/>
    </row>
    <row r="13474" spans="6:9">
      <c r="F13474" s="11"/>
      <c r="G13474" s="15"/>
      <c r="H13474" s="11"/>
      <c r="I13474" s="15"/>
    </row>
    <row r="13475" spans="6:9">
      <c r="F13475" s="11"/>
      <c r="G13475" s="15"/>
      <c r="H13475" s="11"/>
      <c r="I13475" s="15"/>
    </row>
    <row r="13476" spans="6:9">
      <c r="F13476" s="11"/>
      <c r="G13476" s="15"/>
      <c r="H13476" s="11"/>
      <c r="I13476" s="15"/>
    </row>
    <row r="13477" spans="6:9">
      <c r="F13477" s="11"/>
      <c r="G13477" s="15"/>
      <c r="H13477" s="11"/>
      <c r="I13477" s="15"/>
    </row>
    <row r="13478" spans="6:9">
      <c r="F13478" s="11"/>
      <c r="G13478" s="15"/>
      <c r="H13478" s="11"/>
      <c r="I13478" s="15"/>
    </row>
    <row r="13479" spans="6:9">
      <c r="F13479" s="11"/>
      <c r="G13479" s="15"/>
      <c r="H13479" s="11"/>
      <c r="I13479" s="15"/>
    </row>
    <row r="13480" spans="6:9">
      <c r="F13480" s="11"/>
      <c r="G13480" s="15"/>
      <c r="H13480" s="11"/>
      <c r="I13480" s="15"/>
    </row>
    <row r="13481" spans="6:9">
      <c r="F13481" s="11"/>
      <c r="G13481" s="15"/>
      <c r="H13481" s="11"/>
      <c r="I13481" s="15"/>
    </row>
    <row r="13482" spans="6:9">
      <c r="F13482" s="11"/>
      <c r="G13482" s="15"/>
      <c r="H13482" s="11"/>
      <c r="I13482" s="15"/>
    </row>
    <row r="13483" spans="6:9">
      <c r="F13483" s="11"/>
      <c r="G13483" s="15"/>
      <c r="H13483" s="11"/>
      <c r="I13483" s="15"/>
    </row>
    <row r="13484" spans="6:9">
      <c r="F13484" s="11"/>
      <c r="G13484" s="15"/>
      <c r="H13484" s="11"/>
      <c r="I13484" s="15"/>
    </row>
    <row r="13485" spans="6:9">
      <c r="F13485" s="11"/>
      <c r="G13485" s="15"/>
      <c r="H13485" s="11"/>
      <c r="I13485" s="15"/>
    </row>
    <row r="13486" spans="6:9">
      <c r="F13486" s="11"/>
      <c r="G13486" s="15"/>
      <c r="H13486" s="11"/>
      <c r="I13486" s="15"/>
    </row>
    <row r="13487" spans="6:9">
      <c r="F13487" s="11"/>
      <c r="G13487" s="15"/>
      <c r="H13487" s="11"/>
      <c r="I13487" s="15"/>
    </row>
    <row r="13488" spans="6:9">
      <c r="F13488" s="11"/>
      <c r="G13488" s="15"/>
      <c r="H13488" s="11"/>
      <c r="I13488" s="15"/>
    </row>
    <row r="13489" spans="6:9">
      <c r="F13489" s="11"/>
      <c r="G13489" s="15"/>
      <c r="H13489" s="11"/>
      <c r="I13489" s="15"/>
    </row>
    <row r="13490" spans="6:9">
      <c r="F13490" s="11"/>
      <c r="G13490" s="15"/>
      <c r="H13490" s="11"/>
      <c r="I13490" s="15"/>
    </row>
    <row r="13491" spans="6:9">
      <c r="F13491" s="11"/>
      <c r="G13491" s="15"/>
      <c r="H13491" s="11"/>
      <c r="I13491" s="15"/>
    </row>
    <row r="13492" spans="6:9">
      <c r="F13492" s="11"/>
      <c r="G13492" s="15"/>
      <c r="H13492" s="11"/>
      <c r="I13492" s="15"/>
    </row>
    <row r="13493" spans="6:9">
      <c r="F13493" s="11"/>
      <c r="G13493" s="15"/>
      <c r="H13493" s="11"/>
      <c r="I13493" s="15"/>
    </row>
    <row r="13494" spans="6:9">
      <c r="F13494" s="11"/>
      <c r="G13494" s="15"/>
      <c r="H13494" s="11"/>
      <c r="I13494" s="15"/>
    </row>
    <row r="13495" spans="6:9">
      <c r="F13495" s="11"/>
      <c r="G13495" s="15"/>
      <c r="H13495" s="11"/>
      <c r="I13495" s="15"/>
    </row>
    <row r="13496" spans="6:9">
      <c r="F13496" s="11"/>
      <c r="G13496" s="15"/>
      <c r="H13496" s="11"/>
      <c r="I13496" s="15"/>
    </row>
    <row r="13497" spans="6:9">
      <c r="F13497" s="11"/>
      <c r="G13497" s="15"/>
      <c r="H13497" s="11"/>
      <c r="I13497" s="15"/>
    </row>
    <row r="13498" spans="6:9">
      <c r="F13498" s="11"/>
      <c r="G13498" s="15"/>
      <c r="H13498" s="11"/>
      <c r="I13498" s="15"/>
    </row>
    <row r="13499" spans="6:9">
      <c r="F13499" s="11"/>
      <c r="G13499" s="15"/>
      <c r="H13499" s="11"/>
      <c r="I13499" s="15"/>
    </row>
    <row r="13500" spans="6:9">
      <c r="F13500" s="11"/>
      <c r="G13500" s="15"/>
      <c r="H13500" s="11"/>
      <c r="I13500" s="15"/>
    </row>
    <row r="13501" spans="6:9">
      <c r="F13501" s="11"/>
      <c r="G13501" s="15"/>
      <c r="H13501" s="11"/>
      <c r="I13501" s="15"/>
    </row>
    <row r="13502" spans="6:9">
      <c r="F13502" s="11"/>
      <c r="G13502" s="15"/>
      <c r="H13502" s="11"/>
      <c r="I13502" s="15"/>
    </row>
    <row r="13503" spans="6:9">
      <c r="F13503" s="11"/>
      <c r="G13503" s="15"/>
      <c r="H13503" s="11"/>
      <c r="I13503" s="15"/>
    </row>
    <row r="13504" spans="6:9">
      <c r="F13504" s="11"/>
      <c r="G13504" s="15"/>
      <c r="H13504" s="11"/>
      <c r="I13504" s="15"/>
    </row>
    <row r="13505" spans="6:9">
      <c r="F13505" s="11"/>
      <c r="G13505" s="15"/>
      <c r="H13505" s="11"/>
      <c r="I13505" s="15"/>
    </row>
    <row r="13506" spans="6:9">
      <c r="F13506" s="11"/>
      <c r="G13506" s="15"/>
      <c r="H13506" s="11"/>
      <c r="I13506" s="15"/>
    </row>
    <row r="13507" spans="6:9">
      <c r="F13507" s="11"/>
      <c r="G13507" s="15"/>
      <c r="H13507" s="11"/>
      <c r="I13507" s="15"/>
    </row>
    <row r="13508" spans="6:9">
      <c r="F13508" s="11"/>
      <c r="G13508" s="15"/>
      <c r="H13508" s="11"/>
      <c r="I13508" s="15"/>
    </row>
    <row r="13509" spans="6:9">
      <c r="F13509" s="11"/>
      <c r="G13509" s="15"/>
      <c r="H13509" s="11"/>
      <c r="I13509" s="15"/>
    </row>
    <row r="13510" spans="6:9">
      <c r="F13510" s="11"/>
      <c r="G13510" s="15"/>
      <c r="H13510" s="11"/>
      <c r="I13510" s="15"/>
    </row>
    <row r="13511" spans="6:9">
      <c r="F13511" s="11"/>
      <c r="G13511" s="15"/>
      <c r="H13511" s="11"/>
      <c r="I13511" s="15"/>
    </row>
    <row r="13512" spans="6:9">
      <c r="F13512" s="11"/>
      <c r="G13512" s="15"/>
      <c r="H13512" s="11"/>
      <c r="I13512" s="15"/>
    </row>
    <row r="13513" spans="6:9">
      <c r="F13513" s="11"/>
      <c r="G13513" s="15"/>
      <c r="H13513" s="11"/>
      <c r="I13513" s="15"/>
    </row>
    <row r="13514" spans="6:9">
      <c r="F13514" s="11"/>
      <c r="G13514" s="15"/>
      <c r="H13514" s="11"/>
      <c r="I13514" s="15"/>
    </row>
    <row r="13515" spans="6:9">
      <c r="F13515" s="11"/>
      <c r="G13515" s="15"/>
      <c r="H13515" s="11"/>
      <c r="I13515" s="15"/>
    </row>
    <row r="13516" spans="6:9">
      <c r="F13516" s="11"/>
      <c r="G13516" s="15"/>
      <c r="H13516" s="11"/>
      <c r="I13516" s="15"/>
    </row>
    <row r="13517" spans="6:9">
      <c r="F13517" s="11"/>
      <c r="G13517" s="15"/>
      <c r="H13517" s="11"/>
      <c r="I13517" s="15"/>
    </row>
    <row r="13518" spans="6:9">
      <c r="F13518" s="11"/>
      <c r="G13518" s="15"/>
      <c r="H13518" s="11"/>
      <c r="I13518" s="15"/>
    </row>
    <row r="13519" spans="6:9">
      <c r="F13519" s="11"/>
      <c r="G13519" s="15"/>
      <c r="H13519" s="11"/>
      <c r="I13519" s="15"/>
    </row>
    <row r="13520" spans="6:9">
      <c r="F13520" s="11"/>
      <c r="G13520" s="15"/>
      <c r="H13520" s="11"/>
      <c r="I13520" s="15"/>
    </row>
    <row r="13521" spans="6:9">
      <c r="F13521" s="11"/>
      <c r="G13521" s="15"/>
      <c r="H13521" s="11"/>
      <c r="I13521" s="15"/>
    </row>
    <row r="13522" spans="6:9">
      <c r="F13522" s="11"/>
      <c r="G13522" s="15"/>
      <c r="H13522" s="11"/>
      <c r="I13522" s="15"/>
    </row>
    <row r="13523" spans="6:9">
      <c r="F13523" s="11"/>
      <c r="G13523" s="15"/>
      <c r="H13523" s="11"/>
      <c r="I13523" s="15"/>
    </row>
    <row r="13524" spans="6:9">
      <c r="F13524" s="11"/>
      <c r="G13524" s="15"/>
      <c r="H13524" s="11"/>
      <c r="I13524" s="15"/>
    </row>
    <row r="13525" spans="6:9">
      <c r="F13525" s="11"/>
      <c r="G13525" s="15"/>
      <c r="H13525" s="11"/>
      <c r="I13525" s="15"/>
    </row>
    <row r="13526" spans="6:9">
      <c r="F13526" s="11"/>
      <c r="G13526" s="15"/>
      <c r="H13526" s="11"/>
      <c r="I13526" s="15"/>
    </row>
    <row r="13527" spans="6:9">
      <c r="F13527" s="11"/>
      <c r="G13527" s="15"/>
      <c r="H13527" s="11"/>
      <c r="I13527" s="15"/>
    </row>
    <row r="13528" spans="6:9">
      <c r="F13528" s="11"/>
      <c r="G13528" s="15"/>
      <c r="H13528" s="11"/>
      <c r="I13528" s="15"/>
    </row>
    <row r="13529" spans="6:9">
      <c r="F13529" s="11"/>
      <c r="G13529" s="15"/>
      <c r="H13529" s="11"/>
      <c r="I13529" s="15"/>
    </row>
    <row r="13530" spans="6:9">
      <c r="F13530" s="11"/>
      <c r="G13530" s="15"/>
      <c r="H13530" s="11"/>
      <c r="I13530" s="15"/>
    </row>
    <row r="13531" spans="6:9">
      <c r="F13531" s="11"/>
      <c r="G13531" s="15"/>
      <c r="H13531" s="11"/>
      <c r="I13531" s="15"/>
    </row>
    <row r="13532" spans="6:9">
      <c r="F13532" s="11"/>
      <c r="G13532" s="15"/>
      <c r="H13532" s="11"/>
      <c r="I13532" s="15"/>
    </row>
    <row r="13533" spans="6:9">
      <c r="F13533" s="11"/>
      <c r="G13533" s="15"/>
      <c r="H13533" s="11"/>
      <c r="I13533" s="15"/>
    </row>
    <row r="13534" spans="6:9">
      <c r="F13534" s="11"/>
      <c r="G13534" s="15"/>
      <c r="H13534" s="11"/>
      <c r="I13534" s="15"/>
    </row>
    <row r="13535" spans="6:9">
      <c r="F13535" s="11"/>
      <c r="G13535" s="15"/>
      <c r="H13535" s="11"/>
      <c r="I13535" s="15"/>
    </row>
    <row r="13536" spans="6:9">
      <c r="F13536" s="11"/>
      <c r="G13536" s="15"/>
      <c r="H13536" s="11"/>
      <c r="I13536" s="15"/>
    </row>
    <row r="13537" spans="6:9">
      <c r="F13537" s="11"/>
      <c r="G13537" s="15"/>
      <c r="H13537" s="11"/>
      <c r="I13537" s="15"/>
    </row>
    <row r="13538" spans="6:9">
      <c r="F13538" s="11"/>
      <c r="G13538" s="15"/>
      <c r="H13538" s="11"/>
      <c r="I13538" s="15"/>
    </row>
    <row r="13539" spans="6:9">
      <c r="F13539" s="11"/>
      <c r="G13539" s="15"/>
      <c r="H13539" s="11"/>
      <c r="I13539" s="15"/>
    </row>
    <row r="13540" spans="6:9">
      <c r="F13540" s="11"/>
      <c r="G13540" s="15"/>
      <c r="H13540" s="11"/>
      <c r="I13540" s="15"/>
    </row>
    <row r="13541" spans="6:9">
      <c r="F13541" s="11"/>
      <c r="G13541" s="15"/>
      <c r="H13541" s="11"/>
      <c r="I13541" s="15"/>
    </row>
    <row r="13542" spans="6:9">
      <c r="F13542" s="11"/>
      <c r="G13542" s="15"/>
      <c r="H13542" s="11"/>
      <c r="I13542" s="15"/>
    </row>
    <row r="13543" spans="6:9">
      <c r="F13543" s="11"/>
      <c r="G13543" s="15"/>
      <c r="H13543" s="11"/>
      <c r="I13543" s="15"/>
    </row>
    <row r="13544" spans="6:9">
      <c r="F13544" s="11"/>
      <c r="G13544" s="15"/>
      <c r="H13544" s="11"/>
      <c r="I13544" s="15"/>
    </row>
    <row r="13545" spans="6:9">
      <c r="F13545" s="11"/>
      <c r="G13545" s="15"/>
      <c r="H13545" s="11"/>
      <c r="I13545" s="15"/>
    </row>
    <row r="13546" spans="6:9">
      <c r="F13546" s="11"/>
      <c r="G13546" s="15"/>
      <c r="H13546" s="11"/>
      <c r="I13546" s="15"/>
    </row>
    <row r="13547" spans="6:9">
      <c r="F13547" s="11"/>
      <c r="G13547" s="15"/>
      <c r="H13547" s="11"/>
      <c r="I13547" s="15"/>
    </row>
    <row r="13548" spans="6:9">
      <c r="F13548" s="11"/>
      <c r="G13548" s="15"/>
      <c r="H13548" s="11"/>
      <c r="I13548" s="15"/>
    </row>
    <row r="13549" spans="6:9">
      <c r="F13549" s="11"/>
      <c r="G13549" s="15"/>
      <c r="H13549" s="11"/>
      <c r="I13549" s="15"/>
    </row>
    <row r="13550" spans="6:9">
      <c r="F13550" s="11"/>
      <c r="G13550" s="15"/>
      <c r="H13550" s="11"/>
      <c r="I13550" s="15"/>
    </row>
    <row r="13551" spans="6:9">
      <c r="F13551" s="11"/>
      <c r="G13551" s="15"/>
      <c r="H13551" s="11"/>
      <c r="I13551" s="15"/>
    </row>
    <row r="13552" spans="6:9">
      <c r="F13552" s="11"/>
      <c r="G13552" s="15"/>
      <c r="H13552" s="11"/>
      <c r="I13552" s="15"/>
    </row>
    <row r="13553" spans="6:9">
      <c r="F13553" s="11"/>
      <c r="G13553" s="15"/>
      <c r="H13553" s="11"/>
      <c r="I13553" s="15"/>
    </row>
    <row r="13554" spans="6:9">
      <c r="F13554" s="11"/>
      <c r="G13554" s="15"/>
      <c r="H13554" s="11"/>
      <c r="I13554" s="15"/>
    </row>
    <row r="13555" spans="6:9">
      <c r="F13555" s="11"/>
      <c r="G13555" s="15"/>
      <c r="H13555" s="11"/>
      <c r="I13555" s="15"/>
    </row>
    <row r="13556" spans="6:9">
      <c r="F13556" s="11"/>
      <c r="G13556" s="15"/>
      <c r="H13556" s="11"/>
      <c r="I13556" s="15"/>
    </row>
    <row r="13557" spans="6:9">
      <c r="F13557" s="11"/>
      <c r="G13557" s="15"/>
      <c r="H13557" s="11"/>
      <c r="I13557" s="15"/>
    </row>
    <row r="13558" spans="6:9">
      <c r="F13558" s="11"/>
      <c r="G13558" s="15"/>
      <c r="H13558" s="11"/>
      <c r="I13558" s="15"/>
    </row>
    <row r="13559" spans="6:9">
      <c r="F13559" s="11"/>
      <c r="G13559" s="15"/>
      <c r="H13559" s="11"/>
      <c r="I13559" s="15"/>
    </row>
    <row r="13560" spans="6:9">
      <c r="F13560" s="11"/>
      <c r="G13560" s="15"/>
      <c r="H13560" s="11"/>
      <c r="I13560" s="15"/>
    </row>
    <row r="13561" spans="6:9">
      <c r="F13561" s="11"/>
      <c r="G13561" s="15"/>
      <c r="H13561" s="11"/>
      <c r="I13561" s="15"/>
    </row>
    <row r="13562" spans="6:9">
      <c r="F13562" s="11"/>
      <c r="G13562" s="15"/>
      <c r="H13562" s="11"/>
      <c r="I13562" s="15"/>
    </row>
    <row r="13563" spans="6:9">
      <c r="F13563" s="11"/>
      <c r="G13563" s="15"/>
      <c r="H13563" s="11"/>
      <c r="I13563" s="15"/>
    </row>
    <row r="13564" spans="6:9">
      <c r="F13564" s="11"/>
      <c r="G13564" s="15"/>
      <c r="H13564" s="11"/>
      <c r="I13564" s="15"/>
    </row>
    <row r="13565" spans="6:9">
      <c r="F13565" s="11"/>
      <c r="G13565" s="15"/>
      <c r="H13565" s="11"/>
      <c r="I13565" s="15"/>
    </row>
    <row r="13566" spans="6:9">
      <c r="F13566" s="11"/>
      <c r="G13566" s="15"/>
      <c r="H13566" s="11"/>
      <c r="I13566" s="15"/>
    </row>
    <row r="13567" spans="6:9">
      <c r="F13567" s="11"/>
      <c r="G13567" s="15"/>
      <c r="H13567" s="11"/>
      <c r="I13567" s="15"/>
    </row>
    <row r="13568" spans="6:9">
      <c r="F13568" s="11"/>
      <c r="G13568" s="15"/>
      <c r="H13568" s="11"/>
      <c r="I13568" s="15"/>
    </row>
    <row r="13569" spans="6:9">
      <c r="F13569" s="11"/>
      <c r="G13569" s="15"/>
      <c r="H13569" s="11"/>
      <c r="I13569" s="15"/>
    </row>
    <row r="13570" spans="6:9">
      <c r="F13570" s="11"/>
      <c r="G13570" s="15"/>
      <c r="H13570" s="11"/>
      <c r="I13570" s="15"/>
    </row>
    <row r="13571" spans="6:9">
      <c r="F13571" s="11"/>
      <c r="G13571" s="15"/>
      <c r="H13571" s="11"/>
      <c r="I13571" s="15"/>
    </row>
    <row r="13572" spans="6:9">
      <c r="F13572" s="11"/>
      <c r="G13572" s="15"/>
      <c r="H13572" s="11"/>
      <c r="I13572" s="15"/>
    </row>
    <row r="13573" spans="6:9">
      <c r="F13573" s="11"/>
      <c r="G13573" s="15"/>
      <c r="H13573" s="11"/>
      <c r="I13573" s="15"/>
    </row>
    <row r="13574" spans="6:9">
      <c r="F13574" s="11"/>
      <c r="G13574" s="15"/>
      <c r="H13574" s="11"/>
      <c r="I13574" s="15"/>
    </row>
    <row r="13575" spans="6:9">
      <c r="F13575" s="11"/>
      <c r="G13575" s="15"/>
      <c r="H13575" s="11"/>
      <c r="I13575" s="15"/>
    </row>
    <row r="13576" spans="6:9">
      <c r="F13576" s="11"/>
      <c r="G13576" s="15"/>
      <c r="H13576" s="11"/>
      <c r="I13576" s="15"/>
    </row>
    <row r="13577" spans="6:9">
      <c r="F13577" s="11"/>
      <c r="G13577" s="15"/>
      <c r="H13577" s="11"/>
      <c r="I13577" s="15"/>
    </row>
    <row r="13578" spans="6:9">
      <c r="F13578" s="11"/>
      <c r="G13578" s="15"/>
      <c r="H13578" s="11"/>
      <c r="I13578" s="15"/>
    </row>
    <row r="13579" spans="6:9">
      <c r="F13579" s="11"/>
      <c r="G13579" s="15"/>
      <c r="H13579" s="11"/>
      <c r="I13579" s="15"/>
    </row>
    <row r="13580" spans="6:9">
      <c r="F13580" s="11"/>
      <c r="G13580" s="15"/>
      <c r="H13580" s="11"/>
      <c r="I13580" s="15"/>
    </row>
    <row r="13581" spans="6:9">
      <c r="F13581" s="11"/>
      <c r="G13581" s="15"/>
      <c r="H13581" s="11"/>
      <c r="I13581" s="15"/>
    </row>
    <row r="13582" spans="6:9">
      <c r="F13582" s="11"/>
      <c r="G13582" s="15"/>
      <c r="H13582" s="11"/>
      <c r="I13582" s="15"/>
    </row>
    <row r="13583" spans="6:9">
      <c r="F13583" s="11"/>
      <c r="G13583" s="15"/>
      <c r="H13583" s="11"/>
      <c r="I13583" s="15"/>
    </row>
    <row r="13584" spans="6:9">
      <c r="F13584" s="11"/>
      <c r="G13584" s="15"/>
      <c r="H13584" s="11"/>
      <c r="I13584" s="15"/>
    </row>
    <row r="13585" spans="6:9">
      <c r="F13585" s="11"/>
      <c r="G13585" s="15"/>
      <c r="H13585" s="11"/>
      <c r="I13585" s="15"/>
    </row>
    <row r="13586" spans="6:9">
      <c r="F13586" s="11"/>
      <c r="G13586" s="15"/>
      <c r="H13586" s="11"/>
      <c r="I13586" s="15"/>
    </row>
    <row r="13587" spans="6:9">
      <c r="F13587" s="11"/>
      <c r="G13587" s="15"/>
      <c r="H13587" s="11"/>
      <c r="I13587" s="15"/>
    </row>
    <row r="13588" spans="6:9">
      <c r="F13588" s="11"/>
      <c r="G13588" s="15"/>
      <c r="H13588" s="11"/>
      <c r="I13588" s="15"/>
    </row>
    <row r="13589" spans="6:9">
      <c r="F13589" s="11"/>
      <c r="G13589" s="15"/>
      <c r="H13589" s="11"/>
      <c r="I13589" s="15"/>
    </row>
    <row r="13590" spans="6:9">
      <c r="F13590" s="11"/>
      <c r="G13590" s="15"/>
      <c r="H13590" s="11"/>
      <c r="I13590" s="15"/>
    </row>
    <row r="13591" spans="6:9">
      <c r="F13591" s="11"/>
      <c r="G13591" s="15"/>
      <c r="H13591" s="11"/>
      <c r="I13591" s="15"/>
    </row>
    <row r="13592" spans="6:9">
      <c r="F13592" s="11"/>
      <c r="G13592" s="15"/>
      <c r="H13592" s="11"/>
      <c r="I13592" s="15"/>
    </row>
    <row r="13593" spans="6:9">
      <c r="F13593" s="11"/>
      <c r="G13593" s="15"/>
      <c r="H13593" s="11"/>
      <c r="I13593" s="15"/>
    </row>
    <row r="13594" spans="6:9">
      <c r="F13594" s="11"/>
      <c r="G13594" s="15"/>
      <c r="H13594" s="11"/>
      <c r="I13594" s="15"/>
    </row>
    <row r="13595" spans="6:9">
      <c r="F13595" s="11"/>
      <c r="G13595" s="15"/>
      <c r="H13595" s="11"/>
      <c r="I13595" s="15"/>
    </row>
    <row r="13596" spans="6:9">
      <c r="F13596" s="11"/>
      <c r="G13596" s="15"/>
      <c r="H13596" s="11"/>
      <c r="I13596" s="15"/>
    </row>
    <row r="13597" spans="6:9">
      <c r="F13597" s="11"/>
      <c r="G13597" s="15"/>
      <c r="H13597" s="11"/>
      <c r="I13597" s="15"/>
    </row>
    <row r="13598" spans="6:9">
      <c r="F13598" s="11"/>
      <c r="G13598" s="15"/>
      <c r="H13598" s="11"/>
      <c r="I13598" s="15"/>
    </row>
    <row r="13599" spans="6:9">
      <c r="F13599" s="11"/>
      <c r="G13599" s="15"/>
      <c r="H13599" s="11"/>
      <c r="I13599" s="15"/>
    </row>
    <row r="13600" spans="6:9">
      <c r="F13600" s="11"/>
      <c r="G13600" s="15"/>
      <c r="H13600" s="11"/>
      <c r="I13600" s="15"/>
    </row>
    <row r="13601" spans="6:9">
      <c r="F13601" s="11"/>
      <c r="G13601" s="15"/>
      <c r="H13601" s="11"/>
      <c r="I13601" s="15"/>
    </row>
    <row r="13602" spans="6:9">
      <c r="F13602" s="11"/>
      <c r="G13602" s="15"/>
      <c r="H13602" s="11"/>
      <c r="I13602" s="15"/>
    </row>
    <row r="13603" spans="6:9">
      <c r="F13603" s="11"/>
      <c r="G13603" s="15"/>
      <c r="H13603" s="11"/>
      <c r="I13603" s="15"/>
    </row>
    <row r="13604" spans="6:9">
      <c r="F13604" s="11"/>
      <c r="G13604" s="15"/>
      <c r="H13604" s="11"/>
      <c r="I13604" s="15"/>
    </row>
    <row r="13605" spans="6:9">
      <c r="F13605" s="11"/>
      <c r="G13605" s="15"/>
      <c r="H13605" s="11"/>
      <c r="I13605" s="15"/>
    </row>
    <row r="13606" spans="6:9">
      <c r="F13606" s="11"/>
      <c r="G13606" s="15"/>
      <c r="H13606" s="11"/>
      <c r="I13606" s="15"/>
    </row>
    <row r="13607" spans="6:9">
      <c r="F13607" s="11"/>
      <c r="G13607" s="15"/>
      <c r="H13607" s="11"/>
      <c r="I13607" s="15"/>
    </row>
    <row r="13608" spans="6:9">
      <c r="F13608" s="11"/>
      <c r="G13608" s="15"/>
      <c r="H13608" s="11"/>
      <c r="I13608" s="15"/>
    </row>
    <row r="13609" spans="6:9">
      <c r="F13609" s="11"/>
      <c r="G13609" s="15"/>
      <c r="H13609" s="11"/>
      <c r="I13609" s="15"/>
    </row>
    <row r="13610" spans="6:9">
      <c r="F13610" s="11"/>
      <c r="G13610" s="15"/>
      <c r="H13610" s="11"/>
      <c r="I13610" s="15"/>
    </row>
    <row r="13611" spans="6:9">
      <c r="F13611" s="11"/>
      <c r="G13611" s="15"/>
      <c r="H13611" s="11"/>
      <c r="I13611" s="15"/>
    </row>
    <row r="13612" spans="6:9">
      <c r="F13612" s="11"/>
      <c r="G13612" s="15"/>
      <c r="H13612" s="11"/>
      <c r="I13612" s="15"/>
    </row>
    <row r="13613" spans="6:9">
      <c r="F13613" s="11"/>
      <c r="G13613" s="15"/>
      <c r="H13613" s="11"/>
      <c r="I13613" s="15"/>
    </row>
    <row r="13614" spans="6:9">
      <c r="F13614" s="11"/>
      <c r="G13614" s="15"/>
      <c r="H13614" s="11"/>
      <c r="I13614" s="15"/>
    </row>
    <row r="13615" spans="6:9">
      <c r="F13615" s="11"/>
      <c r="G13615" s="15"/>
      <c r="H13615" s="11"/>
      <c r="I13615" s="15"/>
    </row>
    <row r="13616" spans="6:9">
      <c r="F13616" s="11"/>
      <c r="G13616" s="15"/>
      <c r="H13616" s="11"/>
      <c r="I13616" s="15"/>
    </row>
    <row r="13617" spans="6:9">
      <c r="F13617" s="11"/>
      <c r="G13617" s="15"/>
      <c r="H13617" s="11"/>
      <c r="I13617" s="15"/>
    </row>
    <row r="13618" spans="6:9">
      <c r="F13618" s="11"/>
      <c r="G13618" s="15"/>
      <c r="H13618" s="11"/>
      <c r="I13618" s="15"/>
    </row>
    <row r="13619" spans="6:9">
      <c r="F13619" s="11"/>
      <c r="G13619" s="15"/>
      <c r="H13619" s="11"/>
      <c r="I13619" s="15"/>
    </row>
    <row r="13620" spans="6:9">
      <c r="F13620" s="11"/>
      <c r="G13620" s="15"/>
      <c r="H13620" s="11"/>
      <c r="I13620" s="15"/>
    </row>
    <row r="13621" spans="6:9">
      <c r="F13621" s="11"/>
      <c r="G13621" s="15"/>
      <c r="H13621" s="11"/>
      <c r="I13621" s="15"/>
    </row>
    <row r="13622" spans="6:9">
      <c r="F13622" s="11"/>
      <c r="G13622" s="15"/>
      <c r="H13622" s="11"/>
      <c r="I13622" s="15"/>
    </row>
    <row r="13623" spans="6:9">
      <c r="F13623" s="11"/>
      <c r="G13623" s="15"/>
      <c r="H13623" s="11"/>
      <c r="I13623" s="15"/>
    </row>
    <row r="13624" spans="6:9">
      <c r="F13624" s="11"/>
      <c r="G13624" s="15"/>
      <c r="H13624" s="11"/>
      <c r="I13624" s="15"/>
    </row>
    <row r="13625" spans="6:9">
      <c r="F13625" s="11"/>
      <c r="G13625" s="15"/>
      <c r="H13625" s="11"/>
      <c r="I13625" s="15"/>
    </row>
    <row r="13626" spans="6:9">
      <c r="F13626" s="11"/>
      <c r="G13626" s="15"/>
      <c r="H13626" s="11"/>
      <c r="I13626" s="15"/>
    </row>
    <row r="13627" spans="6:9">
      <c r="F13627" s="11"/>
      <c r="G13627" s="15"/>
      <c r="H13627" s="11"/>
      <c r="I13627" s="15"/>
    </row>
    <row r="13628" spans="6:9">
      <c r="F13628" s="11"/>
      <c r="G13628" s="15"/>
      <c r="H13628" s="11"/>
      <c r="I13628" s="15"/>
    </row>
    <row r="13629" spans="6:9">
      <c r="F13629" s="11"/>
      <c r="G13629" s="15"/>
      <c r="H13629" s="11"/>
      <c r="I13629" s="15"/>
    </row>
    <row r="13630" spans="6:9">
      <c r="F13630" s="11"/>
      <c r="G13630" s="15"/>
      <c r="H13630" s="11"/>
      <c r="I13630" s="15"/>
    </row>
    <row r="13631" spans="6:9">
      <c r="F13631" s="11"/>
      <c r="G13631" s="15"/>
      <c r="H13631" s="11"/>
      <c r="I13631" s="15"/>
    </row>
    <row r="13632" spans="6:9">
      <c r="F13632" s="11"/>
      <c r="G13632" s="15"/>
      <c r="H13632" s="11"/>
      <c r="I13632" s="15"/>
    </row>
    <row r="13633" spans="6:9">
      <c r="F13633" s="11"/>
      <c r="G13633" s="15"/>
      <c r="H13633" s="11"/>
      <c r="I13633" s="15"/>
    </row>
    <row r="13634" spans="6:9">
      <c r="F13634" s="11"/>
      <c r="G13634" s="15"/>
      <c r="H13634" s="11"/>
      <c r="I13634" s="15"/>
    </row>
    <row r="13635" spans="6:9">
      <c r="F13635" s="11"/>
      <c r="G13635" s="15"/>
      <c r="H13635" s="11"/>
      <c r="I13635" s="15"/>
    </row>
    <row r="13636" spans="6:9">
      <c r="F13636" s="11"/>
      <c r="G13636" s="15"/>
      <c r="H13636" s="11"/>
      <c r="I13636" s="15"/>
    </row>
    <row r="13637" spans="6:9">
      <c r="F13637" s="11"/>
      <c r="G13637" s="15"/>
      <c r="H13637" s="11"/>
      <c r="I13637" s="15"/>
    </row>
    <row r="13638" spans="6:9">
      <c r="F13638" s="11"/>
      <c r="G13638" s="15"/>
      <c r="H13638" s="11"/>
      <c r="I13638" s="15"/>
    </row>
    <row r="13639" spans="6:9">
      <c r="F13639" s="11"/>
      <c r="G13639" s="15"/>
      <c r="H13639" s="11"/>
      <c r="I13639" s="15"/>
    </row>
    <row r="13640" spans="6:9">
      <c r="F13640" s="11"/>
      <c r="G13640" s="15"/>
      <c r="H13640" s="11"/>
      <c r="I13640" s="15"/>
    </row>
    <row r="13641" spans="6:9">
      <c r="F13641" s="11"/>
      <c r="G13641" s="15"/>
      <c r="H13641" s="11"/>
      <c r="I13641" s="15"/>
    </row>
    <row r="13642" spans="6:9">
      <c r="F13642" s="11"/>
      <c r="G13642" s="15"/>
      <c r="H13642" s="11"/>
      <c r="I13642" s="15"/>
    </row>
    <row r="13643" spans="6:9">
      <c r="F13643" s="11"/>
      <c r="G13643" s="15"/>
      <c r="H13643" s="11"/>
      <c r="I13643" s="15"/>
    </row>
    <row r="13644" spans="6:9">
      <c r="F13644" s="11"/>
      <c r="G13644" s="15"/>
      <c r="H13644" s="11"/>
      <c r="I13644" s="15"/>
    </row>
    <row r="13645" spans="6:9">
      <c r="F13645" s="11"/>
      <c r="G13645" s="15"/>
      <c r="H13645" s="11"/>
      <c r="I13645" s="15"/>
    </row>
    <row r="13646" spans="6:9">
      <c r="F13646" s="11"/>
      <c r="G13646" s="15"/>
      <c r="H13646" s="11"/>
      <c r="I13646" s="15"/>
    </row>
    <row r="13647" spans="6:9">
      <c r="F13647" s="11"/>
      <c r="G13647" s="15"/>
      <c r="H13647" s="11"/>
      <c r="I13647" s="15"/>
    </row>
    <row r="13648" spans="6:9">
      <c r="F13648" s="11"/>
      <c r="G13648" s="15"/>
      <c r="H13648" s="11"/>
      <c r="I13648" s="15"/>
    </row>
    <row r="13649" spans="6:9">
      <c r="F13649" s="11"/>
      <c r="G13649" s="15"/>
      <c r="H13649" s="11"/>
      <c r="I13649" s="15"/>
    </row>
    <row r="13650" spans="6:9">
      <c r="F13650" s="11"/>
      <c r="G13650" s="15"/>
      <c r="H13650" s="11"/>
      <c r="I13650" s="15"/>
    </row>
    <row r="13651" spans="6:9">
      <c r="F13651" s="11"/>
      <c r="G13651" s="15"/>
      <c r="H13651" s="11"/>
      <c r="I13651" s="15"/>
    </row>
    <row r="13652" spans="6:9">
      <c r="F13652" s="11"/>
      <c r="G13652" s="15"/>
      <c r="H13652" s="11"/>
      <c r="I13652" s="15"/>
    </row>
    <row r="13653" spans="6:9">
      <c r="F13653" s="11"/>
      <c r="G13653" s="15"/>
      <c r="H13653" s="11"/>
      <c r="I13653" s="15"/>
    </row>
    <row r="13654" spans="6:9">
      <c r="F13654" s="11"/>
      <c r="G13654" s="15"/>
      <c r="H13654" s="11"/>
      <c r="I13654" s="15"/>
    </row>
    <row r="13655" spans="6:9">
      <c r="F13655" s="11"/>
      <c r="G13655" s="15"/>
      <c r="H13655" s="11"/>
      <c r="I13655" s="15"/>
    </row>
    <row r="13656" spans="6:9">
      <c r="F13656" s="11"/>
      <c r="G13656" s="15"/>
      <c r="H13656" s="11"/>
      <c r="I13656" s="15"/>
    </row>
    <row r="13657" spans="6:9">
      <c r="F13657" s="11"/>
      <c r="G13657" s="15"/>
      <c r="H13657" s="11"/>
      <c r="I13657" s="15"/>
    </row>
    <row r="13658" spans="6:9">
      <c r="F13658" s="11"/>
      <c r="G13658" s="15"/>
      <c r="H13658" s="11"/>
      <c r="I13658" s="15"/>
    </row>
    <row r="13659" spans="6:9">
      <c r="F13659" s="11"/>
      <c r="G13659" s="15"/>
      <c r="H13659" s="11"/>
      <c r="I13659" s="15"/>
    </row>
    <row r="13660" spans="6:9">
      <c r="F13660" s="11"/>
      <c r="G13660" s="15"/>
      <c r="H13660" s="11"/>
      <c r="I13660" s="15"/>
    </row>
    <row r="13661" spans="6:9">
      <c r="F13661" s="11"/>
      <c r="G13661" s="15"/>
      <c r="H13661" s="11"/>
      <c r="I13661" s="15"/>
    </row>
    <row r="13662" spans="6:9">
      <c r="F13662" s="11"/>
      <c r="G13662" s="15"/>
      <c r="H13662" s="11"/>
      <c r="I13662" s="15"/>
    </row>
    <row r="13663" spans="6:9">
      <c r="F13663" s="11"/>
      <c r="G13663" s="15"/>
      <c r="H13663" s="11"/>
      <c r="I13663" s="15"/>
    </row>
    <row r="13664" spans="6:9">
      <c r="F13664" s="11"/>
      <c r="G13664" s="15"/>
      <c r="H13664" s="11"/>
      <c r="I13664" s="15"/>
    </row>
    <row r="13665" spans="6:9">
      <c r="F13665" s="11"/>
      <c r="G13665" s="15"/>
      <c r="H13665" s="11"/>
      <c r="I13665" s="15"/>
    </row>
    <row r="13666" spans="6:9">
      <c r="F13666" s="11"/>
      <c r="G13666" s="15"/>
      <c r="H13666" s="11"/>
      <c r="I13666" s="15"/>
    </row>
    <row r="13667" spans="6:9">
      <c r="F13667" s="11"/>
      <c r="G13667" s="15"/>
      <c r="H13667" s="11"/>
      <c r="I13667" s="15"/>
    </row>
    <row r="13668" spans="6:9">
      <c r="F13668" s="11"/>
      <c r="G13668" s="15"/>
      <c r="H13668" s="11"/>
      <c r="I13668" s="15"/>
    </row>
    <row r="13669" spans="6:9">
      <c r="F13669" s="11"/>
      <c r="G13669" s="15"/>
      <c r="H13669" s="11"/>
      <c r="I13669" s="15"/>
    </row>
    <row r="13670" spans="6:9">
      <c r="F13670" s="11"/>
      <c r="G13670" s="15"/>
      <c r="H13670" s="11"/>
      <c r="I13670" s="15"/>
    </row>
    <row r="13671" spans="6:9">
      <c r="F13671" s="11"/>
      <c r="G13671" s="15"/>
      <c r="H13671" s="11"/>
      <c r="I13671" s="15"/>
    </row>
    <row r="13672" spans="6:9">
      <c r="F13672" s="11"/>
      <c r="G13672" s="15"/>
      <c r="H13672" s="11"/>
      <c r="I13672" s="15"/>
    </row>
    <row r="13673" spans="6:9">
      <c r="F13673" s="11"/>
      <c r="G13673" s="15"/>
      <c r="H13673" s="11"/>
      <c r="I13673" s="15"/>
    </row>
    <row r="13674" spans="6:9">
      <c r="F13674" s="11"/>
      <c r="G13674" s="15"/>
      <c r="H13674" s="11"/>
      <c r="I13674" s="15"/>
    </row>
    <row r="13675" spans="6:9">
      <c r="F13675" s="11"/>
      <c r="G13675" s="15"/>
      <c r="H13675" s="11"/>
      <c r="I13675" s="15"/>
    </row>
    <row r="13676" spans="6:9">
      <c r="F13676" s="11"/>
      <c r="G13676" s="15"/>
      <c r="H13676" s="11"/>
      <c r="I13676" s="15"/>
    </row>
    <row r="13677" spans="6:9">
      <c r="F13677" s="11"/>
      <c r="G13677" s="15"/>
      <c r="H13677" s="11"/>
      <c r="I13677" s="15"/>
    </row>
    <row r="13678" spans="6:9">
      <c r="F13678" s="11"/>
      <c r="G13678" s="15"/>
      <c r="H13678" s="11"/>
      <c r="I13678" s="15"/>
    </row>
    <row r="13679" spans="6:9">
      <c r="F13679" s="11"/>
      <c r="G13679" s="15"/>
      <c r="H13679" s="11"/>
      <c r="I13679" s="15"/>
    </row>
    <row r="13680" spans="6:9">
      <c r="F13680" s="11"/>
      <c r="G13680" s="15"/>
      <c r="H13680" s="11"/>
      <c r="I13680" s="15"/>
    </row>
    <row r="13681" spans="6:9">
      <c r="F13681" s="11"/>
      <c r="G13681" s="15"/>
      <c r="H13681" s="11"/>
      <c r="I13681" s="15"/>
    </row>
    <row r="13682" spans="6:9">
      <c r="F13682" s="11"/>
      <c r="G13682" s="15"/>
      <c r="H13682" s="11"/>
      <c r="I13682" s="15"/>
    </row>
    <row r="13683" spans="6:9">
      <c r="F13683" s="11"/>
      <c r="G13683" s="15"/>
      <c r="H13683" s="11"/>
      <c r="I13683" s="15"/>
    </row>
    <row r="13684" spans="6:9">
      <c r="F13684" s="11"/>
      <c r="G13684" s="15"/>
      <c r="H13684" s="11"/>
      <c r="I13684" s="15"/>
    </row>
    <row r="13685" spans="6:9">
      <c r="F13685" s="11"/>
      <c r="G13685" s="15"/>
      <c r="H13685" s="11"/>
      <c r="I13685" s="15"/>
    </row>
    <row r="13686" spans="6:9">
      <c r="F13686" s="11"/>
      <c r="G13686" s="15"/>
      <c r="H13686" s="11"/>
      <c r="I13686" s="15"/>
    </row>
    <row r="13687" spans="6:9">
      <c r="F13687" s="11"/>
      <c r="G13687" s="15"/>
      <c r="H13687" s="11"/>
      <c r="I13687" s="15"/>
    </row>
    <row r="13688" spans="6:9">
      <c r="F13688" s="11"/>
      <c r="G13688" s="15"/>
      <c r="H13688" s="11"/>
      <c r="I13688" s="15"/>
    </row>
    <row r="13689" spans="6:9">
      <c r="F13689" s="11"/>
      <c r="G13689" s="15"/>
      <c r="H13689" s="11"/>
      <c r="I13689" s="15"/>
    </row>
    <row r="13690" spans="6:9">
      <c r="F13690" s="11"/>
      <c r="G13690" s="15"/>
      <c r="H13690" s="11"/>
      <c r="I13690" s="15"/>
    </row>
    <row r="13691" spans="6:9">
      <c r="F13691" s="11"/>
      <c r="G13691" s="15"/>
      <c r="H13691" s="11"/>
      <c r="I13691" s="15"/>
    </row>
    <row r="13692" spans="6:9">
      <c r="F13692" s="11"/>
      <c r="G13692" s="15"/>
      <c r="H13692" s="11"/>
      <c r="I13692" s="15"/>
    </row>
    <row r="13693" spans="6:9">
      <c r="F13693" s="11"/>
      <c r="G13693" s="15"/>
      <c r="H13693" s="11"/>
      <c r="I13693" s="15"/>
    </row>
    <row r="13694" spans="6:9">
      <c r="F13694" s="11"/>
      <c r="G13694" s="15"/>
      <c r="H13694" s="11"/>
      <c r="I13694" s="15"/>
    </row>
    <row r="13695" spans="6:9">
      <c r="F13695" s="11"/>
      <c r="G13695" s="15"/>
      <c r="H13695" s="11"/>
      <c r="I13695" s="15"/>
    </row>
    <row r="13696" spans="6:9">
      <c r="F13696" s="11"/>
      <c r="G13696" s="15"/>
      <c r="H13696" s="11"/>
      <c r="I13696" s="15"/>
    </row>
    <row r="13697" spans="6:9">
      <c r="F13697" s="11"/>
      <c r="G13697" s="15"/>
      <c r="H13697" s="11"/>
      <c r="I13697" s="15"/>
    </row>
    <row r="13698" spans="6:9">
      <c r="F13698" s="11"/>
      <c r="G13698" s="15"/>
      <c r="H13698" s="11"/>
      <c r="I13698" s="15"/>
    </row>
    <row r="13699" spans="6:9">
      <c r="F13699" s="11"/>
      <c r="G13699" s="15"/>
      <c r="H13699" s="11"/>
      <c r="I13699" s="15"/>
    </row>
    <row r="13700" spans="6:9">
      <c r="F13700" s="11"/>
      <c r="G13700" s="15"/>
      <c r="H13700" s="11"/>
      <c r="I13700" s="15"/>
    </row>
    <row r="13701" spans="6:9">
      <c r="F13701" s="11"/>
      <c r="G13701" s="15"/>
      <c r="H13701" s="11"/>
      <c r="I13701" s="15"/>
    </row>
    <row r="13702" spans="6:9">
      <c r="F13702" s="11"/>
      <c r="G13702" s="15"/>
      <c r="H13702" s="11"/>
      <c r="I13702" s="15"/>
    </row>
    <row r="13703" spans="6:9">
      <c r="F13703" s="11"/>
      <c r="G13703" s="15"/>
      <c r="H13703" s="11"/>
      <c r="I13703" s="15"/>
    </row>
    <row r="13704" spans="6:9">
      <c r="F13704" s="11"/>
      <c r="G13704" s="15"/>
      <c r="H13704" s="11"/>
      <c r="I13704" s="15"/>
    </row>
    <row r="13705" spans="6:9">
      <c r="F13705" s="11"/>
      <c r="G13705" s="15"/>
      <c r="H13705" s="11"/>
      <c r="I13705" s="15"/>
    </row>
    <row r="13706" spans="6:9">
      <c r="F13706" s="11"/>
      <c r="G13706" s="15"/>
      <c r="H13706" s="11"/>
      <c r="I13706" s="15"/>
    </row>
    <row r="13707" spans="6:9">
      <c r="F13707" s="11"/>
      <c r="G13707" s="15"/>
      <c r="H13707" s="11"/>
      <c r="I13707" s="15"/>
    </row>
    <row r="13708" spans="6:9">
      <c r="F13708" s="11"/>
      <c r="G13708" s="15"/>
      <c r="H13708" s="11"/>
      <c r="I13708" s="15"/>
    </row>
    <row r="13709" spans="6:9">
      <c r="F13709" s="11"/>
      <c r="G13709" s="15"/>
      <c r="H13709" s="11"/>
      <c r="I13709" s="15"/>
    </row>
    <row r="13710" spans="6:9">
      <c r="F13710" s="11"/>
      <c r="G13710" s="15"/>
      <c r="H13710" s="11"/>
      <c r="I13710" s="15"/>
    </row>
    <row r="13711" spans="6:9">
      <c r="F13711" s="11"/>
      <c r="G13711" s="15"/>
      <c r="H13711" s="11"/>
      <c r="I13711" s="15"/>
    </row>
    <row r="13712" spans="6:9">
      <c r="F13712" s="11"/>
      <c r="G13712" s="15"/>
      <c r="H13712" s="11"/>
      <c r="I13712" s="15"/>
    </row>
    <row r="13713" spans="6:9">
      <c r="F13713" s="11"/>
      <c r="G13713" s="15"/>
      <c r="H13713" s="11"/>
      <c r="I13713" s="15"/>
    </row>
    <row r="13714" spans="6:9">
      <c r="F13714" s="11"/>
      <c r="G13714" s="15"/>
      <c r="H13714" s="11"/>
      <c r="I13714" s="15"/>
    </row>
    <row r="13715" spans="6:9">
      <c r="F13715" s="11"/>
      <c r="G13715" s="15"/>
      <c r="H13715" s="11"/>
      <c r="I13715" s="15"/>
    </row>
    <row r="13716" spans="6:9">
      <c r="F13716" s="11"/>
      <c r="G13716" s="15"/>
      <c r="H13716" s="11"/>
      <c r="I13716" s="15"/>
    </row>
    <row r="13717" spans="6:9">
      <c r="F13717" s="11"/>
      <c r="G13717" s="15"/>
      <c r="H13717" s="11"/>
      <c r="I13717" s="15"/>
    </row>
    <row r="13718" spans="6:9">
      <c r="F13718" s="11"/>
      <c r="G13718" s="15"/>
      <c r="H13718" s="11"/>
      <c r="I13718" s="15"/>
    </row>
    <row r="13719" spans="6:9">
      <c r="F13719" s="11"/>
      <c r="G13719" s="15"/>
      <c r="H13719" s="11"/>
      <c r="I13719" s="15"/>
    </row>
    <row r="13720" spans="6:9">
      <c r="F13720" s="11"/>
      <c r="G13720" s="15"/>
      <c r="H13720" s="11"/>
      <c r="I13720" s="15"/>
    </row>
    <row r="13721" spans="6:9">
      <c r="F13721" s="11"/>
      <c r="G13721" s="15"/>
      <c r="H13721" s="11"/>
      <c r="I13721" s="15"/>
    </row>
    <row r="13722" spans="6:9">
      <c r="F13722" s="11"/>
      <c r="G13722" s="15"/>
      <c r="H13722" s="11"/>
      <c r="I13722" s="15"/>
    </row>
    <row r="13723" spans="6:9">
      <c r="F13723" s="11"/>
      <c r="G13723" s="15"/>
      <c r="H13723" s="11"/>
      <c r="I13723" s="15"/>
    </row>
    <row r="13724" spans="6:9">
      <c r="F13724" s="11"/>
      <c r="G13724" s="15"/>
      <c r="H13724" s="11"/>
      <c r="I13724" s="15"/>
    </row>
    <row r="13725" spans="6:9">
      <c r="F13725" s="11"/>
      <c r="G13725" s="15"/>
      <c r="H13725" s="11"/>
      <c r="I13725" s="15"/>
    </row>
    <row r="13726" spans="6:9">
      <c r="F13726" s="11"/>
      <c r="G13726" s="15"/>
      <c r="H13726" s="11"/>
      <c r="I13726" s="15"/>
    </row>
    <row r="13727" spans="6:9">
      <c r="F13727" s="11"/>
      <c r="G13727" s="15"/>
      <c r="H13727" s="11"/>
      <c r="I13727" s="15"/>
    </row>
    <row r="13728" spans="6:9">
      <c r="F13728" s="11"/>
      <c r="G13728" s="15"/>
      <c r="H13728" s="11"/>
      <c r="I13728" s="15"/>
    </row>
    <row r="13729" spans="6:9">
      <c r="F13729" s="11"/>
      <c r="G13729" s="15"/>
      <c r="H13729" s="11"/>
      <c r="I13729" s="15"/>
    </row>
    <row r="13730" spans="6:9">
      <c r="F13730" s="11"/>
      <c r="G13730" s="15"/>
      <c r="H13730" s="11"/>
      <c r="I13730" s="15"/>
    </row>
    <row r="13731" spans="6:9">
      <c r="F13731" s="11"/>
      <c r="G13731" s="15"/>
      <c r="H13731" s="11"/>
      <c r="I13731" s="15"/>
    </row>
    <row r="13732" spans="6:9">
      <c r="F13732" s="11"/>
      <c r="G13732" s="15"/>
      <c r="H13732" s="11"/>
      <c r="I13732" s="15"/>
    </row>
    <row r="13733" spans="6:9">
      <c r="F13733" s="11"/>
      <c r="G13733" s="15"/>
      <c r="H13733" s="11"/>
      <c r="I13733" s="15"/>
    </row>
    <row r="13734" spans="6:9">
      <c r="F13734" s="11"/>
      <c r="G13734" s="15"/>
      <c r="H13734" s="11"/>
      <c r="I13734" s="15"/>
    </row>
    <row r="13735" spans="6:9">
      <c r="F13735" s="11"/>
      <c r="G13735" s="15"/>
      <c r="H13735" s="11"/>
      <c r="I13735" s="15"/>
    </row>
    <row r="13736" spans="6:9">
      <c r="F13736" s="11"/>
      <c r="G13736" s="15"/>
      <c r="H13736" s="11"/>
      <c r="I13736" s="15"/>
    </row>
    <row r="13737" spans="6:9">
      <c r="F13737" s="11"/>
      <c r="G13737" s="15"/>
      <c r="H13737" s="11"/>
      <c r="I13737" s="15"/>
    </row>
    <row r="13738" spans="6:9">
      <c r="F13738" s="11"/>
      <c r="G13738" s="15"/>
      <c r="H13738" s="11"/>
      <c r="I13738" s="15"/>
    </row>
    <row r="13739" spans="6:9">
      <c r="F13739" s="11"/>
      <c r="G13739" s="15"/>
      <c r="H13739" s="11"/>
      <c r="I13739" s="15"/>
    </row>
    <row r="13740" spans="6:9">
      <c r="F13740" s="11"/>
      <c r="G13740" s="15"/>
      <c r="H13740" s="11"/>
      <c r="I13740" s="15"/>
    </row>
    <row r="13741" spans="6:9">
      <c r="F13741" s="11"/>
      <c r="G13741" s="15"/>
      <c r="H13741" s="11"/>
      <c r="I13741" s="15"/>
    </row>
    <row r="13742" spans="6:9">
      <c r="F13742" s="11"/>
      <c r="G13742" s="15"/>
      <c r="H13742" s="11"/>
      <c r="I13742" s="15"/>
    </row>
    <row r="13743" spans="6:9">
      <c r="F13743" s="11"/>
      <c r="G13743" s="15"/>
      <c r="H13743" s="11"/>
      <c r="I13743" s="15"/>
    </row>
    <row r="13744" spans="6:9">
      <c r="F13744" s="11"/>
      <c r="G13744" s="15"/>
      <c r="H13744" s="11"/>
      <c r="I13744" s="15"/>
    </row>
    <row r="13745" spans="6:9">
      <c r="F13745" s="11"/>
      <c r="G13745" s="15"/>
      <c r="H13745" s="11"/>
      <c r="I13745" s="15"/>
    </row>
    <row r="13746" spans="6:9">
      <c r="F13746" s="11"/>
      <c r="G13746" s="15"/>
      <c r="H13746" s="11"/>
      <c r="I13746" s="15"/>
    </row>
    <row r="13747" spans="6:9">
      <c r="F13747" s="11"/>
      <c r="G13747" s="15"/>
      <c r="H13747" s="11"/>
      <c r="I13747" s="15"/>
    </row>
    <row r="13748" spans="6:9">
      <c r="F13748" s="11"/>
      <c r="G13748" s="15"/>
      <c r="H13748" s="11"/>
      <c r="I13748" s="15"/>
    </row>
    <row r="13749" spans="6:9">
      <c r="F13749" s="11"/>
      <c r="G13749" s="15"/>
      <c r="H13749" s="11"/>
      <c r="I13749" s="15"/>
    </row>
    <row r="13750" spans="6:9">
      <c r="F13750" s="11"/>
      <c r="G13750" s="15"/>
      <c r="H13750" s="11"/>
      <c r="I13750" s="15"/>
    </row>
    <row r="13751" spans="6:9">
      <c r="F13751" s="11"/>
      <c r="G13751" s="15"/>
      <c r="H13751" s="11"/>
      <c r="I13751" s="15"/>
    </row>
    <row r="13752" spans="6:9">
      <c r="F13752" s="11"/>
      <c r="G13752" s="15"/>
      <c r="H13752" s="11"/>
      <c r="I13752" s="15"/>
    </row>
    <row r="13753" spans="6:9">
      <c r="F13753" s="11"/>
      <c r="G13753" s="15"/>
      <c r="H13753" s="11"/>
      <c r="I13753" s="15"/>
    </row>
    <row r="13754" spans="6:9">
      <c r="F13754" s="11"/>
      <c r="G13754" s="15"/>
      <c r="H13754" s="11"/>
      <c r="I13754" s="15"/>
    </row>
    <row r="13755" spans="6:9">
      <c r="F13755" s="11"/>
      <c r="G13755" s="15"/>
      <c r="H13755" s="11"/>
      <c r="I13755" s="15"/>
    </row>
    <row r="13756" spans="6:9">
      <c r="F13756" s="11"/>
      <c r="G13756" s="15"/>
      <c r="H13756" s="11"/>
      <c r="I13756" s="15"/>
    </row>
    <row r="13757" spans="6:9">
      <c r="F13757" s="11"/>
      <c r="G13757" s="15"/>
      <c r="H13757" s="11"/>
      <c r="I13757" s="15"/>
    </row>
    <row r="13758" spans="6:9">
      <c r="F13758" s="11"/>
      <c r="G13758" s="15"/>
      <c r="H13758" s="11"/>
      <c r="I13758" s="15"/>
    </row>
    <row r="13759" spans="6:9">
      <c r="F13759" s="11"/>
      <c r="G13759" s="15"/>
      <c r="H13759" s="11"/>
      <c r="I13759" s="15"/>
    </row>
    <row r="13760" spans="6:9">
      <c r="F13760" s="11"/>
      <c r="G13760" s="15"/>
      <c r="H13760" s="11"/>
      <c r="I13760" s="15"/>
    </row>
    <row r="13761" spans="6:9">
      <c r="F13761" s="11"/>
      <c r="G13761" s="15"/>
      <c r="H13761" s="11"/>
      <c r="I13761" s="15"/>
    </row>
    <row r="13762" spans="6:9">
      <c r="F13762" s="11"/>
      <c r="G13762" s="15"/>
      <c r="H13762" s="11"/>
      <c r="I13762" s="15"/>
    </row>
    <row r="13763" spans="6:9">
      <c r="F13763" s="11"/>
      <c r="G13763" s="15"/>
      <c r="H13763" s="11"/>
      <c r="I13763" s="15"/>
    </row>
    <row r="13764" spans="6:9">
      <c r="F13764" s="11"/>
      <c r="G13764" s="15"/>
      <c r="H13764" s="11"/>
      <c r="I13764" s="15"/>
    </row>
    <row r="13765" spans="6:9">
      <c r="F13765" s="11"/>
      <c r="G13765" s="15"/>
      <c r="H13765" s="11"/>
      <c r="I13765" s="15"/>
    </row>
    <row r="13766" spans="6:9">
      <c r="F13766" s="11"/>
      <c r="G13766" s="15"/>
      <c r="H13766" s="11"/>
      <c r="I13766" s="15"/>
    </row>
    <row r="13767" spans="6:9">
      <c r="F13767" s="11"/>
      <c r="G13767" s="15"/>
      <c r="H13767" s="11"/>
      <c r="I13767" s="15"/>
    </row>
    <row r="13768" spans="6:9">
      <c r="F13768" s="11"/>
      <c r="G13768" s="15"/>
      <c r="H13768" s="11"/>
      <c r="I13768" s="15"/>
    </row>
    <row r="13769" spans="6:9">
      <c r="F13769" s="11"/>
      <c r="G13769" s="15"/>
      <c r="H13769" s="11"/>
      <c r="I13769" s="15"/>
    </row>
    <row r="13770" spans="6:9">
      <c r="F13770" s="11"/>
      <c r="G13770" s="15"/>
      <c r="H13770" s="11"/>
      <c r="I13770" s="15"/>
    </row>
    <row r="13771" spans="6:9">
      <c r="F13771" s="11"/>
      <c r="G13771" s="15"/>
      <c r="H13771" s="11"/>
      <c r="I13771" s="15"/>
    </row>
    <row r="13772" spans="6:9">
      <c r="F13772" s="11"/>
      <c r="G13772" s="15"/>
      <c r="H13772" s="11"/>
      <c r="I13772" s="15"/>
    </row>
    <row r="13773" spans="6:9">
      <c r="F13773" s="11"/>
      <c r="G13773" s="15"/>
      <c r="H13773" s="11"/>
      <c r="I13773" s="15"/>
    </row>
    <row r="13774" spans="6:9">
      <c r="F13774" s="11"/>
      <c r="G13774" s="15"/>
      <c r="H13774" s="11"/>
      <c r="I13774" s="15"/>
    </row>
    <row r="13775" spans="6:9">
      <c r="F13775" s="11"/>
      <c r="G13775" s="15"/>
      <c r="H13775" s="11"/>
      <c r="I13775" s="15"/>
    </row>
    <row r="13776" spans="6:9">
      <c r="F13776" s="11"/>
      <c r="G13776" s="15"/>
      <c r="H13776" s="11"/>
      <c r="I13776" s="15"/>
    </row>
    <row r="13777" spans="6:9">
      <c r="F13777" s="11"/>
      <c r="G13777" s="15"/>
      <c r="H13777" s="11"/>
      <c r="I13777" s="15"/>
    </row>
    <row r="13778" spans="6:9">
      <c r="F13778" s="11"/>
      <c r="G13778" s="15"/>
      <c r="H13778" s="11"/>
      <c r="I13778" s="15"/>
    </row>
    <row r="13779" spans="6:9">
      <c r="F13779" s="11"/>
      <c r="G13779" s="15"/>
      <c r="H13779" s="11"/>
      <c r="I13779" s="15"/>
    </row>
    <row r="13780" spans="6:9">
      <c r="F13780" s="11"/>
      <c r="G13780" s="15"/>
      <c r="H13780" s="11"/>
      <c r="I13780" s="15"/>
    </row>
    <row r="13781" spans="6:9">
      <c r="F13781" s="11"/>
      <c r="G13781" s="15"/>
      <c r="H13781" s="11"/>
      <c r="I13781" s="15"/>
    </row>
    <row r="13782" spans="6:9">
      <c r="F13782" s="11"/>
      <c r="G13782" s="15"/>
      <c r="H13782" s="11"/>
      <c r="I13782" s="15"/>
    </row>
    <row r="13783" spans="6:9">
      <c r="F13783" s="11"/>
      <c r="G13783" s="15"/>
      <c r="H13783" s="11"/>
      <c r="I13783" s="15"/>
    </row>
    <row r="13784" spans="6:9">
      <c r="F13784" s="11"/>
      <c r="G13784" s="15"/>
      <c r="H13784" s="11"/>
      <c r="I13784" s="15"/>
    </row>
    <row r="13785" spans="6:9">
      <c r="F13785" s="11"/>
      <c r="G13785" s="15"/>
      <c r="H13785" s="11"/>
      <c r="I13785" s="15"/>
    </row>
    <row r="13786" spans="6:9">
      <c r="F13786" s="11"/>
      <c r="G13786" s="15"/>
      <c r="H13786" s="11"/>
      <c r="I13786" s="15"/>
    </row>
    <row r="13787" spans="6:9">
      <c r="F13787" s="11"/>
      <c r="G13787" s="15"/>
      <c r="H13787" s="11"/>
      <c r="I13787" s="15"/>
    </row>
    <row r="13788" spans="6:9">
      <c r="F13788" s="11"/>
      <c r="G13788" s="15"/>
      <c r="H13788" s="11"/>
      <c r="I13788" s="15"/>
    </row>
    <row r="13789" spans="6:9">
      <c r="F13789" s="11"/>
      <c r="G13789" s="15"/>
      <c r="H13789" s="11"/>
      <c r="I13789" s="15"/>
    </row>
    <row r="13790" spans="6:9">
      <c r="F13790" s="11"/>
      <c r="G13790" s="15"/>
      <c r="H13790" s="11"/>
      <c r="I13790" s="15"/>
    </row>
    <row r="13791" spans="6:9">
      <c r="F13791" s="11"/>
      <c r="G13791" s="15"/>
      <c r="H13791" s="11"/>
      <c r="I13791" s="15"/>
    </row>
    <row r="13792" spans="6:9">
      <c r="F13792" s="11"/>
      <c r="G13792" s="15"/>
      <c r="H13792" s="11"/>
      <c r="I13792" s="15"/>
    </row>
    <row r="13793" spans="6:9">
      <c r="F13793" s="11"/>
      <c r="G13793" s="15"/>
      <c r="H13793" s="11"/>
      <c r="I13793" s="15"/>
    </row>
    <row r="13794" spans="6:9">
      <c r="F13794" s="11"/>
      <c r="G13794" s="15"/>
      <c r="H13794" s="11"/>
      <c r="I13794" s="15"/>
    </row>
    <row r="13795" spans="6:9">
      <c r="F13795" s="11"/>
      <c r="G13795" s="15"/>
      <c r="H13795" s="11"/>
      <c r="I13795" s="15"/>
    </row>
    <row r="13796" spans="6:9">
      <c r="F13796" s="11"/>
      <c r="G13796" s="15"/>
      <c r="H13796" s="11"/>
      <c r="I13796" s="15"/>
    </row>
    <row r="13797" spans="6:9">
      <c r="F13797" s="11"/>
      <c r="G13797" s="15"/>
      <c r="H13797" s="11"/>
      <c r="I13797" s="15"/>
    </row>
    <row r="13798" spans="6:9">
      <c r="F13798" s="11"/>
      <c r="G13798" s="15"/>
      <c r="H13798" s="11"/>
      <c r="I13798" s="15"/>
    </row>
    <row r="13799" spans="6:9">
      <c r="F13799" s="11"/>
      <c r="G13799" s="15"/>
      <c r="H13799" s="11"/>
      <c r="I13799" s="15"/>
    </row>
    <row r="13800" spans="6:9">
      <c r="F13800" s="11"/>
      <c r="G13800" s="15"/>
      <c r="H13800" s="11"/>
      <c r="I13800" s="15"/>
    </row>
    <row r="13801" spans="6:9">
      <c r="F13801" s="11"/>
      <c r="G13801" s="15"/>
      <c r="H13801" s="11"/>
      <c r="I13801" s="15"/>
    </row>
    <row r="13802" spans="6:9">
      <c r="F13802" s="11"/>
      <c r="G13802" s="15"/>
      <c r="H13802" s="11"/>
      <c r="I13802" s="15"/>
    </row>
    <row r="13803" spans="6:9">
      <c r="F13803" s="11"/>
      <c r="G13803" s="15"/>
      <c r="H13803" s="11"/>
      <c r="I13803" s="15"/>
    </row>
    <row r="13804" spans="6:9">
      <c r="F13804" s="11"/>
      <c r="G13804" s="15"/>
      <c r="H13804" s="11"/>
      <c r="I13804" s="15"/>
    </row>
    <row r="13805" spans="6:9">
      <c r="F13805" s="11"/>
      <c r="G13805" s="15"/>
      <c r="H13805" s="11"/>
      <c r="I13805" s="15"/>
    </row>
    <row r="13806" spans="6:9">
      <c r="F13806" s="11"/>
      <c r="G13806" s="15"/>
      <c r="H13806" s="11"/>
      <c r="I13806" s="15"/>
    </row>
    <row r="13807" spans="6:9">
      <c r="F13807" s="11"/>
      <c r="G13807" s="15"/>
      <c r="H13807" s="11"/>
      <c r="I13807" s="15"/>
    </row>
    <row r="13808" spans="6:9">
      <c r="F13808" s="11"/>
      <c r="G13808" s="15"/>
      <c r="H13808" s="11"/>
      <c r="I13808" s="15"/>
    </row>
    <row r="13809" spans="6:9">
      <c r="F13809" s="11"/>
      <c r="G13809" s="15"/>
      <c r="H13809" s="11"/>
      <c r="I13809" s="15"/>
    </row>
    <row r="13810" spans="6:9">
      <c r="F13810" s="11"/>
      <c r="G13810" s="15"/>
      <c r="H13810" s="11"/>
      <c r="I13810" s="15"/>
    </row>
    <row r="13811" spans="6:9">
      <c r="F13811" s="11"/>
      <c r="G13811" s="15"/>
      <c r="H13811" s="11"/>
      <c r="I13811" s="15"/>
    </row>
    <row r="13812" spans="6:9">
      <c r="F13812" s="11"/>
      <c r="G13812" s="15"/>
      <c r="H13812" s="11"/>
      <c r="I13812" s="15"/>
    </row>
    <row r="13813" spans="6:9">
      <c r="F13813" s="11"/>
      <c r="G13813" s="15"/>
      <c r="H13813" s="11"/>
      <c r="I13813" s="15"/>
    </row>
    <row r="13814" spans="6:9">
      <c r="F13814" s="11"/>
      <c r="G13814" s="15"/>
      <c r="H13814" s="11"/>
      <c r="I13814" s="15"/>
    </row>
    <row r="13815" spans="6:9">
      <c r="F13815" s="11"/>
      <c r="G13815" s="15"/>
      <c r="H13815" s="11"/>
      <c r="I13815" s="15"/>
    </row>
    <row r="13816" spans="6:9">
      <c r="F13816" s="11"/>
      <c r="G13816" s="15"/>
      <c r="H13816" s="11"/>
      <c r="I13816" s="15"/>
    </row>
    <row r="13817" spans="6:9">
      <c r="F13817" s="11"/>
      <c r="G13817" s="15"/>
      <c r="H13817" s="11"/>
      <c r="I13817" s="15"/>
    </row>
    <row r="13818" spans="6:9">
      <c r="F13818" s="11"/>
      <c r="G13818" s="15"/>
      <c r="H13818" s="11"/>
      <c r="I13818" s="15"/>
    </row>
    <row r="13819" spans="6:9">
      <c r="F13819" s="11"/>
      <c r="G13819" s="15"/>
      <c r="H13819" s="11"/>
      <c r="I13819" s="15"/>
    </row>
    <row r="13820" spans="6:9">
      <c r="F13820" s="11"/>
      <c r="G13820" s="15"/>
      <c r="H13820" s="11"/>
      <c r="I13820" s="15"/>
    </row>
    <row r="13821" spans="6:9">
      <c r="F13821" s="11"/>
      <c r="G13821" s="15"/>
      <c r="H13821" s="11"/>
      <c r="I13821" s="15"/>
    </row>
    <row r="13822" spans="6:9">
      <c r="F13822" s="11"/>
      <c r="G13822" s="15"/>
      <c r="H13822" s="11"/>
      <c r="I13822" s="15"/>
    </row>
    <row r="13823" spans="6:9">
      <c r="F13823" s="11"/>
      <c r="G13823" s="15"/>
      <c r="H13823" s="11"/>
      <c r="I13823" s="15"/>
    </row>
    <row r="13824" spans="6:9">
      <c r="F13824" s="11"/>
      <c r="G13824" s="15"/>
      <c r="H13824" s="11"/>
      <c r="I13824" s="15"/>
    </row>
    <row r="13825" spans="6:9">
      <c r="F13825" s="11"/>
      <c r="G13825" s="15"/>
      <c r="H13825" s="11"/>
      <c r="I13825" s="15"/>
    </row>
    <row r="13826" spans="6:9">
      <c r="F13826" s="11"/>
      <c r="G13826" s="15"/>
      <c r="H13826" s="11"/>
      <c r="I13826" s="15"/>
    </row>
    <row r="13827" spans="6:9">
      <c r="F13827" s="11"/>
      <c r="G13827" s="15"/>
      <c r="H13827" s="11"/>
      <c r="I13827" s="15"/>
    </row>
    <row r="13828" spans="6:9">
      <c r="F13828" s="11"/>
      <c r="G13828" s="15"/>
      <c r="H13828" s="11"/>
      <c r="I13828" s="15"/>
    </row>
    <row r="13829" spans="6:9">
      <c r="F13829" s="11"/>
      <c r="G13829" s="15"/>
      <c r="H13829" s="11"/>
      <c r="I13829" s="15"/>
    </row>
    <row r="13830" spans="6:9">
      <c r="F13830" s="11"/>
      <c r="G13830" s="15"/>
      <c r="H13830" s="11"/>
      <c r="I13830" s="15"/>
    </row>
    <row r="13831" spans="6:9">
      <c r="F13831" s="11"/>
      <c r="G13831" s="15"/>
      <c r="H13831" s="11"/>
      <c r="I13831" s="15"/>
    </row>
    <row r="13832" spans="6:9">
      <c r="F13832" s="11"/>
      <c r="G13832" s="15"/>
      <c r="H13832" s="11"/>
      <c r="I13832" s="15"/>
    </row>
    <row r="13833" spans="6:9">
      <c r="F13833" s="11"/>
      <c r="G13833" s="15"/>
      <c r="H13833" s="11"/>
      <c r="I13833" s="15"/>
    </row>
    <row r="13834" spans="6:9">
      <c r="F13834" s="11"/>
      <c r="G13834" s="15"/>
      <c r="H13834" s="11"/>
      <c r="I13834" s="15"/>
    </row>
    <row r="13835" spans="6:9">
      <c r="F13835" s="11"/>
      <c r="G13835" s="15"/>
      <c r="H13835" s="11"/>
      <c r="I13835" s="15"/>
    </row>
    <row r="13836" spans="6:9">
      <c r="F13836" s="11"/>
      <c r="G13836" s="15"/>
      <c r="H13836" s="11"/>
      <c r="I13836" s="15"/>
    </row>
    <row r="13837" spans="6:9">
      <c r="F13837" s="11"/>
      <c r="G13837" s="15"/>
      <c r="H13837" s="11"/>
      <c r="I13837" s="15"/>
    </row>
    <row r="13838" spans="6:9">
      <c r="F13838" s="11"/>
      <c r="G13838" s="15"/>
      <c r="H13838" s="11"/>
      <c r="I13838" s="15"/>
    </row>
    <row r="13839" spans="6:9">
      <c r="F13839" s="11"/>
      <c r="G13839" s="15"/>
      <c r="H13839" s="11"/>
      <c r="I13839" s="15"/>
    </row>
    <row r="13840" spans="6:9">
      <c r="F13840" s="11"/>
      <c r="G13840" s="15"/>
      <c r="H13840" s="11"/>
      <c r="I13840" s="15"/>
    </row>
    <row r="13841" spans="6:9">
      <c r="F13841" s="11"/>
      <c r="G13841" s="15"/>
      <c r="H13841" s="11"/>
      <c r="I13841" s="15"/>
    </row>
    <row r="13842" spans="6:9">
      <c r="F13842" s="11"/>
      <c r="G13842" s="15"/>
      <c r="H13842" s="11"/>
      <c r="I13842" s="15"/>
    </row>
    <row r="13843" spans="6:9">
      <c r="F13843" s="11"/>
      <c r="G13843" s="15"/>
      <c r="H13843" s="11"/>
      <c r="I13843" s="15"/>
    </row>
    <row r="13844" spans="6:9">
      <c r="F13844" s="11"/>
      <c r="G13844" s="15"/>
      <c r="H13844" s="11"/>
      <c r="I13844" s="15"/>
    </row>
    <row r="13845" spans="6:9">
      <c r="F13845" s="11"/>
      <c r="G13845" s="15"/>
      <c r="H13845" s="11"/>
      <c r="I13845" s="15"/>
    </row>
    <row r="13846" spans="6:9">
      <c r="F13846" s="11"/>
      <c r="G13846" s="15"/>
      <c r="H13846" s="11"/>
      <c r="I13846" s="15"/>
    </row>
    <row r="13847" spans="6:9">
      <c r="F13847" s="11"/>
      <c r="G13847" s="15"/>
      <c r="H13847" s="11"/>
      <c r="I13847" s="15"/>
    </row>
    <row r="13848" spans="6:9">
      <c r="F13848" s="11"/>
      <c r="G13848" s="15"/>
      <c r="H13848" s="11"/>
      <c r="I13848" s="15"/>
    </row>
    <row r="13849" spans="6:9">
      <c r="F13849" s="11"/>
      <c r="G13849" s="15"/>
      <c r="H13849" s="11"/>
      <c r="I13849" s="15"/>
    </row>
    <row r="13850" spans="6:9">
      <c r="F13850" s="11"/>
      <c r="G13850" s="15"/>
      <c r="H13850" s="11"/>
      <c r="I13850" s="15"/>
    </row>
    <row r="13851" spans="6:9">
      <c r="F13851" s="11"/>
      <c r="G13851" s="15"/>
      <c r="H13851" s="11"/>
      <c r="I13851" s="15"/>
    </row>
    <row r="13852" spans="6:9">
      <c r="F13852" s="11"/>
      <c r="G13852" s="15"/>
      <c r="H13852" s="11"/>
      <c r="I13852" s="15"/>
    </row>
    <row r="13853" spans="6:9">
      <c r="F13853" s="11"/>
      <c r="G13853" s="15"/>
      <c r="H13853" s="11"/>
      <c r="I13853" s="15"/>
    </row>
    <row r="13854" spans="6:9">
      <c r="F13854" s="11"/>
      <c r="G13854" s="15"/>
      <c r="H13854" s="11"/>
      <c r="I13854" s="15"/>
    </row>
    <row r="13855" spans="6:9">
      <c r="F13855" s="11"/>
      <c r="G13855" s="15"/>
      <c r="H13855" s="11"/>
      <c r="I13855" s="15"/>
    </row>
    <row r="13856" spans="6:9">
      <c r="F13856" s="11"/>
      <c r="G13856" s="15"/>
      <c r="H13856" s="11"/>
      <c r="I13856" s="15"/>
    </row>
    <row r="13857" spans="6:9">
      <c r="F13857" s="11"/>
      <c r="G13857" s="15"/>
      <c r="H13857" s="11"/>
      <c r="I13857" s="15"/>
    </row>
    <row r="13858" spans="6:9">
      <c r="F13858" s="11"/>
      <c r="G13858" s="15"/>
      <c r="H13858" s="11"/>
      <c r="I13858" s="15"/>
    </row>
    <row r="13859" spans="6:9">
      <c r="F13859" s="11"/>
      <c r="G13859" s="15"/>
      <c r="H13859" s="11"/>
      <c r="I13859" s="15"/>
    </row>
    <row r="13860" spans="6:9">
      <c r="F13860" s="11"/>
      <c r="G13860" s="15"/>
      <c r="H13860" s="11"/>
      <c r="I13860" s="15"/>
    </row>
    <row r="13861" spans="6:9">
      <c r="F13861" s="11"/>
      <c r="G13861" s="15"/>
      <c r="H13861" s="11"/>
      <c r="I13861" s="15"/>
    </row>
    <row r="13862" spans="6:9">
      <c r="F13862" s="11"/>
      <c r="G13862" s="15"/>
      <c r="H13862" s="11"/>
      <c r="I13862" s="15"/>
    </row>
    <row r="13863" spans="6:9">
      <c r="F13863" s="11"/>
      <c r="G13863" s="15"/>
      <c r="H13863" s="11"/>
      <c r="I13863" s="15"/>
    </row>
    <row r="13864" spans="6:9">
      <c r="F13864" s="11"/>
      <c r="G13864" s="15"/>
      <c r="H13864" s="11"/>
      <c r="I13864" s="15"/>
    </row>
    <row r="13865" spans="6:9">
      <c r="F13865" s="11"/>
      <c r="G13865" s="15"/>
      <c r="H13865" s="11"/>
      <c r="I13865" s="15"/>
    </row>
    <row r="13866" spans="6:9">
      <c r="F13866" s="11"/>
      <c r="G13866" s="15"/>
      <c r="H13866" s="11"/>
      <c r="I13866" s="15"/>
    </row>
    <row r="13867" spans="6:9">
      <c r="F13867" s="11"/>
      <c r="G13867" s="15"/>
      <c r="H13867" s="11"/>
      <c r="I13867" s="15"/>
    </row>
    <row r="13868" spans="6:9">
      <c r="F13868" s="11"/>
      <c r="G13868" s="15"/>
      <c r="H13868" s="11"/>
      <c r="I13868" s="15"/>
    </row>
    <row r="13869" spans="6:9">
      <c r="F13869" s="11"/>
      <c r="G13869" s="15"/>
      <c r="H13869" s="11"/>
      <c r="I13869" s="15"/>
    </row>
    <row r="13870" spans="6:9">
      <c r="F13870" s="11"/>
      <c r="G13870" s="15"/>
      <c r="H13870" s="11"/>
      <c r="I13870" s="15"/>
    </row>
    <row r="13871" spans="6:9">
      <c r="F13871" s="11"/>
      <c r="G13871" s="15"/>
      <c r="H13871" s="11"/>
      <c r="I13871" s="15"/>
    </row>
    <row r="13872" spans="6:9">
      <c r="F13872" s="11"/>
      <c r="G13872" s="15"/>
      <c r="H13872" s="11"/>
      <c r="I13872" s="15"/>
    </row>
    <row r="13873" spans="6:9">
      <c r="F13873" s="11"/>
      <c r="G13873" s="15"/>
      <c r="H13873" s="11"/>
      <c r="I13873" s="15"/>
    </row>
    <row r="13874" spans="6:9">
      <c r="F13874" s="11"/>
      <c r="G13874" s="15"/>
      <c r="H13874" s="11"/>
      <c r="I13874" s="15"/>
    </row>
    <row r="13875" spans="6:9">
      <c r="F13875" s="11"/>
      <c r="G13875" s="15"/>
      <c r="H13875" s="11"/>
      <c r="I13875" s="15"/>
    </row>
    <row r="13876" spans="6:9">
      <c r="F13876" s="11"/>
      <c r="G13876" s="15"/>
      <c r="H13876" s="11"/>
      <c r="I13876" s="15"/>
    </row>
    <row r="13877" spans="6:9">
      <c r="F13877" s="11"/>
      <c r="G13877" s="15"/>
      <c r="H13877" s="11"/>
      <c r="I13877" s="15"/>
    </row>
    <row r="13878" spans="6:9">
      <c r="F13878" s="11"/>
      <c r="G13878" s="15"/>
      <c r="H13878" s="11"/>
      <c r="I13878" s="15"/>
    </row>
    <row r="13879" spans="6:9">
      <c r="F13879" s="11"/>
      <c r="G13879" s="15"/>
      <c r="H13879" s="11"/>
      <c r="I13879" s="15"/>
    </row>
    <row r="13880" spans="6:9">
      <c r="F13880" s="11"/>
      <c r="G13880" s="15"/>
      <c r="H13880" s="11"/>
      <c r="I13880" s="15"/>
    </row>
    <row r="13881" spans="6:9">
      <c r="F13881" s="11"/>
      <c r="G13881" s="15"/>
      <c r="H13881" s="11"/>
      <c r="I13881" s="15"/>
    </row>
    <row r="13882" spans="6:9">
      <c r="F13882" s="11"/>
      <c r="G13882" s="15"/>
      <c r="H13882" s="11"/>
      <c r="I13882" s="15"/>
    </row>
    <row r="13883" spans="6:9">
      <c r="F13883" s="11"/>
      <c r="G13883" s="15"/>
      <c r="H13883" s="11"/>
      <c r="I13883" s="15"/>
    </row>
    <row r="13884" spans="6:9">
      <c r="F13884" s="11"/>
      <c r="G13884" s="15"/>
      <c r="H13884" s="11"/>
      <c r="I13884" s="15"/>
    </row>
    <row r="13885" spans="6:9">
      <c r="F13885" s="11"/>
      <c r="G13885" s="15"/>
      <c r="H13885" s="11"/>
      <c r="I13885" s="15"/>
    </row>
    <row r="13886" spans="6:9">
      <c r="F13886" s="11"/>
      <c r="G13886" s="15"/>
      <c r="H13886" s="11"/>
      <c r="I13886" s="15"/>
    </row>
    <row r="13887" spans="6:9">
      <c r="F13887" s="11"/>
      <c r="G13887" s="15"/>
      <c r="H13887" s="11"/>
      <c r="I13887" s="15"/>
    </row>
    <row r="13888" spans="6:9">
      <c r="F13888" s="11"/>
      <c r="G13888" s="15"/>
      <c r="H13888" s="11"/>
      <c r="I13888" s="15"/>
    </row>
    <row r="13889" spans="6:9">
      <c r="F13889" s="11"/>
      <c r="G13889" s="15"/>
      <c r="H13889" s="11"/>
      <c r="I13889" s="15"/>
    </row>
    <row r="13890" spans="6:9">
      <c r="F13890" s="11"/>
      <c r="G13890" s="15"/>
      <c r="H13890" s="11"/>
      <c r="I13890" s="15"/>
    </row>
    <row r="13891" spans="6:9">
      <c r="F13891" s="11"/>
      <c r="G13891" s="15"/>
      <c r="H13891" s="11"/>
      <c r="I13891" s="15"/>
    </row>
    <row r="13892" spans="6:9">
      <c r="F13892" s="11"/>
      <c r="G13892" s="15"/>
      <c r="H13892" s="11"/>
      <c r="I13892" s="15"/>
    </row>
    <row r="13893" spans="6:9">
      <c r="F13893" s="11"/>
      <c r="G13893" s="15"/>
      <c r="H13893" s="11"/>
      <c r="I13893" s="15"/>
    </row>
    <row r="13894" spans="6:9">
      <c r="F13894" s="11"/>
      <c r="G13894" s="15"/>
      <c r="H13894" s="11"/>
      <c r="I13894" s="15"/>
    </row>
    <row r="13895" spans="6:9">
      <c r="F13895" s="11"/>
      <c r="G13895" s="15"/>
      <c r="H13895" s="11"/>
      <c r="I13895" s="15"/>
    </row>
    <row r="13896" spans="6:9">
      <c r="F13896" s="11"/>
      <c r="G13896" s="15"/>
      <c r="H13896" s="11"/>
      <c r="I13896" s="15"/>
    </row>
    <row r="13897" spans="6:9">
      <c r="F13897" s="11"/>
      <c r="G13897" s="15"/>
      <c r="H13897" s="11"/>
      <c r="I13897" s="15"/>
    </row>
    <row r="13898" spans="6:9">
      <c r="F13898" s="11"/>
      <c r="G13898" s="15"/>
      <c r="H13898" s="11"/>
      <c r="I13898" s="15"/>
    </row>
    <row r="13899" spans="6:9">
      <c r="F13899" s="11"/>
      <c r="G13899" s="15"/>
      <c r="H13899" s="11"/>
      <c r="I13899" s="15"/>
    </row>
    <row r="13900" spans="6:9">
      <c r="F13900" s="11"/>
      <c r="G13900" s="15"/>
      <c r="H13900" s="11"/>
      <c r="I13900" s="15"/>
    </row>
    <row r="13901" spans="6:9">
      <c r="F13901" s="11"/>
      <c r="G13901" s="15"/>
      <c r="H13901" s="11"/>
      <c r="I13901" s="15"/>
    </row>
    <row r="13902" spans="6:9">
      <c r="F13902" s="11"/>
      <c r="G13902" s="15"/>
      <c r="H13902" s="11"/>
      <c r="I13902" s="15"/>
    </row>
    <row r="13903" spans="6:9">
      <c r="F13903" s="11"/>
      <c r="G13903" s="15"/>
      <c r="H13903" s="11"/>
      <c r="I13903" s="15"/>
    </row>
    <row r="13904" spans="6:9">
      <c r="F13904" s="11"/>
      <c r="G13904" s="15"/>
      <c r="H13904" s="11"/>
      <c r="I13904" s="15"/>
    </row>
    <row r="13905" spans="6:9">
      <c r="F13905" s="11"/>
      <c r="G13905" s="15"/>
      <c r="H13905" s="11"/>
      <c r="I13905" s="15"/>
    </row>
    <row r="13906" spans="6:9">
      <c r="F13906" s="11"/>
      <c r="G13906" s="15"/>
      <c r="H13906" s="11"/>
      <c r="I13906" s="15"/>
    </row>
    <row r="13907" spans="6:9">
      <c r="F13907" s="11"/>
      <c r="G13907" s="15"/>
      <c r="H13907" s="11"/>
      <c r="I13907" s="15"/>
    </row>
    <row r="13908" spans="6:9">
      <c r="F13908" s="11"/>
      <c r="G13908" s="15"/>
      <c r="H13908" s="11"/>
      <c r="I13908" s="15"/>
    </row>
    <row r="13909" spans="6:9">
      <c r="F13909" s="11"/>
      <c r="G13909" s="15"/>
      <c r="H13909" s="11"/>
      <c r="I13909" s="15"/>
    </row>
    <row r="13910" spans="6:9">
      <c r="F13910" s="11"/>
      <c r="G13910" s="15"/>
      <c r="H13910" s="11"/>
      <c r="I13910" s="15"/>
    </row>
    <row r="13911" spans="6:9">
      <c r="F13911" s="11"/>
      <c r="G13911" s="15"/>
      <c r="H13911" s="11"/>
      <c r="I13911" s="15"/>
    </row>
    <row r="13912" spans="6:9">
      <c r="F13912" s="11"/>
      <c r="G13912" s="15"/>
      <c r="H13912" s="11"/>
      <c r="I13912" s="15"/>
    </row>
    <row r="13913" spans="6:9">
      <c r="F13913" s="11"/>
      <c r="G13913" s="15"/>
      <c r="H13913" s="11"/>
      <c r="I13913" s="15"/>
    </row>
    <row r="13914" spans="6:9">
      <c r="F13914" s="11"/>
      <c r="G13914" s="15"/>
      <c r="H13914" s="11"/>
      <c r="I13914" s="15"/>
    </row>
    <row r="13915" spans="6:9">
      <c r="F13915" s="11"/>
      <c r="G13915" s="15"/>
      <c r="H13915" s="11"/>
      <c r="I13915" s="15"/>
    </row>
    <row r="13916" spans="6:9">
      <c r="F13916" s="11"/>
      <c r="G13916" s="15"/>
      <c r="H13916" s="11"/>
      <c r="I13916" s="15"/>
    </row>
    <row r="13917" spans="6:9">
      <c r="F13917" s="11"/>
      <c r="G13917" s="15"/>
      <c r="H13917" s="11"/>
      <c r="I13917" s="15"/>
    </row>
    <row r="13918" spans="6:9">
      <c r="F13918" s="11"/>
      <c r="G13918" s="15"/>
      <c r="H13918" s="11"/>
      <c r="I13918" s="15"/>
    </row>
    <row r="13919" spans="6:9">
      <c r="F13919" s="11"/>
      <c r="G13919" s="15"/>
      <c r="H13919" s="11"/>
      <c r="I13919" s="15"/>
    </row>
    <row r="13920" spans="6:9">
      <c r="F13920" s="11"/>
      <c r="G13920" s="15"/>
      <c r="H13920" s="11"/>
      <c r="I13920" s="15"/>
    </row>
    <row r="13921" spans="6:9">
      <c r="F13921" s="11"/>
      <c r="G13921" s="15"/>
      <c r="H13921" s="11"/>
      <c r="I13921" s="15"/>
    </row>
    <row r="13922" spans="6:9">
      <c r="F13922" s="11"/>
      <c r="G13922" s="15"/>
      <c r="H13922" s="11"/>
      <c r="I13922" s="15"/>
    </row>
    <row r="13923" spans="6:9">
      <c r="F13923" s="11"/>
      <c r="G13923" s="15"/>
      <c r="H13923" s="11"/>
      <c r="I13923" s="15"/>
    </row>
    <row r="13924" spans="6:9">
      <c r="F13924" s="11"/>
      <c r="G13924" s="15"/>
      <c r="H13924" s="11"/>
      <c r="I13924" s="15"/>
    </row>
    <row r="13925" spans="6:9">
      <c r="F13925" s="11"/>
      <c r="G13925" s="15"/>
      <c r="H13925" s="11"/>
      <c r="I13925" s="15"/>
    </row>
    <row r="13926" spans="6:9">
      <c r="F13926" s="11"/>
      <c r="G13926" s="15"/>
      <c r="H13926" s="11"/>
      <c r="I13926" s="15"/>
    </row>
    <row r="13927" spans="6:9">
      <c r="F13927" s="11"/>
      <c r="G13927" s="15"/>
      <c r="H13927" s="11"/>
      <c r="I13927" s="15"/>
    </row>
    <row r="13928" spans="6:9">
      <c r="F13928" s="11"/>
      <c r="G13928" s="15"/>
      <c r="H13928" s="11"/>
      <c r="I13928" s="15"/>
    </row>
    <row r="13929" spans="6:9">
      <c r="F13929" s="11"/>
      <c r="G13929" s="15"/>
      <c r="H13929" s="11"/>
      <c r="I13929" s="15"/>
    </row>
    <row r="13930" spans="6:9">
      <c r="F13930" s="11"/>
      <c r="G13930" s="15"/>
      <c r="H13930" s="11"/>
      <c r="I13930" s="15"/>
    </row>
    <row r="13931" spans="6:9">
      <c r="F13931" s="11"/>
      <c r="G13931" s="15"/>
      <c r="H13931" s="11"/>
      <c r="I13931" s="15"/>
    </row>
    <row r="13932" spans="6:9">
      <c r="F13932" s="11"/>
      <c r="G13932" s="15"/>
      <c r="H13932" s="11"/>
      <c r="I13932" s="15"/>
    </row>
    <row r="13933" spans="6:9">
      <c r="F13933" s="11"/>
      <c r="G13933" s="15"/>
      <c r="H13933" s="11"/>
      <c r="I13933" s="15"/>
    </row>
    <row r="13934" spans="6:9">
      <c r="F13934" s="11"/>
      <c r="G13934" s="15"/>
      <c r="H13934" s="11"/>
      <c r="I13934" s="15"/>
    </row>
    <row r="13935" spans="6:9">
      <c r="F13935" s="11"/>
      <c r="G13935" s="15"/>
      <c r="H13935" s="11"/>
      <c r="I13935" s="15"/>
    </row>
    <row r="13936" spans="6:9">
      <c r="F13936" s="11"/>
      <c r="G13936" s="15"/>
      <c r="H13936" s="11"/>
      <c r="I13936" s="15"/>
    </row>
    <row r="13937" spans="6:9">
      <c r="F13937" s="11"/>
      <c r="G13937" s="15"/>
      <c r="H13937" s="11"/>
      <c r="I13937" s="15"/>
    </row>
    <row r="13938" spans="6:9">
      <c r="F13938" s="11"/>
      <c r="G13938" s="15"/>
      <c r="H13938" s="11"/>
      <c r="I13938" s="15"/>
    </row>
    <row r="13939" spans="6:9">
      <c r="F13939" s="11"/>
      <c r="G13939" s="15"/>
      <c r="H13939" s="11"/>
      <c r="I13939" s="15"/>
    </row>
    <row r="13940" spans="6:9">
      <c r="F13940" s="11"/>
      <c r="G13940" s="15"/>
      <c r="H13940" s="11"/>
      <c r="I13940" s="15"/>
    </row>
    <row r="13941" spans="6:9">
      <c r="F13941" s="11"/>
      <c r="G13941" s="15"/>
      <c r="H13941" s="11"/>
      <c r="I13941" s="15"/>
    </row>
    <row r="13942" spans="6:9">
      <c r="F13942" s="11"/>
      <c r="G13942" s="15"/>
      <c r="H13942" s="11"/>
      <c r="I13942" s="15"/>
    </row>
    <row r="13943" spans="6:9">
      <c r="F13943" s="11"/>
      <c r="G13943" s="15"/>
      <c r="H13943" s="11"/>
      <c r="I13943" s="15"/>
    </row>
    <row r="13944" spans="6:9">
      <c r="F13944" s="11"/>
      <c r="G13944" s="15"/>
      <c r="H13944" s="11"/>
      <c r="I13944" s="15"/>
    </row>
    <row r="13945" spans="6:9">
      <c r="F13945" s="11"/>
      <c r="G13945" s="15"/>
      <c r="H13945" s="11"/>
      <c r="I13945" s="15"/>
    </row>
    <row r="13946" spans="6:9">
      <c r="F13946" s="11"/>
      <c r="G13946" s="15"/>
      <c r="H13946" s="11"/>
      <c r="I13946" s="15"/>
    </row>
    <row r="13947" spans="6:9">
      <c r="F13947" s="11"/>
      <c r="G13947" s="15"/>
      <c r="H13947" s="11"/>
      <c r="I13947" s="15"/>
    </row>
    <row r="13948" spans="6:9">
      <c r="F13948" s="11"/>
      <c r="G13948" s="15"/>
      <c r="H13948" s="11"/>
      <c r="I13948" s="15"/>
    </row>
    <row r="13949" spans="6:9">
      <c r="F13949" s="11"/>
      <c r="G13949" s="15"/>
      <c r="H13949" s="11"/>
      <c r="I13949" s="15"/>
    </row>
    <row r="13950" spans="6:9">
      <c r="F13950" s="11"/>
      <c r="G13950" s="15"/>
      <c r="H13950" s="11"/>
      <c r="I13950" s="15"/>
    </row>
    <row r="13951" spans="6:9">
      <c r="F13951" s="11"/>
      <c r="G13951" s="15"/>
      <c r="H13951" s="11"/>
      <c r="I13951" s="15"/>
    </row>
    <row r="13952" spans="6:9">
      <c r="F13952" s="11"/>
      <c r="G13952" s="15"/>
      <c r="H13952" s="11"/>
      <c r="I13952" s="15"/>
    </row>
    <row r="13953" spans="6:9">
      <c r="F13953" s="11"/>
      <c r="G13953" s="15"/>
      <c r="H13953" s="11"/>
      <c r="I13953" s="15"/>
    </row>
    <row r="13954" spans="6:9">
      <c r="F13954" s="11"/>
      <c r="G13954" s="15"/>
      <c r="H13954" s="11"/>
      <c r="I13954" s="15"/>
    </row>
    <row r="13955" spans="6:9">
      <c r="F13955" s="11"/>
      <c r="G13955" s="15"/>
      <c r="H13955" s="11"/>
      <c r="I13955" s="15"/>
    </row>
    <row r="13956" spans="6:9">
      <c r="F13956" s="11"/>
      <c r="G13956" s="15"/>
      <c r="H13956" s="11"/>
      <c r="I13956" s="15"/>
    </row>
    <row r="13957" spans="6:9">
      <c r="F13957" s="11"/>
      <c r="G13957" s="15"/>
      <c r="H13957" s="11"/>
      <c r="I13957" s="15"/>
    </row>
    <row r="13958" spans="6:9">
      <c r="F13958" s="11"/>
      <c r="G13958" s="15"/>
      <c r="H13958" s="11"/>
      <c r="I13958" s="15"/>
    </row>
    <row r="13959" spans="6:9">
      <c r="F13959" s="11"/>
      <c r="G13959" s="15"/>
      <c r="H13959" s="11"/>
      <c r="I13959" s="15"/>
    </row>
    <row r="13960" spans="6:9">
      <c r="F13960" s="11"/>
      <c r="G13960" s="15"/>
      <c r="H13960" s="11"/>
      <c r="I13960" s="15"/>
    </row>
    <row r="13961" spans="6:9">
      <c r="F13961" s="11"/>
      <c r="G13961" s="15"/>
      <c r="H13961" s="11"/>
      <c r="I13961" s="15"/>
    </row>
    <row r="13962" spans="6:9">
      <c r="F13962" s="11"/>
      <c r="G13962" s="15"/>
      <c r="H13962" s="11"/>
      <c r="I13962" s="15"/>
    </row>
    <row r="13963" spans="6:9">
      <c r="F13963" s="11"/>
      <c r="G13963" s="15"/>
      <c r="H13963" s="11"/>
      <c r="I13963" s="15"/>
    </row>
    <row r="13964" spans="6:9">
      <c r="F13964" s="11"/>
      <c r="G13964" s="15"/>
      <c r="H13964" s="11"/>
      <c r="I13964" s="15"/>
    </row>
    <row r="13965" spans="6:9">
      <c r="F13965" s="11"/>
      <c r="G13965" s="15"/>
      <c r="H13965" s="11"/>
      <c r="I13965" s="15"/>
    </row>
    <row r="13966" spans="6:9">
      <c r="F13966" s="11"/>
      <c r="G13966" s="15"/>
      <c r="H13966" s="11"/>
      <c r="I13966" s="15"/>
    </row>
    <row r="13967" spans="6:9">
      <c r="F13967" s="11"/>
      <c r="G13967" s="15"/>
      <c r="H13967" s="11"/>
      <c r="I13967" s="15"/>
    </row>
    <row r="13968" spans="6:9">
      <c r="F13968" s="11"/>
      <c r="G13968" s="15"/>
      <c r="H13968" s="11"/>
      <c r="I13968" s="15"/>
    </row>
    <row r="13969" spans="6:9">
      <c r="F13969" s="11"/>
      <c r="G13969" s="15"/>
      <c r="H13969" s="11"/>
      <c r="I13969" s="15"/>
    </row>
    <row r="13970" spans="6:9">
      <c r="F13970" s="11"/>
      <c r="G13970" s="15"/>
      <c r="H13970" s="11"/>
      <c r="I13970" s="15"/>
    </row>
    <row r="13971" spans="6:9">
      <c r="F13971" s="11"/>
      <c r="G13971" s="15"/>
      <c r="H13971" s="11"/>
      <c r="I13971" s="15"/>
    </row>
    <row r="13972" spans="6:9">
      <c r="F13972" s="11"/>
      <c r="G13972" s="15"/>
      <c r="H13972" s="11"/>
      <c r="I13972" s="15"/>
    </row>
    <row r="13973" spans="6:9">
      <c r="F13973" s="11"/>
      <c r="G13973" s="15"/>
      <c r="H13973" s="11"/>
      <c r="I13973" s="15"/>
    </row>
    <row r="13974" spans="6:9">
      <c r="F13974" s="11"/>
      <c r="G13974" s="15"/>
      <c r="H13974" s="11"/>
      <c r="I13974" s="15"/>
    </row>
    <row r="13975" spans="6:9">
      <c r="F13975" s="11"/>
      <c r="G13975" s="15"/>
      <c r="H13975" s="11"/>
      <c r="I13975" s="15"/>
    </row>
    <row r="13976" spans="6:9">
      <c r="F13976" s="11"/>
      <c r="G13976" s="15"/>
      <c r="H13976" s="11"/>
      <c r="I13976" s="15"/>
    </row>
    <row r="13977" spans="6:9">
      <c r="F13977" s="11"/>
      <c r="G13977" s="15"/>
      <c r="H13977" s="11"/>
      <c r="I13977" s="15"/>
    </row>
    <row r="13978" spans="6:9">
      <c r="F13978" s="11"/>
      <c r="G13978" s="15"/>
      <c r="H13978" s="11"/>
      <c r="I13978" s="15"/>
    </row>
    <row r="13979" spans="6:9">
      <c r="F13979" s="11"/>
      <c r="G13979" s="15"/>
      <c r="H13979" s="11"/>
      <c r="I13979" s="15"/>
    </row>
    <row r="13980" spans="6:9">
      <c r="F13980" s="11"/>
      <c r="G13980" s="15"/>
      <c r="H13980" s="11"/>
      <c r="I13980" s="15"/>
    </row>
    <row r="13981" spans="6:9">
      <c r="F13981" s="11"/>
      <c r="G13981" s="15"/>
      <c r="H13981" s="11"/>
      <c r="I13981" s="15"/>
    </row>
    <row r="13982" spans="6:9">
      <c r="F13982" s="11"/>
      <c r="G13982" s="15"/>
      <c r="H13982" s="11"/>
      <c r="I13982" s="15"/>
    </row>
    <row r="13983" spans="6:9">
      <c r="F13983" s="11"/>
      <c r="G13983" s="15"/>
      <c r="H13983" s="11"/>
      <c r="I13983" s="15"/>
    </row>
    <row r="13984" spans="6:9">
      <c r="F13984" s="11"/>
      <c r="G13984" s="15"/>
      <c r="H13984" s="11"/>
      <c r="I13984" s="15"/>
    </row>
    <row r="13985" spans="6:9">
      <c r="F13985" s="11"/>
      <c r="G13985" s="15"/>
      <c r="H13985" s="11"/>
      <c r="I13985" s="15"/>
    </row>
    <row r="13986" spans="6:9">
      <c r="F13986" s="11"/>
      <c r="G13986" s="15"/>
      <c r="H13986" s="11"/>
      <c r="I13986" s="15"/>
    </row>
    <row r="13987" spans="6:9">
      <c r="F13987" s="11"/>
      <c r="G13987" s="15"/>
      <c r="H13987" s="11"/>
      <c r="I13987" s="15"/>
    </row>
    <row r="13988" spans="6:9">
      <c r="F13988" s="11"/>
      <c r="G13988" s="15"/>
      <c r="H13988" s="11"/>
      <c r="I13988" s="15"/>
    </row>
    <row r="13989" spans="6:9">
      <c r="F13989" s="11"/>
      <c r="G13989" s="15"/>
      <c r="H13989" s="11"/>
      <c r="I13989" s="15"/>
    </row>
    <row r="13990" spans="6:9">
      <c r="F13990" s="11"/>
      <c r="G13990" s="15"/>
      <c r="H13990" s="11"/>
      <c r="I13990" s="15"/>
    </row>
    <row r="13991" spans="6:9">
      <c r="F13991" s="11"/>
      <c r="G13991" s="15"/>
      <c r="H13991" s="11"/>
      <c r="I13991" s="15"/>
    </row>
    <row r="13992" spans="6:9">
      <c r="F13992" s="11"/>
      <c r="G13992" s="15"/>
      <c r="H13992" s="11"/>
      <c r="I13992" s="15"/>
    </row>
    <row r="13993" spans="6:9">
      <c r="F13993" s="11"/>
      <c r="G13993" s="15"/>
      <c r="H13993" s="11"/>
      <c r="I13993" s="15"/>
    </row>
    <row r="13994" spans="6:9">
      <c r="F13994" s="11"/>
      <c r="G13994" s="15"/>
      <c r="H13994" s="11"/>
      <c r="I13994" s="15"/>
    </row>
    <row r="13995" spans="6:9">
      <c r="F13995" s="11"/>
      <c r="G13995" s="15"/>
      <c r="H13995" s="11"/>
      <c r="I13995" s="15"/>
    </row>
    <row r="13996" spans="6:9">
      <c r="F13996" s="11"/>
      <c r="G13996" s="15"/>
      <c r="H13996" s="11"/>
      <c r="I13996" s="15"/>
    </row>
    <row r="13997" spans="6:9">
      <c r="F13997" s="11"/>
      <c r="G13997" s="15"/>
      <c r="H13997" s="11"/>
      <c r="I13997" s="15"/>
    </row>
    <row r="13998" spans="6:9">
      <c r="F13998" s="11"/>
      <c r="G13998" s="15"/>
      <c r="H13998" s="11"/>
      <c r="I13998" s="15"/>
    </row>
    <row r="13999" spans="6:9">
      <c r="F13999" s="11"/>
      <c r="G13999" s="15"/>
      <c r="H13999" s="11"/>
      <c r="I13999" s="15"/>
    </row>
    <row r="14000" spans="6:9">
      <c r="F14000" s="11"/>
      <c r="G14000" s="15"/>
      <c r="H14000" s="11"/>
      <c r="I14000" s="15"/>
    </row>
    <row r="14001" spans="6:9">
      <c r="F14001" s="11"/>
      <c r="G14001" s="15"/>
      <c r="H14001" s="11"/>
      <c r="I14001" s="15"/>
    </row>
    <row r="14002" spans="6:9">
      <c r="F14002" s="11"/>
      <c r="G14002" s="15"/>
      <c r="H14002" s="11"/>
      <c r="I14002" s="15"/>
    </row>
    <row r="14003" spans="6:9">
      <c r="F14003" s="11"/>
      <c r="G14003" s="15"/>
      <c r="H14003" s="11"/>
      <c r="I14003" s="15"/>
    </row>
    <row r="14004" spans="6:9">
      <c r="F14004" s="11"/>
      <c r="G14004" s="15"/>
      <c r="H14004" s="11"/>
      <c r="I14004" s="15"/>
    </row>
    <row r="14005" spans="6:9">
      <c r="F14005" s="11"/>
      <c r="G14005" s="15"/>
      <c r="H14005" s="11"/>
      <c r="I14005" s="15"/>
    </row>
    <row r="14006" spans="6:9">
      <c r="F14006" s="11"/>
      <c r="G14006" s="15"/>
      <c r="H14006" s="11"/>
      <c r="I14006" s="15"/>
    </row>
    <row r="14007" spans="6:9">
      <c r="F14007" s="11"/>
      <c r="G14007" s="15"/>
      <c r="H14007" s="11"/>
      <c r="I14007" s="15"/>
    </row>
    <row r="14008" spans="6:9">
      <c r="F14008" s="11"/>
      <c r="G14008" s="15"/>
      <c r="H14008" s="11"/>
      <c r="I14008" s="15"/>
    </row>
    <row r="14009" spans="6:9">
      <c r="F14009" s="11"/>
      <c r="G14009" s="15"/>
      <c r="H14009" s="11"/>
      <c r="I14009" s="15"/>
    </row>
    <row r="14010" spans="6:9">
      <c r="F14010" s="11"/>
      <c r="G14010" s="15"/>
      <c r="H14010" s="11"/>
      <c r="I14010" s="15"/>
    </row>
    <row r="14011" spans="6:9">
      <c r="F14011" s="11"/>
      <c r="G14011" s="15"/>
      <c r="H14011" s="11"/>
      <c r="I14011" s="15"/>
    </row>
    <row r="14012" spans="6:9">
      <c r="F14012" s="11"/>
      <c r="G14012" s="15"/>
      <c r="H14012" s="11"/>
      <c r="I14012" s="15"/>
    </row>
    <row r="14013" spans="6:9">
      <c r="F14013" s="11"/>
      <c r="G14013" s="15"/>
      <c r="H14013" s="11"/>
      <c r="I14013" s="15"/>
    </row>
    <row r="14014" spans="6:9">
      <c r="F14014" s="11"/>
      <c r="G14014" s="15"/>
      <c r="H14014" s="11"/>
      <c r="I14014" s="15"/>
    </row>
    <row r="14015" spans="6:9">
      <c r="F14015" s="11"/>
      <c r="G14015" s="15"/>
      <c r="H14015" s="11"/>
      <c r="I14015" s="15"/>
    </row>
    <row r="14016" spans="6:9">
      <c r="F14016" s="11"/>
      <c r="G14016" s="15"/>
      <c r="H14016" s="11"/>
      <c r="I14016" s="15"/>
    </row>
    <row r="14017" spans="6:9">
      <c r="F14017" s="11"/>
      <c r="G14017" s="15"/>
      <c r="H14017" s="11"/>
      <c r="I14017" s="15"/>
    </row>
    <row r="14018" spans="6:9">
      <c r="F14018" s="11"/>
      <c r="G14018" s="15"/>
      <c r="H14018" s="11"/>
      <c r="I14018" s="15"/>
    </row>
    <row r="14019" spans="6:9">
      <c r="F14019" s="11"/>
      <c r="G14019" s="15"/>
      <c r="H14019" s="11"/>
      <c r="I14019" s="15"/>
    </row>
    <row r="14020" spans="6:9">
      <c r="F14020" s="11"/>
      <c r="G14020" s="15"/>
      <c r="H14020" s="11"/>
      <c r="I14020" s="15"/>
    </row>
    <row r="14021" spans="6:9">
      <c r="F14021" s="11"/>
      <c r="G14021" s="15"/>
      <c r="H14021" s="11"/>
      <c r="I14021" s="15"/>
    </row>
    <row r="14022" spans="6:9">
      <c r="F14022" s="11"/>
      <c r="G14022" s="15"/>
      <c r="H14022" s="11"/>
      <c r="I14022" s="15"/>
    </row>
    <row r="14023" spans="6:9">
      <c r="F14023" s="11"/>
      <c r="G14023" s="15"/>
      <c r="H14023" s="11"/>
      <c r="I14023" s="15"/>
    </row>
    <row r="14024" spans="6:9">
      <c r="F14024" s="11"/>
      <c r="G14024" s="15"/>
      <c r="H14024" s="11"/>
      <c r="I14024" s="15"/>
    </row>
    <row r="14025" spans="6:9">
      <c r="F14025" s="11"/>
      <c r="G14025" s="15"/>
      <c r="H14025" s="11"/>
      <c r="I14025" s="15"/>
    </row>
    <row r="14026" spans="6:9">
      <c r="F14026" s="11"/>
      <c r="G14026" s="15"/>
      <c r="H14026" s="11"/>
      <c r="I14026" s="15"/>
    </row>
    <row r="14027" spans="6:9">
      <c r="F14027" s="11"/>
      <c r="G14027" s="15"/>
      <c r="H14027" s="11"/>
      <c r="I14027" s="15"/>
    </row>
    <row r="14028" spans="6:9">
      <c r="F14028" s="11"/>
      <c r="G14028" s="15"/>
      <c r="H14028" s="11"/>
      <c r="I14028" s="15"/>
    </row>
    <row r="14029" spans="6:9">
      <c r="F14029" s="11"/>
      <c r="G14029" s="15"/>
      <c r="H14029" s="11"/>
      <c r="I14029" s="15"/>
    </row>
    <row r="14030" spans="6:9">
      <c r="F14030" s="11"/>
      <c r="G14030" s="15"/>
      <c r="H14030" s="11"/>
      <c r="I14030" s="15"/>
    </row>
    <row r="14031" spans="6:9">
      <c r="F14031" s="11"/>
      <c r="G14031" s="15"/>
      <c r="H14031" s="11"/>
      <c r="I14031" s="15"/>
    </row>
    <row r="14032" spans="6:9">
      <c r="F14032" s="11"/>
      <c r="G14032" s="15"/>
      <c r="H14032" s="11"/>
      <c r="I14032" s="15"/>
    </row>
    <row r="14033" spans="6:9">
      <c r="F14033" s="11"/>
      <c r="G14033" s="15"/>
      <c r="H14033" s="11"/>
      <c r="I14033" s="15"/>
    </row>
    <row r="14034" spans="6:9">
      <c r="F14034" s="11"/>
      <c r="G14034" s="15"/>
      <c r="H14034" s="11"/>
      <c r="I14034" s="15"/>
    </row>
    <row r="14035" spans="6:9">
      <c r="F14035" s="11"/>
      <c r="G14035" s="15"/>
      <c r="H14035" s="11"/>
      <c r="I14035" s="15"/>
    </row>
    <row r="14036" spans="6:9">
      <c r="F14036" s="11"/>
      <c r="G14036" s="15"/>
      <c r="H14036" s="11"/>
      <c r="I14036" s="15"/>
    </row>
    <row r="14037" spans="6:9">
      <c r="F14037" s="11"/>
      <c r="G14037" s="15"/>
      <c r="H14037" s="11"/>
      <c r="I14037" s="15"/>
    </row>
    <row r="14038" spans="6:9">
      <c r="F14038" s="11"/>
      <c r="G14038" s="15"/>
      <c r="H14038" s="11"/>
      <c r="I14038" s="15"/>
    </row>
    <row r="14039" spans="6:9">
      <c r="F14039" s="11"/>
      <c r="G14039" s="15"/>
      <c r="H14039" s="11"/>
      <c r="I14039" s="15"/>
    </row>
    <row r="14040" spans="6:9">
      <c r="F14040" s="11"/>
      <c r="G14040" s="15"/>
      <c r="H14040" s="11"/>
      <c r="I14040" s="15"/>
    </row>
    <row r="14041" spans="6:9">
      <c r="F14041" s="11"/>
      <c r="G14041" s="15"/>
      <c r="H14041" s="11"/>
      <c r="I14041" s="15"/>
    </row>
    <row r="14042" spans="6:9">
      <c r="F14042" s="11"/>
      <c r="G14042" s="15"/>
      <c r="H14042" s="11"/>
      <c r="I14042" s="15"/>
    </row>
    <row r="14043" spans="6:9">
      <c r="F14043" s="11"/>
      <c r="G14043" s="15"/>
      <c r="H14043" s="11"/>
      <c r="I14043" s="15"/>
    </row>
    <row r="14044" spans="6:9">
      <c r="F14044" s="11"/>
      <c r="G14044" s="15"/>
      <c r="H14044" s="11"/>
      <c r="I14044" s="15"/>
    </row>
    <row r="14045" spans="6:9">
      <c r="F14045" s="11"/>
      <c r="G14045" s="15"/>
      <c r="H14045" s="11"/>
      <c r="I14045" s="15"/>
    </row>
    <row r="14046" spans="6:9">
      <c r="F14046" s="11"/>
      <c r="G14046" s="15"/>
      <c r="H14046" s="11"/>
      <c r="I14046" s="15"/>
    </row>
    <row r="14047" spans="6:9">
      <c r="F14047" s="11"/>
      <c r="G14047" s="15"/>
      <c r="H14047" s="11"/>
      <c r="I14047" s="15"/>
    </row>
    <row r="14048" spans="6:9">
      <c r="F14048" s="11"/>
      <c r="G14048" s="15"/>
      <c r="H14048" s="11"/>
      <c r="I14048" s="15"/>
    </row>
    <row r="14049" spans="6:9">
      <c r="F14049" s="11"/>
      <c r="G14049" s="15"/>
      <c r="H14049" s="11"/>
      <c r="I14049" s="15"/>
    </row>
    <row r="14050" spans="6:9">
      <c r="F14050" s="11"/>
      <c r="G14050" s="15"/>
      <c r="H14050" s="11"/>
      <c r="I14050" s="15"/>
    </row>
    <row r="14051" spans="6:9">
      <c r="F14051" s="11"/>
      <c r="G14051" s="15"/>
      <c r="H14051" s="11"/>
      <c r="I14051" s="15"/>
    </row>
    <row r="14052" spans="6:9">
      <c r="F14052" s="11"/>
      <c r="G14052" s="15"/>
      <c r="H14052" s="11"/>
      <c r="I14052" s="15"/>
    </row>
    <row r="14053" spans="6:9">
      <c r="F14053" s="11"/>
      <c r="G14053" s="15"/>
      <c r="H14053" s="11"/>
      <c r="I14053" s="15"/>
    </row>
    <row r="14054" spans="6:9">
      <c r="F14054" s="11"/>
      <c r="G14054" s="15"/>
      <c r="H14054" s="11"/>
      <c r="I14054" s="15"/>
    </row>
    <row r="14055" spans="6:9">
      <c r="F14055" s="11"/>
      <c r="G14055" s="15"/>
      <c r="H14055" s="11"/>
      <c r="I14055" s="15"/>
    </row>
    <row r="14056" spans="6:9">
      <c r="F14056" s="11"/>
      <c r="G14056" s="15"/>
      <c r="H14056" s="11"/>
      <c r="I14056" s="15"/>
    </row>
    <row r="14057" spans="6:9">
      <c r="F14057" s="11"/>
      <c r="G14057" s="15"/>
      <c r="H14057" s="11"/>
      <c r="I14057" s="15"/>
    </row>
    <row r="14058" spans="6:9">
      <c r="F14058" s="11"/>
      <c r="G14058" s="15"/>
      <c r="H14058" s="11"/>
      <c r="I14058" s="15"/>
    </row>
    <row r="14059" spans="6:9">
      <c r="F14059" s="11"/>
      <c r="G14059" s="15"/>
      <c r="H14059" s="11"/>
      <c r="I14059" s="15"/>
    </row>
    <row r="14060" spans="6:9">
      <c r="F14060" s="11"/>
      <c r="G14060" s="15"/>
      <c r="H14060" s="11"/>
      <c r="I14060" s="15"/>
    </row>
    <row r="14061" spans="6:9">
      <c r="F14061" s="11"/>
      <c r="G14061" s="15"/>
      <c r="H14061" s="11"/>
      <c r="I14061" s="15"/>
    </row>
    <row r="14062" spans="6:9">
      <c r="F14062" s="11"/>
      <c r="G14062" s="15"/>
      <c r="H14062" s="11"/>
      <c r="I14062" s="15"/>
    </row>
    <row r="14063" spans="6:9">
      <c r="F14063" s="11"/>
      <c r="G14063" s="15"/>
      <c r="H14063" s="11"/>
      <c r="I14063" s="15"/>
    </row>
    <row r="14064" spans="6:9">
      <c r="F14064" s="11"/>
      <c r="G14064" s="15"/>
      <c r="H14064" s="11"/>
      <c r="I14064" s="15"/>
    </row>
    <row r="14065" spans="6:9">
      <c r="F14065" s="11"/>
      <c r="G14065" s="15"/>
      <c r="H14065" s="11"/>
      <c r="I14065" s="15"/>
    </row>
    <row r="14066" spans="6:9">
      <c r="F14066" s="11"/>
      <c r="G14066" s="15"/>
      <c r="H14066" s="11"/>
      <c r="I14066" s="15"/>
    </row>
    <row r="14067" spans="6:9">
      <c r="F14067" s="11"/>
      <c r="G14067" s="15"/>
      <c r="H14067" s="11"/>
      <c r="I14067" s="15"/>
    </row>
    <row r="14068" spans="6:9">
      <c r="F14068" s="11"/>
      <c r="G14068" s="15"/>
      <c r="H14068" s="11"/>
      <c r="I14068" s="15"/>
    </row>
    <row r="14069" spans="6:9">
      <c r="F14069" s="11"/>
      <c r="G14069" s="15"/>
      <c r="H14069" s="11"/>
      <c r="I14069" s="15"/>
    </row>
    <row r="14070" spans="6:9">
      <c r="F14070" s="11"/>
      <c r="G14070" s="15"/>
      <c r="H14070" s="11"/>
      <c r="I14070" s="15"/>
    </row>
    <row r="14071" spans="6:9">
      <c r="F14071" s="11"/>
      <c r="G14071" s="15"/>
      <c r="H14071" s="11"/>
      <c r="I14071" s="15"/>
    </row>
    <row r="14072" spans="6:9">
      <c r="F14072" s="11"/>
      <c r="G14072" s="15"/>
      <c r="H14072" s="11"/>
      <c r="I14072" s="15"/>
    </row>
    <row r="14073" spans="6:9">
      <c r="F14073" s="11"/>
      <c r="G14073" s="15"/>
      <c r="H14073" s="11"/>
      <c r="I14073" s="15"/>
    </row>
    <row r="14074" spans="6:9">
      <c r="F14074" s="11"/>
      <c r="G14074" s="15"/>
      <c r="H14074" s="11"/>
      <c r="I14074" s="15"/>
    </row>
    <row r="14075" spans="6:9">
      <c r="F14075" s="11"/>
      <c r="G14075" s="15"/>
      <c r="H14075" s="11"/>
      <c r="I14075" s="15"/>
    </row>
    <row r="14076" spans="6:9">
      <c r="F14076" s="11"/>
      <c r="G14076" s="15"/>
      <c r="H14076" s="11"/>
      <c r="I14076" s="15"/>
    </row>
    <row r="14077" spans="6:9">
      <c r="F14077" s="11"/>
      <c r="G14077" s="15"/>
      <c r="H14077" s="11"/>
      <c r="I14077" s="15"/>
    </row>
    <row r="14078" spans="6:9">
      <c r="F14078" s="11"/>
      <c r="G14078" s="15"/>
      <c r="H14078" s="11"/>
      <c r="I14078" s="15"/>
    </row>
    <row r="14079" spans="6:9">
      <c r="F14079" s="11"/>
      <c r="G14079" s="15"/>
      <c r="H14079" s="11"/>
      <c r="I14079" s="15"/>
    </row>
    <row r="14080" spans="6:9">
      <c r="F14080" s="11"/>
      <c r="G14080" s="15"/>
      <c r="H14080" s="11"/>
      <c r="I14080" s="15"/>
    </row>
    <row r="14081" spans="6:9">
      <c r="F14081" s="11"/>
      <c r="G14081" s="15"/>
      <c r="H14081" s="11"/>
      <c r="I14081" s="15"/>
    </row>
    <row r="14082" spans="6:9">
      <c r="F14082" s="11"/>
      <c r="G14082" s="15"/>
      <c r="H14082" s="11"/>
      <c r="I14082" s="15"/>
    </row>
    <row r="14083" spans="6:9">
      <c r="F14083" s="11"/>
      <c r="G14083" s="15"/>
      <c r="H14083" s="11"/>
      <c r="I14083" s="15"/>
    </row>
    <row r="14084" spans="6:9">
      <c r="F14084" s="11"/>
      <c r="G14084" s="15"/>
      <c r="H14084" s="11"/>
      <c r="I14084" s="15"/>
    </row>
    <row r="14085" spans="6:9">
      <c r="F14085" s="11"/>
      <c r="G14085" s="15"/>
      <c r="H14085" s="11"/>
      <c r="I14085" s="15"/>
    </row>
    <row r="14086" spans="6:9">
      <c r="F14086" s="11"/>
      <c r="G14086" s="15"/>
      <c r="H14086" s="11"/>
      <c r="I14086" s="15"/>
    </row>
    <row r="14087" spans="6:9">
      <c r="F14087" s="11"/>
      <c r="G14087" s="15"/>
      <c r="H14087" s="11"/>
      <c r="I14087" s="15"/>
    </row>
    <row r="14088" spans="6:9">
      <c r="F14088" s="11"/>
      <c r="G14088" s="15"/>
      <c r="H14088" s="11"/>
      <c r="I14088" s="15"/>
    </row>
    <row r="14089" spans="6:9">
      <c r="F14089" s="11"/>
      <c r="G14089" s="15"/>
      <c r="H14089" s="11"/>
      <c r="I14089" s="15"/>
    </row>
    <row r="14090" spans="6:9">
      <c r="F14090" s="11"/>
      <c r="G14090" s="15"/>
      <c r="H14090" s="11"/>
      <c r="I14090" s="15"/>
    </row>
    <row r="14091" spans="6:9">
      <c r="F14091" s="11"/>
      <c r="G14091" s="15"/>
      <c r="H14091" s="11"/>
      <c r="I14091" s="15"/>
    </row>
    <row r="14092" spans="6:9">
      <c r="F14092" s="11"/>
      <c r="G14092" s="15"/>
      <c r="H14092" s="11"/>
      <c r="I14092" s="15"/>
    </row>
    <row r="14093" spans="6:9">
      <c r="F14093" s="11"/>
      <c r="G14093" s="15"/>
      <c r="H14093" s="11"/>
      <c r="I14093" s="15"/>
    </row>
    <row r="14094" spans="6:9">
      <c r="F14094" s="11"/>
      <c r="G14094" s="15"/>
      <c r="H14094" s="11"/>
      <c r="I14094" s="15"/>
    </row>
    <row r="14095" spans="6:9">
      <c r="F14095" s="11"/>
      <c r="G14095" s="15"/>
      <c r="H14095" s="11"/>
      <c r="I14095" s="15"/>
    </row>
    <row r="14096" spans="6:9">
      <c r="F14096" s="11"/>
      <c r="G14096" s="15"/>
      <c r="H14096" s="11"/>
      <c r="I14096" s="15"/>
    </row>
    <row r="14097" spans="6:9">
      <c r="F14097" s="11"/>
      <c r="G14097" s="15"/>
      <c r="H14097" s="11"/>
      <c r="I14097" s="15"/>
    </row>
    <row r="14098" spans="6:9">
      <c r="F14098" s="11"/>
      <c r="G14098" s="15"/>
      <c r="H14098" s="11"/>
      <c r="I14098" s="15"/>
    </row>
    <row r="14099" spans="6:9">
      <c r="F14099" s="11"/>
      <c r="G14099" s="15"/>
      <c r="H14099" s="11"/>
      <c r="I14099" s="15"/>
    </row>
    <row r="14100" spans="6:9">
      <c r="F14100" s="11"/>
      <c r="G14100" s="15"/>
      <c r="H14100" s="11"/>
      <c r="I14100" s="15"/>
    </row>
    <row r="14101" spans="6:9">
      <c r="F14101" s="11"/>
      <c r="G14101" s="15"/>
      <c r="H14101" s="11"/>
      <c r="I14101" s="15"/>
    </row>
    <row r="14102" spans="6:9">
      <c r="F14102" s="11"/>
      <c r="G14102" s="15"/>
      <c r="H14102" s="11"/>
      <c r="I14102" s="15"/>
    </row>
    <row r="14103" spans="6:9">
      <c r="F14103" s="11"/>
      <c r="G14103" s="15"/>
      <c r="H14103" s="11"/>
      <c r="I14103" s="15"/>
    </row>
    <row r="14104" spans="6:9">
      <c r="F14104" s="11"/>
      <c r="G14104" s="15"/>
      <c r="H14104" s="11"/>
      <c r="I14104" s="15"/>
    </row>
    <row r="14105" spans="6:9">
      <c r="F14105" s="11"/>
      <c r="G14105" s="15"/>
      <c r="H14105" s="11"/>
      <c r="I14105" s="15"/>
    </row>
    <row r="14106" spans="6:9">
      <c r="F14106" s="11"/>
      <c r="G14106" s="15"/>
      <c r="H14106" s="11"/>
      <c r="I14106" s="15"/>
    </row>
    <row r="14107" spans="6:9">
      <c r="F14107" s="11"/>
      <c r="G14107" s="15"/>
      <c r="H14107" s="11"/>
      <c r="I14107" s="15"/>
    </row>
    <row r="14108" spans="6:9">
      <c r="F14108" s="11"/>
      <c r="G14108" s="15"/>
      <c r="H14108" s="11"/>
      <c r="I14108" s="15"/>
    </row>
    <row r="14109" spans="6:9">
      <c r="F14109" s="11"/>
      <c r="G14109" s="15"/>
      <c r="H14109" s="11"/>
      <c r="I14109" s="15"/>
    </row>
    <row r="14110" spans="6:9">
      <c r="F14110" s="11"/>
      <c r="G14110" s="15"/>
      <c r="H14110" s="11"/>
      <c r="I14110" s="15"/>
    </row>
    <row r="14111" spans="6:9">
      <c r="F14111" s="11"/>
      <c r="G14111" s="15"/>
      <c r="H14111" s="11"/>
      <c r="I14111" s="15"/>
    </row>
    <row r="14112" spans="6:9">
      <c r="F14112" s="11"/>
      <c r="G14112" s="15"/>
      <c r="H14112" s="11"/>
      <c r="I14112" s="15"/>
    </row>
    <row r="14113" spans="6:9">
      <c r="F14113" s="11"/>
      <c r="G14113" s="15"/>
      <c r="H14113" s="11"/>
      <c r="I14113" s="15"/>
    </row>
    <row r="14114" spans="6:9">
      <c r="F14114" s="11"/>
      <c r="G14114" s="15"/>
      <c r="H14114" s="11"/>
      <c r="I14114" s="15"/>
    </row>
    <row r="14115" spans="6:9">
      <c r="F14115" s="11"/>
      <c r="G14115" s="15"/>
      <c r="H14115" s="11"/>
      <c r="I14115" s="15"/>
    </row>
    <row r="14116" spans="6:9">
      <c r="F14116" s="11"/>
      <c r="G14116" s="15"/>
      <c r="H14116" s="11"/>
      <c r="I14116" s="15"/>
    </row>
    <row r="14117" spans="6:9">
      <c r="F14117" s="11"/>
      <c r="G14117" s="15"/>
      <c r="H14117" s="11"/>
      <c r="I14117" s="15"/>
    </row>
    <row r="14118" spans="6:9">
      <c r="F14118" s="11"/>
      <c r="G14118" s="15"/>
      <c r="H14118" s="11"/>
      <c r="I14118" s="15"/>
    </row>
    <row r="14119" spans="6:9">
      <c r="F14119" s="11"/>
      <c r="G14119" s="15"/>
      <c r="H14119" s="11"/>
      <c r="I14119" s="15"/>
    </row>
    <row r="14120" spans="6:9">
      <c r="F14120" s="11"/>
      <c r="G14120" s="15"/>
      <c r="H14120" s="11"/>
      <c r="I14120" s="15"/>
    </row>
    <row r="14121" spans="6:9">
      <c r="F14121" s="11"/>
      <c r="G14121" s="15"/>
      <c r="H14121" s="11"/>
      <c r="I14121" s="15"/>
    </row>
    <row r="14122" spans="6:9">
      <c r="F14122" s="11"/>
      <c r="G14122" s="15"/>
      <c r="H14122" s="11"/>
      <c r="I14122" s="15"/>
    </row>
    <row r="14123" spans="6:9">
      <c r="F14123" s="11"/>
      <c r="G14123" s="15"/>
      <c r="H14123" s="11"/>
      <c r="I14123" s="15"/>
    </row>
    <row r="14124" spans="6:9">
      <c r="F14124" s="11"/>
      <c r="G14124" s="15"/>
      <c r="H14124" s="11"/>
      <c r="I14124" s="15"/>
    </row>
    <row r="14125" spans="6:9">
      <c r="F14125" s="11"/>
      <c r="G14125" s="15"/>
      <c r="H14125" s="11"/>
      <c r="I14125" s="15"/>
    </row>
    <row r="14126" spans="6:9">
      <c r="F14126" s="11"/>
      <c r="G14126" s="15"/>
      <c r="H14126" s="11"/>
      <c r="I14126" s="15"/>
    </row>
    <row r="14127" spans="6:9">
      <c r="F14127" s="11"/>
      <c r="G14127" s="15"/>
      <c r="H14127" s="11"/>
      <c r="I14127" s="15"/>
    </row>
    <row r="14128" spans="6:9">
      <c r="F14128" s="11"/>
      <c r="G14128" s="15"/>
      <c r="H14128" s="11"/>
      <c r="I14128" s="15"/>
    </row>
    <row r="14129" spans="6:9">
      <c r="F14129" s="11"/>
      <c r="G14129" s="15"/>
      <c r="H14129" s="11"/>
      <c r="I14129" s="15"/>
    </row>
    <row r="14130" spans="6:9">
      <c r="F14130" s="11"/>
      <c r="G14130" s="15"/>
      <c r="H14130" s="11"/>
      <c r="I14130" s="15"/>
    </row>
    <row r="14131" spans="6:9">
      <c r="F14131" s="11"/>
      <c r="G14131" s="15"/>
      <c r="H14131" s="11"/>
      <c r="I14131" s="15"/>
    </row>
    <row r="14132" spans="6:9">
      <c r="F14132" s="11"/>
      <c r="G14132" s="15"/>
      <c r="H14132" s="11"/>
      <c r="I14132" s="15"/>
    </row>
    <row r="14133" spans="6:9">
      <c r="F14133" s="11"/>
      <c r="G14133" s="15"/>
      <c r="H14133" s="11"/>
      <c r="I14133" s="15"/>
    </row>
    <row r="14134" spans="6:9">
      <c r="F14134" s="11"/>
      <c r="G14134" s="15"/>
      <c r="H14134" s="11"/>
      <c r="I14134" s="15"/>
    </row>
    <row r="14135" spans="6:9">
      <c r="F14135" s="11"/>
      <c r="G14135" s="15"/>
      <c r="H14135" s="11"/>
      <c r="I14135" s="15"/>
    </row>
    <row r="14136" spans="6:9">
      <c r="F14136" s="11"/>
      <c r="G14136" s="15"/>
      <c r="H14136" s="11"/>
      <c r="I14136" s="15"/>
    </row>
    <row r="14137" spans="6:9">
      <c r="F14137" s="11"/>
      <c r="G14137" s="15"/>
      <c r="H14137" s="11"/>
      <c r="I14137" s="15"/>
    </row>
    <row r="14138" spans="6:9">
      <c r="F14138" s="11"/>
      <c r="G14138" s="15"/>
      <c r="H14138" s="11"/>
      <c r="I14138" s="15"/>
    </row>
    <row r="14139" spans="6:9">
      <c r="F14139" s="11"/>
      <c r="G14139" s="15"/>
      <c r="H14139" s="11"/>
      <c r="I14139" s="15"/>
    </row>
    <row r="14140" spans="6:9">
      <c r="F14140" s="11"/>
      <c r="G14140" s="15"/>
      <c r="H14140" s="11"/>
      <c r="I14140" s="15"/>
    </row>
    <row r="14141" spans="6:9">
      <c r="F14141" s="11"/>
      <c r="G14141" s="15"/>
      <c r="H14141" s="11"/>
      <c r="I14141" s="15"/>
    </row>
    <row r="14142" spans="6:9">
      <c r="F14142" s="11"/>
      <c r="G14142" s="15"/>
      <c r="H14142" s="11"/>
      <c r="I14142" s="15"/>
    </row>
    <row r="14143" spans="6:9">
      <c r="F14143" s="11"/>
      <c r="G14143" s="15"/>
      <c r="H14143" s="11"/>
      <c r="I14143" s="15"/>
    </row>
    <row r="14144" spans="6:9">
      <c r="F14144" s="11"/>
      <c r="G14144" s="15"/>
      <c r="H14144" s="11"/>
      <c r="I14144" s="15"/>
    </row>
    <row r="14145" spans="6:9">
      <c r="F14145" s="11"/>
      <c r="G14145" s="15"/>
      <c r="H14145" s="11"/>
      <c r="I14145" s="15"/>
    </row>
    <row r="14146" spans="6:9">
      <c r="F14146" s="11"/>
      <c r="G14146" s="15"/>
      <c r="H14146" s="11"/>
      <c r="I14146" s="15"/>
    </row>
    <row r="14147" spans="6:9">
      <c r="F14147" s="11"/>
      <c r="G14147" s="15"/>
      <c r="H14147" s="11"/>
      <c r="I14147" s="15"/>
    </row>
    <row r="14148" spans="6:9">
      <c r="F14148" s="11"/>
      <c r="G14148" s="15"/>
      <c r="H14148" s="11"/>
      <c r="I14148" s="15"/>
    </row>
    <row r="14149" spans="6:9">
      <c r="F14149" s="11"/>
      <c r="G14149" s="15"/>
      <c r="H14149" s="11"/>
      <c r="I14149" s="15"/>
    </row>
    <row r="14150" spans="6:9">
      <c r="F14150" s="11"/>
      <c r="G14150" s="15"/>
      <c r="H14150" s="11"/>
      <c r="I14150" s="15"/>
    </row>
    <row r="14151" spans="6:9">
      <c r="F14151" s="11"/>
      <c r="G14151" s="15"/>
      <c r="H14151" s="11"/>
      <c r="I14151" s="15"/>
    </row>
    <row r="14152" spans="6:9">
      <c r="F14152" s="11"/>
      <c r="G14152" s="15"/>
      <c r="H14152" s="11"/>
      <c r="I14152" s="15"/>
    </row>
    <row r="14153" spans="6:9">
      <c r="F14153" s="11"/>
      <c r="G14153" s="15"/>
      <c r="H14153" s="11"/>
      <c r="I14153" s="15"/>
    </row>
    <row r="14154" spans="6:9">
      <c r="F14154" s="11"/>
      <c r="G14154" s="15"/>
      <c r="H14154" s="11"/>
      <c r="I14154" s="15"/>
    </row>
    <row r="14155" spans="6:9">
      <c r="F14155" s="11"/>
      <c r="G14155" s="15"/>
      <c r="H14155" s="11"/>
      <c r="I14155" s="15"/>
    </row>
    <row r="14156" spans="6:9">
      <c r="F14156" s="11"/>
      <c r="G14156" s="15"/>
      <c r="H14156" s="11"/>
      <c r="I14156" s="15"/>
    </row>
    <row r="14157" spans="6:9">
      <c r="F14157" s="11"/>
      <c r="G14157" s="15"/>
      <c r="H14157" s="11"/>
      <c r="I14157" s="15"/>
    </row>
    <row r="14158" spans="6:9">
      <c r="F14158" s="11"/>
      <c r="G14158" s="15"/>
      <c r="H14158" s="11"/>
      <c r="I14158" s="15"/>
    </row>
    <row r="14159" spans="6:9">
      <c r="F14159" s="11"/>
      <c r="G14159" s="15"/>
      <c r="H14159" s="11"/>
      <c r="I14159" s="15"/>
    </row>
    <row r="14160" spans="6:9">
      <c r="F14160" s="11"/>
      <c r="G14160" s="15"/>
      <c r="H14160" s="11"/>
      <c r="I14160" s="15"/>
    </row>
    <row r="14161" spans="6:9">
      <c r="F14161" s="11"/>
      <c r="G14161" s="15"/>
      <c r="H14161" s="11"/>
      <c r="I14161" s="15"/>
    </row>
    <row r="14162" spans="6:9">
      <c r="F14162" s="11"/>
      <c r="G14162" s="15"/>
      <c r="H14162" s="11"/>
      <c r="I14162" s="15"/>
    </row>
    <row r="14163" spans="6:9">
      <c r="F14163" s="11"/>
      <c r="G14163" s="15"/>
      <c r="H14163" s="11"/>
      <c r="I14163" s="15"/>
    </row>
    <row r="14164" spans="6:9">
      <c r="F14164" s="11"/>
      <c r="G14164" s="15"/>
      <c r="H14164" s="11"/>
      <c r="I14164" s="15"/>
    </row>
    <row r="14165" spans="6:9">
      <c r="F14165" s="11"/>
      <c r="G14165" s="15"/>
      <c r="H14165" s="11"/>
      <c r="I14165" s="15"/>
    </row>
    <row r="14166" spans="6:9">
      <c r="F14166" s="11"/>
      <c r="G14166" s="15"/>
      <c r="H14166" s="11"/>
      <c r="I14166" s="15"/>
    </row>
    <row r="14167" spans="6:9">
      <c r="F14167" s="11"/>
      <c r="G14167" s="15"/>
      <c r="H14167" s="11"/>
      <c r="I14167" s="15"/>
    </row>
    <row r="14168" spans="6:9">
      <c r="F14168" s="11"/>
      <c r="G14168" s="15"/>
      <c r="H14168" s="11"/>
      <c r="I14168" s="15"/>
    </row>
    <row r="14169" spans="6:9">
      <c r="F14169" s="11"/>
      <c r="G14169" s="15"/>
      <c r="H14169" s="11"/>
      <c r="I14169" s="15"/>
    </row>
    <row r="14170" spans="6:9">
      <c r="F14170" s="11"/>
      <c r="G14170" s="15"/>
      <c r="H14170" s="11"/>
      <c r="I14170" s="15"/>
    </row>
    <row r="14171" spans="6:9">
      <c r="F14171" s="11"/>
      <c r="G14171" s="15"/>
      <c r="H14171" s="11"/>
      <c r="I14171" s="15"/>
    </row>
    <row r="14172" spans="6:9">
      <c r="F14172" s="11"/>
      <c r="G14172" s="15"/>
      <c r="H14172" s="11"/>
      <c r="I14172" s="15"/>
    </row>
    <row r="14173" spans="6:9">
      <c r="F14173" s="11"/>
      <c r="G14173" s="15"/>
      <c r="H14173" s="11"/>
      <c r="I14173" s="15"/>
    </row>
    <row r="14174" spans="6:9">
      <c r="F14174" s="11"/>
      <c r="G14174" s="15"/>
      <c r="H14174" s="11"/>
      <c r="I14174" s="15"/>
    </row>
    <row r="14175" spans="6:9">
      <c r="F14175" s="11"/>
      <c r="G14175" s="15"/>
      <c r="H14175" s="11"/>
      <c r="I14175" s="15"/>
    </row>
    <row r="14176" spans="6:9">
      <c r="F14176" s="11"/>
      <c r="G14176" s="15"/>
      <c r="H14176" s="11"/>
      <c r="I14176" s="15"/>
    </row>
    <row r="14177" spans="6:9">
      <c r="F14177" s="11"/>
      <c r="G14177" s="15"/>
      <c r="H14177" s="11"/>
      <c r="I14177" s="15"/>
    </row>
    <row r="14178" spans="6:9">
      <c r="F14178" s="11"/>
      <c r="G14178" s="15"/>
      <c r="H14178" s="11"/>
      <c r="I14178" s="15"/>
    </row>
    <row r="14179" spans="6:9">
      <c r="F14179" s="11"/>
      <c r="G14179" s="15"/>
      <c r="H14179" s="11"/>
      <c r="I14179" s="15"/>
    </row>
    <row r="14180" spans="6:9">
      <c r="F14180" s="11"/>
      <c r="G14180" s="15"/>
      <c r="H14180" s="11"/>
      <c r="I14180" s="15"/>
    </row>
    <row r="14181" spans="6:9">
      <c r="F14181" s="11"/>
      <c r="G14181" s="15"/>
      <c r="H14181" s="11"/>
      <c r="I14181" s="15"/>
    </row>
    <row r="14182" spans="6:9">
      <c r="F14182" s="11"/>
      <c r="G14182" s="15"/>
      <c r="H14182" s="11"/>
      <c r="I14182" s="15"/>
    </row>
    <row r="14183" spans="6:9">
      <c r="F14183" s="11"/>
      <c r="G14183" s="15"/>
      <c r="H14183" s="11"/>
      <c r="I14183" s="15"/>
    </row>
    <row r="14184" spans="6:9">
      <c r="F14184" s="11"/>
      <c r="G14184" s="15"/>
      <c r="H14184" s="11"/>
      <c r="I14184" s="15"/>
    </row>
    <row r="14185" spans="6:9">
      <c r="F14185" s="11"/>
      <c r="G14185" s="15"/>
      <c r="H14185" s="11"/>
      <c r="I14185" s="15"/>
    </row>
    <row r="14186" spans="6:9">
      <c r="F14186" s="11"/>
      <c r="G14186" s="15"/>
      <c r="H14186" s="11"/>
      <c r="I14186" s="15"/>
    </row>
    <row r="14187" spans="6:9">
      <c r="F14187" s="11"/>
      <c r="G14187" s="15"/>
      <c r="H14187" s="11"/>
      <c r="I14187" s="15"/>
    </row>
    <row r="14188" spans="6:9">
      <c r="F14188" s="11"/>
      <c r="G14188" s="15"/>
      <c r="H14188" s="11"/>
      <c r="I14188" s="15"/>
    </row>
    <row r="14189" spans="6:9">
      <c r="F14189" s="11"/>
      <c r="G14189" s="15"/>
      <c r="H14189" s="11"/>
      <c r="I14189" s="15"/>
    </row>
    <row r="14190" spans="6:9">
      <c r="F14190" s="11"/>
      <c r="G14190" s="15"/>
      <c r="H14190" s="11"/>
      <c r="I14190" s="15"/>
    </row>
    <row r="14191" spans="6:9">
      <c r="F14191" s="11"/>
      <c r="G14191" s="15"/>
      <c r="H14191" s="11"/>
      <c r="I14191" s="15"/>
    </row>
    <row r="14192" spans="6:9">
      <c r="F14192" s="11"/>
      <c r="G14192" s="15"/>
      <c r="H14192" s="11"/>
      <c r="I14192" s="15"/>
    </row>
    <row r="14193" spans="6:9">
      <c r="F14193" s="11"/>
      <c r="G14193" s="15"/>
      <c r="H14193" s="11"/>
      <c r="I14193" s="15"/>
    </row>
    <row r="14194" spans="6:9">
      <c r="F14194" s="11"/>
      <c r="G14194" s="15"/>
      <c r="H14194" s="11"/>
      <c r="I14194" s="15"/>
    </row>
    <row r="14195" spans="6:9">
      <c r="F14195" s="11"/>
      <c r="G14195" s="15"/>
      <c r="H14195" s="11"/>
      <c r="I14195" s="15"/>
    </row>
    <row r="14196" spans="6:9">
      <c r="F14196" s="11"/>
      <c r="G14196" s="15"/>
      <c r="H14196" s="11"/>
      <c r="I14196" s="15"/>
    </row>
    <row r="14197" spans="6:9">
      <c r="F14197" s="11"/>
      <c r="G14197" s="15"/>
      <c r="H14197" s="11"/>
      <c r="I14197" s="15"/>
    </row>
    <row r="14198" spans="6:9">
      <c r="F14198" s="11"/>
      <c r="G14198" s="15"/>
      <c r="H14198" s="11"/>
      <c r="I14198" s="15"/>
    </row>
    <row r="14199" spans="6:9">
      <c r="F14199" s="11"/>
      <c r="G14199" s="15"/>
      <c r="H14199" s="11"/>
      <c r="I14199" s="15"/>
    </row>
    <row r="14200" spans="6:9">
      <c r="F14200" s="11"/>
      <c r="G14200" s="15"/>
      <c r="H14200" s="11"/>
      <c r="I14200" s="15"/>
    </row>
    <row r="14201" spans="6:9">
      <c r="F14201" s="11"/>
      <c r="G14201" s="15"/>
      <c r="H14201" s="11"/>
      <c r="I14201" s="15"/>
    </row>
    <row r="14202" spans="6:9">
      <c r="F14202" s="11"/>
      <c r="G14202" s="15"/>
      <c r="H14202" s="11"/>
      <c r="I14202" s="15"/>
    </row>
    <row r="14203" spans="6:9">
      <c r="F14203" s="11"/>
      <c r="G14203" s="15"/>
      <c r="H14203" s="11"/>
      <c r="I14203" s="15"/>
    </row>
    <row r="14204" spans="6:9">
      <c r="F14204" s="11"/>
      <c r="G14204" s="15"/>
      <c r="H14204" s="11"/>
      <c r="I14204" s="15"/>
    </row>
    <row r="14205" spans="6:9">
      <c r="F14205" s="11"/>
      <c r="G14205" s="15"/>
      <c r="H14205" s="11"/>
      <c r="I14205" s="15"/>
    </row>
    <row r="14206" spans="6:9">
      <c r="F14206" s="11"/>
      <c r="G14206" s="15"/>
      <c r="H14206" s="11"/>
      <c r="I14206" s="15"/>
    </row>
    <row r="14207" spans="6:9">
      <c r="F14207" s="11"/>
      <c r="G14207" s="15"/>
      <c r="H14207" s="11"/>
      <c r="I14207" s="15"/>
    </row>
    <row r="14208" spans="6:9">
      <c r="F14208" s="11"/>
      <c r="G14208" s="15"/>
      <c r="H14208" s="11"/>
      <c r="I14208" s="15"/>
    </row>
    <row r="14209" spans="6:9">
      <c r="F14209" s="11"/>
      <c r="G14209" s="15"/>
      <c r="H14209" s="11"/>
      <c r="I14209" s="15"/>
    </row>
    <row r="14210" spans="6:9">
      <c r="F14210" s="11"/>
      <c r="G14210" s="15"/>
      <c r="H14210" s="11"/>
      <c r="I14210" s="15"/>
    </row>
    <row r="14211" spans="6:9">
      <c r="F14211" s="11"/>
      <c r="G14211" s="15"/>
      <c r="H14211" s="11"/>
      <c r="I14211" s="15"/>
    </row>
    <row r="14212" spans="6:9">
      <c r="F14212" s="11"/>
      <c r="G14212" s="15"/>
      <c r="H14212" s="11"/>
      <c r="I14212" s="15"/>
    </row>
    <row r="14213" spans="6:9">
      <c r="F14213" s="11"/>
      <c r="G14213" s="15"/>
      <c r="H14213" s="11"/>
      <c r="I14213" s="15"/>
    </row>
    <row r="14214" spans="6:9">
      <c r="F14214" s="11"/>
      <c r="G14214" s="15"/>
      <c r="H14214" s="11"/>
      <c r="I14214" s="15"/>
    </row>
    <row r="14215" spans="6:9">
      <c r="F14215" s="11"/>
      <c r="G14215" s="15"/>
      <c r="H14215" s="11"/>
      <c r="I14215" s="15"/>
    </row>
    <row r="14216" spans="6:9">
      <c r="F14216" s="11"/>
      <c r="G14216" s="15"/>
      <c r="H14216" s="11"/>
      <c r="I14216" s="15"/>
    </row>
    <row r="14217" spans="6:9">
      <c r="F14217" s="11"/>
      <c r="G14217" s="15"/>
      <c r="H14217" s="11"/>
      <c r="I14217" s="15"/>
    </row>
    <row r="14218" spans="6:9">
      <c r="F14218" s="11"/>
      <c r="G14218" s="15"/>
      <c r="H14218" s="11"/>
      <c r="I14218" s="15"/>
    </row>
    <row r="14219" spans="6:9">
      <c r="F14219" s="11"/>
      <c r="G14219" s="15"/>
      <c r="H14219" s="11"/>
      <c r="I14219" s="15"/>
    </row>
    <row r="14220" spans="6:9">
      <c r="F14220" s="11"/>
      <c r="G14220" s="15"/>
      <c r="H14220" s="11"/>
      <c r="I14220" s="15"/>
    </row>
    <row r="14221" spans="6:9">
      <c r="F14221" s="11"/>
      <c r="G14221" s="15"/>
      <c r="H14221" s="11"/>
      <c r="I14221" s="15"/>
    </row>
    <row r="14222" spans="6:9">
      <c r="F14222" s="11"/>
      <c r="G14222" s="15"/>
      <c r="H14222" s="11"/>
      <c r="I14222" s="15"/>
    </row>
    <row r="14223" spans="6:9">
      <c r="F14223" s="11"/>
      <c r="G14223" s="15"/>
      <c r="H14223" s="11"/>
      <c r="I14223" s="15"/>
    </row>
    <row r="14224" spans="6:9">
      <c r="F14224" s="11"/>
      <c r="G14224" s="15"/>
      <c r="H14224" s="11"/>
      <c r="I14224" s="15"/>
    </row>
    <row r="14225" spans="6:9">
      <c r="F14225" s="11"/>
      <c r="G14225" s="15"/>
      <c r="H14225" s="11"/>
      <c r="I14225" s="15"/>
    </row>
    <row r="14226" spans="6:9">
      <c r="F14226" s="11"/>
      <c r="G14226" s="15"/>
      <c r="H14226" s="11"/>
      <c r="I14226" s="15"/>
    </row>
    <row r="14227" spans="6:9">
      <c r="F14227" s="11"/>
      <c r="G14227" s="15"/>
      <c r="H14227" s="11"/>
      <c r="I14227" s="15"/>
    </row>
    <row r="14228" spans="6:9">
      <c r="F14228" s="11"/>
      <c r="G14228" s="15"/>
      <c r="H14228" s="11"/>
      <c r="I14228" s="15"/>
    </row>
    <row r="14229" spans="6:9">
      <c r="F14229" s="11"/>
      <c r="G14229" s="15"/>
      <c r="H14229" s="11"/>
      <c r="I14229" s="15"/>
    </row>
    <row r="14230" spans="6:9">
      <c r="F14230" s="11"/>
      <c r="G14230" s="15"/>
      <c r="H14230" s="11"/>
      <c r="I14230" s="15"/>
    </row>
    <row r="14231" spans="6:9">
      <c r="F14231" s="11"/>
      <c r="G14231" s="15"/>
      <c r="H14231" s="11"/>
      <c r="I14231" s="15"/>
    </row>
    <row r="14232" spans="6:9">
      <c r="F14232" s="11"/>
      <c r="G14232" s="15"/>
      <c r="H14232" s="11"/>
      <c r="I14232" s="15"/>
    </row>
    <row r="14233" spans="6:9">
      <c r="F14233" s="11"/>
      <c r="G14233" s="15"/>
      <c r="H14233" s="11"/>
      <c r="I14233" s="15"/>
    </row>
    <row r="14234" spans="6:9">
      <c r="F14234" s="11"/>
      <c r="G14234" s="15"/>
      <c r="H14234" s="11"/>
      <c r="I14234" s="15"/>
    </row>
    <row r="14235" spans="6:9">
      <c r="F14235" s="11"/>
      <c r="G14235" s="15"/>
      <c r="H14235" s="11"/>
      <c r="I14235" s="15"/>
    </row>
    <row r="14236" spans="6:9">
      <c r="F14236" s="11"/>
      <c r="G14236" s="15"/>
      <c r="H14236" s="11"/>
      <c r="I14236" s="15"/>
    </row>
    <row r="14237" spans="6:9">
      <c r="F14237" s="11"/>
      <c r="G14237" s="15"/>
      <c r="H14237" s="11"/>
      <c r="I14237" s="15"/>
    </row>
    <row r="14238" spans="6:9">
      <c r="F14238" s="11"/>
      <c r="G14238" s="15"/>
      <c r="H14238" s="11"/>
      <c r="I14238" s="15"/>
    </row>
    <row r="14239" spans="6:9">
      <c r="F14239" s="11"/>
      <c r="G14239" s="15"/>
      <c r="H14239" s="11"/>
      <c r="I14239" s="15"/>
    </row>
    <row r="14240" spans="6:9">
      <c r="F14240" s="11"/>
      <c r="G14240" s="15"/>
      <c r="H14240" s="11"/>
      <c r="I14240" s="15"/>
    </row>
    <row r="14241" spans="6:9">
      <c r="F14241" s="11"/>
      <c r="G14241" s="15"/>
      <c r="H14241" s="11"/>
      <c r="I14241" s="15"/>
    </row>
    <row r="14242" spans="6:9">
      <c r="F14242" s="11"/>
      <c r="G14242" s="15"/>
      <c r="H14242" s="11"/>
      <c r="I14242" s="15"/>
    </row>
    <row r="14243" spans="6:9">
      <c r="F14243" s="11"/>
      <c r="G14243" s="15"/>
      <c r="H14243" s="11"/>
      <c r="I14243" s="15"/>
    </row>
    <row r="14244" spans="6:9">
      <c r="F14244" s="11"/>
      <c r="G14244" s="15"/>
      <c r="H14244" s="11"/>
      <c r="I14244" s="15"/>
    </row>
    <row r="14245" spans="6:9">
      <c r="F14245" s="11"/>
      <c r="G14245" s="15"/>
      <c r="H14245" s="11"/>
      <c r="I14245" s="15"/>
    </row>
    <row r="14246" spans="6:9">
      <c r="F14246" s="11"/>
      <c r="G14246" s="15"/>
      <c r="H14246" s="11"/>
      <c r="I14246" s="15"/>
    </row>
    <row r="14247" spans="6:9">
      <c r="F14247" s="11"/>
      <c r="G14247" s="15"/>
      <c r="H14247" s="11"/>
      <c r="I14247" s="15"/>
    </row>
    <row r="14248" spans="6:9">
      <c r="F14248" s="11"/>
      <c r="G14248" s="15"/>
      <c r="H14248" s="11"/>
      <c r="I14248" s="15"/>
    </row>
    <row r="14249" spans="6:9">
      <c r="F14249" s="11"/>
      <c r="G14249" s="15"/>
      <c r="H14249" s="11"/>
      <c r="I14249" s="15"/>
    </row>
    <row r="14250" spans="6:9">
      <c r="F14250" s="11"/>
      <c r="G14250" s="15"/>
      <c r="H14250" s="11"/>
      <c r="I14250" s="15"/>
    </row>
    <row r="14251" spans="6:9">
      <c r="F14251" s="11"/>
      <c r="G14251" s="15"/>
      <c r="H14251" s="11"/>
      <c r="I14251" s="15"/>
    </row>
    <row r="14252" spans="6:9">
      <c r="F14252" s="11"/>
      <c r="G14252" s="15"/>
      <c r="H14252" s="11"/>
      <c r="I14252" s="15"/>
    </row>
    <row r="14253" spans="6:9">
      <c r="F14253" s="11"/>
      <c r="G14253" s="15"/>
      <c r="H14253" s="11"/>
      <c r="I14253" s="15"/>
    </row>
    <row r="14254" spans="6:9">
      <c r="F14254" s="11"/>
      <c r="G14254" s="15"/>
      <c r="H14254" s="11"/>
      <c r="I14254" s="15"/>
    </row>
    <row r="14255" spans="6:9">
      <c r="F14255" s="11"/>
      <c r="G14255" s="15"/>
      <c r="H14255" s="11"/>
      <c r="I14255" s="15"/>
    </row>
    <row r="14256" spans="6:9">
      <c r="F14256" s="11"/>
      <c r="G14256" s="15"/>
      <c r="H14256" s="11"/>
      <c r="I14256" s="15"/>
    </row>
    <row r="14257" spans="6:9">
      <c r="F14257" s="11"/>
      <c r="G14257" s="15"/>
      <c r="H14257" s="11"/>
      <c r="I14257" s="15"/>
    </row>
    <row r="14258" spans="6:9">
      <c r="F14258" s="11"/>
      <c r="G14258" s="15"/>
      <c r="H14258" s="11"/>
      <c r="I14258" s="15"/>
    </row>
    <row r="14259" spans="6:9">
      <c r="F14259" s="11"/>
      <c r="G14259" s="15"/>
      <c r="H14259" s="11"/>
      <c r="I14259" s="15"/>
    </row>
    <row r="14260" spans="6:9">
      <c r="F14260" s="11"/>
      <c r="G14260" s="15"/>
      <c r="H14260" s="11"/>
      <c r="I14260" s="15"/>
    </row>
    <row r="14261" spans="6:9">
      <c r="F14261" s="11"/>
      <c r="G14261" s="15"/>
      <c r="H14261" s="11"/>
      <c r="I14261" s="15"/>
    </row>
    <row r="14262" spans="6:9">
      <c r="F14262" s="11"/>
      <c r="G14262" s="15"/>
      <c r="H14262" s="11"/>
      <c r="I14262" s="15"/>
    </row>
    <row r="14263" spans="6:9">
      <c r="F14263" s="11"/>
      <c r="G14263" s="15"/>
      <c r="H14263" s="11"/>
      <c r="I14263" s="15"/>
    </row>
    <row r="14264" spans="6:9">
      <c r="F14264" s="11"/>
      <c r="G14264" s="15"/>
      <c r="H14264" s="11"/>
      <c r="I14264" s="15"/>
    </row>
    <row r="14265" spans="6:9">
      <c r="F14265" s="11"/>
      <c r="G14265" s="15"/>
      <c r="H14265" s="11"/>
      <c r="I14265" s="15"/>
    </row>
    <row r="14266" spans="6:9">
      <c r="F14266" s="11"/>
      <c r="G14266" s="15"/>
      <c r="H14266" s="11"/>
      <c r="I14266" s="15"/>
    </row>
    <row r="14267" spans="6:9">
      <c r="F14267" s="11"/>
      <c r="G14267" s="15"/>
      <c r="H14267" s="11"/>
      <c r="I14267" s="15"/>
    </row>
    <row r="14268" spans="6:9">
      <c r="F14268" s="11"/>
      <c r="G14268" s="15"/>
      <c r="H14268" s="11"/>
      <c r="I14268" s="15"/>
    </row>
    <row r="14269" spans="6:9">
      <c r="F14269" s="11"/>
      <c r="G14269" s="15"/>
      <c r="H14269" s="11"/>
      <c r="I14269" s="15"/>
    </row>
    <row r="14270" spans="6:9">
      <c r="F14270" s="11"/>
      <c r="G14270" s="15"/>
      <c r="H14270" s="11"/>
      <c r="I14270" s="15"/>
    </row>
    <row r="14271" spans="6:9">
      <c r="F14271" s="11"/>
      <c r="G14271" s="15"/>
      <c r="H14271" s="11"/>
      <c r="I14271" s="15"/>
    </row>
    <row r="14272" spans="6:9">
      <c r="F14272" s="11"/>
      <c r="G14272" s="15"/>
      <c r="H14272" s="11"/>
      <c r="I14272" s="15"/>
    </row>
    <row r="14273" spans="6:9">
      <c r="F14273" s="11"/>
      <c r="G14273" s="15"/>
      <c r="H14273" s="11"/>
      <c r="I14273" s="15"/>
    </row>
    <row r="14274" spans="6:9">
      <c r="F14274" s="11"/>
      <c r="G14274" s="15"/>
      <c r="H14274" s="11"/>
      <c r="I14274" s="15"/>
    </row>
    <row r="14275" spans="6:9">
      <c r="F14275" s="11"/>
      <c r="G14275" s="15"/>
      <c r="H14275" s="11"/>
      <c r="I14275" s="15"/>
    </row>
    <row r="14276" spans="6:9">
      <c r="F14276" s="11"/>
      <c r="G14276" s="15"/>
      <c r="H14276" s="11"/>
      <c r="I14276" s="15"/>
    </row>
    <row r="14277" spans="6:9">
      <c r="F14277" s="11"/>
      <c r="G14277" s="15"/>
      <c r="H14277" s="11"/>
      <c r="I14277" s="15"/>
    </row>
    <row r="14278" spans="6:9">
      <c r="F14278" s="11"/>
      <c r="G14278" s="15"/>
      <c r="H14278" s="11"/>
      <c r="I14278" s="15"/>
    </row>
    <row r="14279" spans="6:9">
      <c r="F14279" s="11"/>
      <c r="G14279" s="15"/>
      <c r="H14279" s="11"/>
      <c r="I14279" s="15"/>
    </row>
    <row r="14280" spans="6:9">
      <c r="F14280" s="11"/>
      <c r="G14280" s="15"/>
      <c r="H14280" s="11"/>
      <c r="I14280" s="15"/>
    </row>
    <row r="14281" spans="6:9">
      <c r="F14281" s="11"/>
      <c r="G14281" s="15"/>
      <c r="H14281" s="11"/>
      <c r="I14281" s="15"/>
    </row>
    <row r="14282" spans="6:9">
      <c r="F14282" s="11"/>
      <c r="G14282" s="15"/>
      <c r="H14282" s="11"/>
      <c r="I14282" s="15"/>
    </row>
    <row r="14283" spans="6:9">
      <c r="F14283" s="11"/>
      <c r="G14283" s="15"/>
      <c r="H14283" s="11"/>
      <c r="I14283" s="15"/>
    </row>
    <row r="14284" spans="6:9">
      <c r="F14284" s="11"/>
      <c r="G14284" s="15"/>
      <c r="H14284" s="11"/>
      <c r="I14284" s="15"/>
    </row>
    <row r="14285" spans="6:9">
      <c r="F14285" s="11"/>
      <c r="G14285" s="15"/>
      <c r="H14285" s="11"/>
      <c r="I14285" s="15"/>
    </row>
    <row r="14286" spans="6:9">
      <c r="F14286" s="11"/>
      <c r="G14286" s="15"/>
      <c r="H14286" s="11"/>
      <c r="I14286" s="15"/>
    </row>
    <row r="14287" spans="6:9">
      <c r="F14287" s="11"/>
      <c r="G14287" s="15"/>
      <c r="H14287" s="11"/>
      <c r="I14287" s="15"/>
    </row>
    <row r="14288" spans="6:9">
      <c r="F14288" s="11"/>
      <c r="G14288" s="15"/>
      <c r="H14288" s="11"/>
      <c r="I14288" s="15"/>
    </row>
    <row r="14289" spans="6:9">
      <c r="F14289" s="11"/>
      <c r="G14289" s="15"/>
      <c r="H14289" s="11"/>
      <c r="I14289" s="15"/>
    </row>
    <row r="14290" spans="6:9">
      <c r="F14290" s="11"/>
      <c r="G14290" s="15"/>
      <c r="H14290" s="11"/>
      <c r="I14290" s="15"/>
    </row>
    <row r="14291" spans="6:9">
      <c r="F14291" s="11"/>
      <c r="G14291" s="15"/>
      <c r="H14291" s="11"/>
      <c r="I14291" s="15"/>
    </row>
    <row r="14292" spans="6:9">
      <c r="F14292" s="11"/>
      <c r="G14292" s="15"/>
      <c r="H14292" s="11"/>
      <c r="I14292" s="15"/>
    </row>
    <row r="14293" spans="6:9">
      <c r="F14293" s="11"/>
      <c r="G14293" s="15"/>
      <c r="H14293" s="11"/>
      <c r="I14293" s="15"/>
    </row>
    <row r="14294" spans="6:9">
      <c r="F14294" s="11"/>
      <c r="G14294" s="15"/>
      <c r="H14294" s="11"/>
      <c r="I14294" s="15"/>
    </row>
    <row r="14295" spans="6:9">
      <c r="F14295" s="11"/>
      <c r="G14295" s="15"/>
      <c r="H14295" s="11"/>
      <c r="I14295" s="15"/>
    </row>
    <row r="14296" spans="6:9">
      <c r="F14296" s="11"/>
      <c r="G14296" s="15"/>
      <c r="H14296" s="11"/>
      <c r="I14296" s="15"/>
    </row>
    <row r="14297" spans="6:9">
      <c r="F14297" s="11"/>
      <c r="G14297" s="15"/>
      <c r="H14297" s="11"/>
      <c r="I14297" s="15"/>
    </row>
    <row r="14298" spans="6:9">
      <c r="F14298" s="11"/>
      <c r="G14298" s="15"/>
      <c r="H14298" s="11"/>
      <c r="I14298" s="15"/>
    </row>
    <row r="14299" spans="6:9">
      <c r="F14299" s="11"/>
      <c r="G14299" s="15"/>
      <c r="H14299" s="11"/>
      <c r="I14299" s="15"/>
    </row>
    <row r="14300" spans="6:9">
      <c r="F14300" s="11"/>
      <c r="G14300" s="15"/>
      <c r="H14300" s="11"/>
      <c r="I14300" s="15"/>
    </row>
    <row r="14301" spans="6:9">
      <c r="F14301" s="11"/>
      <c r="G14301" s="15"/>
      <c r="H14301" s="11"/>
      <c r="I14301" s="15"/>
    </row>
    <row r="14302" spans="6:9">
      <c r="F14302" s="11"/>
      <c r="G14302" s="15"/>
      <c r="H14302" s="11"/>
      <c r="I14302" s="15"/>
    </row>
    <row r="14303" spans="6:9">
      <c r="F14303" s="11"/>
      <c r="G14303" s="15"/>
      <c r="H14303" s="11"/>
      <c r="I14303" s="15"/>
    </row>
    <row r="14304" spans="6:9">
      <c r="F14304" s="11"/>
      <c r="G14304" s="15"/>
      <c r="H14304" s="11"/>
      <c r="I14304" s="15"/>
    </row>
    <row r="14305" spans="6:9">
      <c r="F14305" s="11"/>
      <c r="G14305" s="15"/>
      <c r="H14305" s="11"/>
      <c r="I14305" s="15"/>
    </row>
    <row r="14306" spans="6:9">
      <c r="F14306" s="11"/>
      <c r="G14306" s="15"/>
      <c r="H14306" s="11"/>
      <c r="I14306" s="15"/>
    </row>
    <row r="14307" spans="6:9">
      <c r="F14307" s="11"/>
      <c r="G14307" s="15"/>
      <c r="H14307" s="11"/>
      <c r="I14307" s="15"/>
    </row>
    <row r="14308" spans="6:9">
      <c r="F14308" s="11"/>
      <c r="G14308" s="15"/>
      <c r="H14308" s="11"/>
      <c r="I14308" s="15"/>
    </row>
    <row r="14309" spans="6:9">
      <c r="F14309" s="11"/>
      <c r="G14309" s="15"/>
      <c r="H14309" s="11"/>
      <c r="I14309" s="15"/>
    </row>
    <row r="14310" spans="6:9">
      <c r="F14310" s="11"/>
      <c r="G14310" s="15"/>
      <c r="H14310" s="11"/>
      <c r="I14310" s="15"/>
    </row>
    <row r="14311" spans="6:9">
      <c r="F14311" s="11"/>
      <c r="G14311" s="15"/>
      <c r="H14311" s="11"/>
      <c r="I14311" s="15"/>
    </row>
    <row r="14312" spans="6:9">
      <c r="F14312" s="11"/>
      <c r="G14312" s="15"/>
      <c r="H14312" s="11"/>
      <c r="I14312" s="15"/>
    </row>
    <row r="14313" spans="6:9">
      <c r="F14313" s="11"/>
      <c r="G14313" s="15"/>
      <c r="H14313" s="11"/>
      <c r="I14313" s="15"/>
    </row>
    <row r="14314" spans="6:9">
      <c r="F14314" s="11"/>
      <c r="G14314" s="15"/>
      <c r="H14314" s="11"/>
      <c r="I14314" s="15"/>
    </row>
    <row r="14315" spans="6:9">
      <c r="F14315" s="11"/>
      <c r="G14315" s="15"/>
      <c r="H14315" s="11"/>
      <c r="I14315" s="15"/>
    </row>
    <row r="14316" spans="6:9">
      <c r="F14316" s="11"/>
      <c r="G14316" s="15"/>
      <c r="H14316" s="11"/>
      <c r="I14316" s="15"/>
    </row>
    <row r="14317" spans="6:9">
      <c r="F14317" s="11"/>
      <c r="G14317" s="15"/>
      <c r="H14317" s="11"/>
      <c r="I14317" s="15"/>
    </row>
    <row r="14318" spans="6:9">
      <c r="F14318" s="11"/>
      <c r="G14318" s="15"/>
      <c r="H14318" s="11"/>
      <c r="I14318" s="15"/>
    </row>
    <row r="14319" spans="6:9">
      <c r="F14319" s="11"/>
      <c r="G14319" s="15"/>
      <c r="H14319" s="11"/>
      <c r="I14319" s="15"/>
    </row>
    <row r="14320" spans="6:9">
      <c r="F14320" s="11"/>
      <c r="G14320" s="15"/>
      <c r="H14320" s="11"/>
      <c r="I14320" s="15"/>
    </row>
    <row r="14321" spans="6:9">
      <c r="F14321" s="11"/>
      <c r="G14321" s="15"/>
      <c r="H14321" s="11"/>
      <c r="I14321" s="15"/>
    </row>
    <row r="14322" spans="6:9">
      <c r="F14322" s="11"/>
      <c r="G14322" s="15"/>
      <c r="H14322" s="11"/>
      <c r="I14322" s="15"/>
    </row>
    <row r="14323" spans="6:9">
      <c r="F14323" s="11"/>
      <c r="G14323" s="15"/>
      <c r="H14323" s="11"/>
      <c r="I14323" s="15"/>
    </row>
    <row r="14324" spans="6:9">
      <c r="F14324" s="11"/>
      <c r="G14324" s="15"/>
      <c r="H14324" s="11"/>
      <c r="I14324" s="15"/>
    </row>
    <row r="14325" spans="6:9">
      <c r="F14325" s="11"/>
      <c r="G14325" s="15"/>
      <c r="H14325" s="11"/>
      <c r="I14325" s="15"/>
    </row>
    <row r="14326" spans="6:9">
      <c r="F14326" s="11"/>
      <c r="G14326" s="15"/>
      <c r="H14326" s="11"/>
      <c r="I14326" s="15"/>
    </row>
    <row r="14327" spans="6:9">
      <c r="F14327" s="11"/>
      <c r="G14327" s="15"/>
      <c r="H14327" s="11"/>
      <c r="I14327" s="15"/>
    </row>
    <row r="14328" spans="6:9">
      <c r="F14328" s="11"/>
      <c r="G14328" s="15"/>
      <c r="H14328" s="11"/>
      <c r="I14328" s="15"/>
    </row>
    <row r="14329" spans="6:9">
      <c r="F14329" s="11"/>
      <c r="G14329" s="15"/>
      <c r="H14329" s="11"/>
      <c r="I14329" s="15"/>
    </row>
    <row r="14330" spans="6:9">
      <c r="F14330" s="11"/>
      <c r="G14330" s="15"/>
      <c r="H14330" s="11"/>
      <c r="I14330" s="15"/>
    </row>
    <row r="14331" spans="6:9">
      <c r="F14331" s="11"/>
      <c r="G14331" s="15"/>
      <c r="H14331" s="11"/>
      <c r="I14331" s="15"/>
    </row>
    <row r="14332" spans="6:9">
      <c r="F14332" s="11"/>
      <c r="G14332" s="15"/>
      <c r="H14332" s="11"/>
      <c r="I14332" s="15"/>
    </row>
    <row r="14333" spans="6:9">
      <c r="F14333" s="11"/>
      <c r="G14333" s="15"/>
      <c r="H14333" s="11"/>
      <c r="I14333" s="15"/>
    </row>
    <row r="14334" spans="6:9">
      <c r="F14334" s="11"/>
      <c r="G14334" s="15"/>
      <c r="H14334" s="11"/>
      <c r="I14334" s="15"/>
    </row>
    <row r="14335" spans="6:9">
      <c r="F14335" s="11"/>
      <c r="G14335" s="15"/>
      <c r="H14335" s="11"/>
      <c r="I14335" s="15"/>
    </row>
    <row r="14336" spans="6:9">
      <c r="F14336" s="11"/>
      <c r="G14336" s="15"/>
      <c r="H14336" s="11"/>
      <c r="I14336" s="15"/>
    </row>
    <row r="14337" spans="6:9">
      <c r="F14337" s="11"/>
      <c r="G14337" s="15"/>
      <c r="H14337" s="11"/>
      <c r="I14337" s="15"/>
    </row>
    <row r="14338" spans="6:9">
      <c r="F14338" s="11"/>
      <c r="G14338" s="15"/>
      <c r="H14338" s="11"/>
      <c r="I14338" s="15"/>
    </row>
    <row r="14339" spans="6:9">
      <c r="F14339" s="11"/>
      <c r="G14339" s="15"/>
      <c r="H14339" s="11"/>
      <c r="I14339" s="15"/>
    </row>
    <row r="14340" spans="6:9">
      <c r="F14340" s="11"/>
      <c r="G14340" s="15"/>
      <c r="H14340" s="11"/>
      <c r="I14340" s="15"/>
    </row>
    <row r="14341" spans="6:9">
      <c r="F14341" s="11"/>
      <c r="G14341" s="15"/>
      <c r="H14341" s="11"/>
      <c r="I14341" s="15"/>
    </row>
    <row r="14342" spans="6:9">
      <c r="F14342" s="11"/>
      <c r="G14342" s="15"/>
      <c r="H14342" s="11"/>
      <c r="I14342" s="15"/>
    </row>
    <row r="14343" spans="6:9">
      <c r="F14343" s="11"/>
      <c r="G14343" s="15"/>
      <c r="H14343" s="11"/>
      <c r="I14343" s="15"/>
    </row>
    <row r="14344" spans="6:9">
      <c r="F14344" s="11"/>
      <c r="G14344" s="15"/>
      <c r="H14344" s="11"/>
      <c r="I14344" s="15"/>
    </row>
    <row r="14345" spans="6:9">
      <c r="F14345" s="11"/>
      <c r="G14345" s="15"/>
      <c r="H14345" s="11"/>
      <c r="I14345" s="15"/>
    </row>
    <row r="14346" spans="6:9">
      <c r="F14346" s="11"/>
      <c r="G14346" s="15"/>
      <c r="H14346" s="11"/>
      <c r="I14346" s="15"/>
    </row>
    <row r="14347" spans="6:9">
      <c r="F14347" s="11"/>
      <c r="G14347" s="15"/>
      <c r="H14347" s="11"/>
      <c r="I14347" s="15"/>
    </row>
    <row r="14348" spans="6:9">
      <c r="F14348" s="11"/>
      <c r="G14348" s="15"/>
      <c r="H14348" s="11"/>
      <c r="I14348" s="15"/>
    </row>
    <row r="14349" spans="6:9">
      <c r="F14349" s="11"/>
      <c r="G14349" s="15"/>
      <c r="H14349" s="11"/>
      <c r="I14349" s="15"/>
    </row>
    <row r="14350" spans="6:9">
      <c r="F14350" s="11"/>
      <c r="G14350" s="15"/>
      <c r="H14350" s="11"/>
      <c r="I14350" s="15"/>
    </row>
    <row r="14351" spans="6:9">
      <c r="F14351" s="11"/>
      <c r="G14351" s="15"/>
      <c r="H14351" s="11"/>
      <c r="I14351" s="15"/>
    </row>
    <row r="14352" spans="6:9">
      <c r="F14352" s="11"/>
      <c r="G14352" s="15"/>
      <c r="H14352" s="11"/>
      <c r="I14352" s="15"/>
    </row>
    <row r="14353" spans="6:9">
      <c r="F14353" s="11"/>
      <c r="G14353" s="15"/>
      <c r="H14353" s="11"/>
      <c r="I14353" s="15"/>
    </row>
    <row r="14354" spans="6:9">
      <c r="F14354" s="11"/>
      <c r="G14354" s="15"/>
      <c r="H14354" s="11"/>
      <c r="I14354" s="15"/>
    </row>
    <row r="14355" spans="6:9">
      <c r="F14355" s="11"/>
      <c r="G14355" s="15"/>
      <c r="H14355" s="11"/>
      <c r="I14355" s="15"/>
    </row>
    <row r="14356" spans="6:9">
      <c r="F14356" s="11"/>
      <c r="G14356" s="15"/>
      <c r="H14356" s="11"/>
      <c r="I14356" s="15"/>
    </row>
    <row r="14357" spans="6:9">
      <c r="F14357" s="11"/>
      <c r="G14357" s="15"/>
      <c r="H14357" s="11"/>
      <c r="I14357" s="15"/>
    </row>
    <row r="14358" spans="6:9">
      <c r="F14358" s="11"/>
      <c r="G14358" s="15"/>
      <c r="H14358" s="11"/>
      <c r="I14358" s="15"/>
    </row>
    <row r="14359" spans="6:9">
      <c r="F14359" s="11"/>
      <c r="G14359" s="15"/>
      <c r="H14359" s="11"/>
      <c r="I14359" s="15"/>
    </row>
    <row r="14360" spans="6:9">
      <c r="F14360" s="11"/>
      <c r="G14360" s="15"/>
      <c r="H14360" s="11"/>
      <c r="I14360" s="15"/>
    </row>
    <row r="14361" spans="6:9">
      <c r="F14361" s="11"/>
      <c r="G14361" s="15"/>
      <c r="H14361" s="11"/>
      <c r="I14361" s="15"/>
    </row>
    <row r="14362" spans="6:9">
      <c r="F14362" s="11"/>
      <c r="G14362" s="15"/>
      <c r="H14362" s="11"/>
      <c r="I14362" s="15"/>
    </row>
    <row r="14363" spans="6:9">
      <c r="F14363" s="11"/>
      <c r="G14363" s="15"/>
      <c r="H14363" s="11"/>
      <c r="I14363" s="15"/>
    </row>
    <row r="14364" spans="6:9">
      <c r="F14364" s="11"/>
      <c r="G14364" s="15"/>
      <c r="H14364" s="11"/>
      <c r="I14364" s="15"/>
    </row>
    <row r="14365" spans="6:9">
      <c r="F14365" s="11"/>
      <c r="G14365" s="15"/>
      <c r="H14365" s="11"/>
      <c r="I14365" s="15"/>
    </row>
    <row r="14366" spans="6:9">
      <c r="F14366" s="11"/>
      <c r="G14366" s="15"/>
      <c r="H14366" s="11"/>
      <c r="I14366" s="15"/>
    </row>
    <row r="14367" spans="6:9">
      <c r="F14367" s="11"/>
      <c r="G14367" s="15"/>
      <c r="H14367" s="11"/>
      <c r="I14367" s="15"/>
    </row>
    <row r="14368" spans="6:9">
      <c r="F14368" s="11"/>
      <c r="G14368" s="15"/>
      <c r="H14368" s="11"/>
      <c r="I14368" s="15"/>
    </row>
    <row r="14369" spans="6:9">
      <c r="F14369" s="11"/>
      <c r="G14369" s="15"/>
      <c r="H14369" s="11"/>
      <c r="I14369" s="15"/>
    </row>
    <row r="14370" spans="6:9">
      <c r="F14370" s="11"/>
      <c r="G14370" s="15"/>
      <c r="H14370" s="11"/>
      <c r="I14370" s="15"/>
    </row>
    <row r="14371" spans="6:9">
      <c r="F14371" s="11"/>
      <c r="G14371" s="15"/>
      <c r="H14371" s="11"/>
      <c r="I14371" s="15"/>
    </row>
    <row r="14372" spans="6:9">
      <c r="F14372" s="11"/>
      <c r="G14372" s="15"/>
      <c r="H14372" s="11"/>
      <c r="I14372" s="15"/>
    </row>
    <row r="14373" spans="6:9">
      <c r="F14373" s="11"/>
      <c r="G14373" s="15"/>
      <c r="H14373" s="11"/>
      <c r="I14373" s="15"/>
    </row>
    <row r="14374" spans="6:9">
      <c r="F14374" s="11"/>
      <c r="G14374" s="15"/>
      <c r="H14374" s="11"/>
      <c r="I14374" s="15"/>
    </row>
    <row r="14375" spans="6:9">
      <c r="F14375" s="11"/>
      <c r="G14375" s="15"/>
      <c r="H14375" s="11"/>
      <c r="I14375" s="15"/>
    </row>
    <row r="14376" spans="6:9">
      <c r="F14376" s="11"/>
      <c r="G14376" s="15"/>
      <c r="H14376" s="11"/>
      <c r="I14376" s="15"/>
    </row>
    <row r="14377" spans="6:9">
      <c r="F14377" s="11"/>
      <c r="G14377" s="15"/>
      <c r="H14377" s="11"/>
      <c r="I14377" s="15"/>
    </row>
    <row r="14378" spans="6:9">
      <c r="F14378" s="11"/>
      <c r="G14378" s="15"/>
      <c r="H14378" s="11"/>
      <c r="I14378" s="15"/>
    </row>
    <row r="14379" spans="6:9">
      <c r="F14379" s="11"/>
      <c r="G14379" s="15"/>
      <c r="H14379" s="11"/>
      <c r="I14379" s="15"/>
    </row>
    <row r="14380" spans="6:9">
      <c r="F14380" s="11"/>
      <c r="G14380" s="15"/>
      <c r="H14380" s="11"/>
      <c r="I14380" s="15"/>
    </row>
    <row r="14381" spans="6:9">
      <c r="F14381" s="11"/>
      <c r="G14381" s="15"/>
      <c r="H14381" s="11"/>
      <c r="I14381" s="15"/>
    </row>
    <row r="14382" spans="6:9">
      <c r="F14382" s="11"/>
      <c r="G14382" s="15"/>
      <c r="H14382" s="11"/>
      <c r="I14382" s="15"/>
    </row>
    <row r="14383" spans="6:9">
      <c r="F14383" s="11"/>
      <c r="G14383" s="15"/>
      <c r="H14383" s="11"/>
      <c r="I14383" s="15"/>
    </row>
    <row r="14384" spans="6:9">
      <c r="F14384" s="11"/>
      <c r="G14384" s="15"/>
      <c r="H14384" s="11"/>
      <c r="I14384" s="15"/>
    </row>
    <row r="14385" spans="6:9">
      <c r="F14385" s="11"/>
      <c r="G14385" s="15"/>
      <c r="H14385" s="11"/>
      <c r="I14385" s="15"/>
    </row>
    <row r="14386" spans="6:9">
      <c r="F14386" s="11"/>
      <c r="G14386" s="15"/>
      <c r="H14386" s="11"/>
      <c r="I14386" s="15"/>
    </row>
    <row r="14387" spans="6:9">
      <c r="F14387" s="11"/>
      <c r="G14387" s="15"/>
      <c r="H14387" s="11"/>
      <c r="I14387" s="15"/>
    </row>
    <row r="14388" spans="6:9">
      <c r="F14388" s="11"/>
      <c r="G14388" s="15"/>
      <c r="H14388" s="11"/>
      <c r="I14388" s="15"/>
    </row>
    <row r="14389" spans="6:9">
      <c r="F14389" s="11"/>
      <c r="G14389" s="15"/>
      <c r="H14389" s="11"/>
      <c r="I14389" s="15"/>
    </row>
    <row r="14390" spans="6:9">
      <c r="F14390" s="11"/>
      <c r="G14390" s="15"/>
      <c r="H14390" s="11"/>
      <c r="I14390" s="15"/>
    </row>
    <row r="14391" spans="6:9">
      <c r="F14391" s="11"/>
      <c r="G14391" s="15"/>
      <c r="H14391" s="11"/>
      <c r="I14391" s="15"/>
    </row>
    <row r="14392" spans="6:9">
      <c r="F14392" s="11"/>
      <c r="G14392" s="15"/>
      <c r="H14392" s="11"/>
      <c r="I14392" s="15"/>
    </row>
    <row r="14393" spans="6:9">
      <c r="F14393" s="11"/>
      <c r="G14393" s="15"/>
      <c r="H14393" s="11"/>
      <c r="I14393" s="15"/>
    </row>
    <row r="14394" spans="6:9">
      <c r="F14394" s="11"/>
      <c r="G14394" s="15"/>
      <c r="H14394" s="11"/>
      <c r="I14394" s="15"/>
    </row>
    <row r="14395" spans="6:9">
      <c r="F14395" s="11"/>
      <c r="G14395" s="15"/>
      <c r="H14395" s="11"/>
      <c r="I14395" s="15"/>
    </row>
    <row r="14396" spans="6:9">
      <c r="F14396" s="11"/>
      <c r="G14396" s="15"/>
      <c r="H14396" s="11"/>
      <c r="I14396" s="15"/>
    </row>
    <row r="14397" spans="6:9">
      <c r="F14397" s="11"/>
      <c r="G14397" s="15"/>
      <c r="H14397" s="11"/>
      <c r="I14397" s="15"/>
    </row>
    <row r="14398" spans="6:9">
      <c r="F14398" s="11"/>
      <c r="G14398" s="15"/>
      <c r="H14398" s="11"/>
      <c r="I14398" s="15"/>
    </row>
    <row r="14399" spans="6:9">
      <c r="F14399" s="11"/>
      <c r="G14399" s="15"/>
      <c r="H14399" s="11"/>
      <c r="I14399" s="15"/>
    </row>
    <row r="14400" spans="6:9">
      <c r="F14400" s="11"/>
      <c r="G14400" s="15"/>
      <c r="H14400" s="11"/>
      <c r="I14400" s="15"/>
    </row>
    <row r="14401" spans="6:9">
      <c r="F14401" s="11"/>
      <c r="G14401" s="15"/>
      <c r="H14401" s="11"/>
      <c r="I14401" s="15"/>
    </row>
    <row r="14402" spans="6:9">
      <c r="F14402" s="11"/>
      <c r="G14402" s="15"/>
      <c r="H14402" s="11"/>
      <c r="I14402" s="15"/>
    </row>
    <row r="14403" spans="6:9">
      <c r="F14403" s="11"/>
      <c r="G14403" s="15"/>
      <c r="H14403" s="11"/>
      <c r="I14403" s="15"/>
    </row>
    <row r="14404" spans="6:9">
      <c r="F14404" s="11"/>
      <c r="G14404" s="15"/>
      <c r="H14404" s="11"/>
      <c r="I14404" s="15"/>
    </row>
    <row r="14405" spans="6:9">
      <c r="F14405" s="11"/>
      <c r="G14405" s="15"/>
      <c r="H14405" s="11"/>
      <c r="I14405" s="15"/>
    </row>
    <row r="14406" spans="6:9">
      <c r="F14406" s="11"/>
      <c r="G14406" s="15"/>
      <c r="H14406" s="11"/>
      <c r="I14406" s="15"/>
    </row>
    <row r="14407" spans="6:9">
      <c r="F14407" s="11"/>
      <c r="G14407" s="15"/>
      <c r="H14407" s="11"/>
      <c r="I14407" s="15"/>
    </row>
    <row r="14408" spans="6:9">
      <c r="F14408" s="11"/>
      <c r="G14408" s="15"/>
      <c r="H14408" s="11"/>
      <c r="I14408" s="15"/>
    </row>
    <row r="14409" spans="6:9">
      <c r="F14409" s="11"/>
      <c r="G14409" s="15"/>
      <c r="H14409" s="11"/>
      <c r="I14409" s="15"/>
    </row>
    <row r="14410" spans="6:9">
      <c r="F14410" s="11"/>
      <c r="G14410" s="15"/>
      <c r="H14410" s="11"/>
      <c r="I14410" s="15"/>
    </row>
    <row r="14411" spans="6:9">
      <c r="F14411" s="11"/>
      <c r="G14411" s="15"/>
      <c r="H14411" s="11"/>
      <c r="I14411" s="15"/>
    </row>
    <row r="14412" spans="6:9">
      <c r="F14412" s="11"/>
      <c r="G14412" s="15"/>
      <c r="H14412" s="11"/>
      <c r="I14412" s="15"/>
    </row>
    <row r="14413" spans="6:9">
      <c r="F14413" s="11"/>
      <c r="G14413" s="15"/>
      <c r="H14413" s="11"/>
      <c r="I14413" s="15"/>
    </row>
    <row r="14414" spans="6:9">
      <c r="F14414" s="11"/>
      <c r="G14414" s="15"/>
      <c r="H14414" s="11"/>
      <c r="I14414" s="15"/>
    </row>
    <row r="14415" spans="6:9">
      <c r="F14415" s="11"/>
      <c r="G14415" s="15"/>
      <c r="H14415" s="11"/>
      <c r="I14415" s="15"/>
    </row>
    <row r="14416" spans="6:9">
      <c r="F14416" s="11"/>
      <c r="G14416" s="15"/>
      <c r="H14416" s="11"/>
      <c r="I14416" s="15"/>
    </row>
    <row r="14417" spans="6:9">
      <c r="F14417" s="11"/>
      <c r="G14417" s="15"/>
      <c r="H14417" s="11"/>
      <c r="I14417" s="15"/>
    </row>
    <row r="14418" spans="6:9">
      <c r="F14418" s="11"/>
      <c r="G14418" s="15"/>
      <c r="H14418" s="11"/>
      <c r="I14418" s="15"/>
    </row>
    <row r="14419" spans="6:9">
      <c r="F14419" s="11"/>
      <c r="G14419" s="15"/>
      <c r="H14419" s="11"/>
      <c r="I14419" s="15"/>
    </row>
    <row r="14420" spans="6:9">
      <c r="F14420" s="11"/>
      <c r="G14420" s="15"/>
      <c r="H14420" s="11"/>
      <c r="I14420" s="15"/>
    </row>
    <row r="14421" spans="6:9">
      <c r="F14421" s="11"/>
      <c r="G14421" s="15"/>
      <c r="H14421" s="11"/>
      <c r="I14421" s="15"/>
    </row>
    <row r="14422" spans="6:9">
      <c r="F14422" s="11"/>
      <c r="G14422" s="15"/>
      <c r="H14422" s="11"/>
      <c r="I14422" s="15"/>
    </row>
    <row r="14423" spans="6:9">
      <c r="F14423" s="11"/>
      <c r="G14423" s="15"/>
      <c r="H14423" s="11"/>
      <c r="I14423" s="15"/>
    </row>
    <row r="14424" spans="6:9">
      <c r="F14424" s="11"/>
      <c r="G14424" s="15"/>
      <c r="H14424" s="11"/>
      <c r="I14424" s="15"/>
    </row>
    <row r="14425" spans="6:9">
      <c r="F14425" s="11"/>
      <c r="G14425" s="15"/>
      <c r="H14425" s="11"/>
      <c r="I14425" s="15"/>
    </row>
    <row r="14426" spans="6:9">
      <c r="F14426" s="11"/>
      <c r="G14426" s="15"/>
      <c r="H14426" s="11"/>
      <c r="I14426" s="15"/>
    </row>
    <row r="14427" spans="6:9">
      <c r="F14427" s="11"/>
      <c r="G14427" s="15"/>
      <c r="H14427" s="11"/>
      <c r="I14427" s="15"/>
    </row>
    <row r="14428" spans="6:9">
      <c r="F14428" s="11"/>
      <c r="G14428" s="15"/>
      <c r="H14428" s="11"/>
      <c r="I14428" s="15"/>
    </row>
    <row r="14429" spans="6:9">
      <c r="F14429" s="11"/>
      <c r="G14429" s="15"/>
      <c r="H14429" s="11"/>
      <c r="I14429" s="15"/>
    </row>
    <row r="14430" spans="6:9">
      <c r="F14430" s="11"/>
      <c r="G14430" s="15"/>
      <c r="H14430" s="11"/>
      <c r="I14430" s="15"/>
    </row>
    <row r="14431" spans="6:9">
      <c r="F14431" s="11"/>
      <c r="G14431" s="15"/>
      <c r="H14431" s="11"/>
      <c r="I14431" s="15"/>
    </row>
    <row r="14432" spans="6:9">
      <c r="F14432" s="11"/>
      <c r="G14432" s="15"/>
      <c r="H14432" s="11"/>
      <c r="I14432" s="15"/>
    </row>
    <row r="14433" spans="6:9">
      <c r="F14433" s="11"/>
      <c r="G14433" s="15"/>
      <c r="H14433" s="11"/>
      <c r="I14433" s="15"/>
    </row>
    <row r="14434" spans="6:9">
      <c r="F14434" s="11"/>
      <c r="G14434" s="15"/>
      <c r="H14434" s="11"/>
      <c r="I14434" s="15"/>
    </row>
    <row r="14435" spans="6:9">
      <c r="F14435" s="11"/>
      <c r="G14435" s="15"/>
      <c r="H14435" s="11"/>
      <c r="I14435" s="15"/>
    </row>
    <row r="14436" spans="6:9">
      <c r="F14436" s="11"/>
      <c r="G14436" s="15"/>
      <c r="H14436" s="11"/>
      <c r="I14436" s="15"/>
    </row>
    <row r="14437" spans="6:9">
      <c r="F14437" s="11"/>
      <c r="G14437" s="15"/>
      <c r="H14437" s="11"/>
      <c r="I14437" s="15"/>
    </row>
    <row r="14438" spans="6:9">
      <c r="F14438" s="11"/>
      <c r="G14438" s="15"/>
      <c r="H14438" s="11"/>
      <c r="I14438" s="15"/>
    </row>
    <row r="14439" spans="6:9">
      <c r="F14439" s="11"/>
      <c r="G14439" s="15"/>
      <c r="H14439" s="11"/>
      <c r="I14439" s="15"/>
    </row>
    <row r="14440" spans="6:9">
      <c r="F14440" s="11"/>
      <c r="G14440" s="15"/>
      <c r="H14440" s="11"/>
      <c r="I14440" s="15"/>
    </row>
    <row r="14441" spans="6:9">
      <c r="F14441" s="11"/>
      <c r="G14441" s="15"/>
      <c r="H14441" s="11"/>
      <c r="I14441" s="15"/>
    </row>
    <row r="14442" spans="6:9">
      <c r="F14442" s="11"/>
      <c r="G14442" s="15"/>
      <c r="H14442" s="11"/>
      <c r="I14442" s="15"/>
    </row>
    <row r="14443" spans="6:9">
      <c r="F14443" s="11"/>
      <c r="G14443" s="15"/>
      <c r="H14443" s="11"/>
      <c r="I14443" s="15"/>
    </row>
    <row r="14444" spans="6:9">
      <c r="F14444" s="11"/>
      <c r="G14444" s="15"/>
      <c r="H14444" s="11"/>
      <c r="I14444" s="15"/>
    </row>
    <row r="14445" spans="6:9">
      <c r="F14445" s="11"/>
      <c r="G14445" s="15"/>
      <c r="H14445" s="11"/>
      <c r="I14445" s="15"/>
    </row>
    <row r="14446" spans="6:9">
      <c r="F14446" s="11"/>
      <c r="G14446" s="15"/>
      <c r="H14446" s="11"/>
      <c r="I14446" s="15"/>
    </row>
    <row r="14447" spans="6:9">
      <c r="F14447" s="11"/>
      <c r="G14447" s="15"/>
      <c r="H14447" s="11"/>
      <c r="I14447" s="15"/>
    </row>
    <row r="14448" spans="6:9">
      <c r="F14448" s="11"/>
      <c r="G14448" s="15"/>
      <c r="H14448" s="11"/>
      <c r="I14448" s="15"/>
    </row>
    <row r="14449" spans="6:9">
      <c r="F14449" s="11"/>
      <c r="G14449" s="15"/>
      <c r="H14449" s="11"/>
      <c r="I14449" s="15"/>
    </row>
    <row r="14450" spans="6:9">
      <c r="F14450" s="11"/>
      <c r="G14450" s="15"/>
      <c r="H14450" s="11"/>
      <c r="I14450" s="15"/>
    </row>
    <row r="14451" spans="6:9">
      <c r="F14451" s="11"/>
      <c r="G14451" s="15"/>
      <c r="H14451" s="11"/>
      <c r="I14451" s="15"/>
    </row>
    <row r="14452" spans="6:9">
      <c r="F14452" s="11"/>
      <c r="G14452" s="15"/>
      <c r="H14452" s="11"/>
      <c r="I14452" s="15"/>
    </row>
    <row r="14453" spans="6:9">
      <c r="F14453" s="11"/>
      <c r="G14453" s="15"/>
      <c r="H14453" s="11"/>
      <c r="I14453" s="15"/>
    </row>
    <row r="14454" spans="6:9">
      <c r="F14454" s="11"/>
      <c r="G14454" s="15"/>
      <c r="H14454" s="11"/>
      <c r="I14454" s="15"/>
    </row>
    <row r="14455" spans="6:9">
      <c r="F14455" s="11"/>
      <c r="G14455" s="15"/>
      <c r="H14455" s="11"/>
      <c r="I14455" s="15"/>
    </row>
    <row r="14456" spans="6:9">
      <c r="F14456" s="11"/>
      <c r="G14456" s="15"/>
      <c r="H14456" s="11"/>
      <c r="I14456" s="15"/>
    </row>
    <row r="14457" spans="6:9">
      <c r="F14457" s="11"/>
      <c r="G14457" s="15"/>
      <c r="H14457" s="11"/>
      <c r="I14457" s="15"/>
    </row>
    <row r="14458" spans="6:9">
      <c r="F14458" s="11"/>
      <c r="G14458" s="15"/>
      <c r="H14458" s="11"/>
      <c r="I14458" s="15"/>
    </row>
    <row r="14459" spans="6:9">
      <c r="F14459" s="11"/>
      <c r="G14459" s="15"/>
      <c r="H14459" s="11"/>
      <c r="I14459" s="15"/>
    </row>
    <row r="14460" spans="6:9">
      <c r="F14460" s="11"/>
      <c r="G14460" s="15"/>
      <c r="H14460" s="11"/>
      <c r="I14460" s="15"/>
    </row>
    <row r="14461" spans="6:9">
      <c r="F14461" s="11"/>
      <c r="G14461" s="15"/>
      <c r="H14461" s="11"/>
      <c r="I14461" s="15"/>
    </row>
    <row r="14462" spans="6:9">
      <c r="F14462" s="11"/>
      <c r="G14462" s="15"/>
      <c r="H14462" s="11"/>
      <c r="I14462" s="15"/>
    </row>
    <row r="14463" spans="6:9">
      <c r="F14463" s="11"/>
      <c r="G14463" s="15"/>
      <c r="H14463" s="11"/>
      <c r="I14463" s="15"/>
    </row>
    <row r="14464" spans="6:9">
      <c r="F14464" s="11"/>
      <c r="G14464" s="15"/>
      <c r="H14464" s="11"/>
      <c r="I14464" s="15"/>
    </row>
    <row r="14465" spans="6:9">
      <c r="F14465" s="11"/>
      <c r="G14465" s="15"/>
      <c r="H14465" s="11"/>
      <c r="I14465" s="15"/>
    </row>
    <row r="14466" spans="6:9">
      <c r="F14466" s="11"/>
      <c r="G14466" s="15"/>
      <c r="H14466" s="11"/>
      <c r="I14466" s="15"/>
    </row>
    <row r="14467" spans="6:9">
      <c r="F14467" s="11"/>
      <c r="G14467" s="15"/>
      <c r="H14467" s="11"/>
      <c r="I14467" s="15"/>
    </row>
    <row r="14468" spans="6:9">
      <c r="F14468" s="11"/>
      <c r="G14468" s="15"/>
      <c r="H14468" s="11"/>
      <c r="I14468" s="15"/>
    </row>
    <row r="14469" spans="6:9">
      <c r="F14469" s="11"/>
      <c r="G14469" s="15"/>
      <c r="H14469" s="11"/>
      <c r="I14469" s="15"/>
    </row>
    <row r="14470" spans="6:9">
      <c r="F14470" s="11"/>
      <c r="G14470" s="15"/>
      <c r="H14470" s="11"/>
      <c r="I14470" s="15"/>
    </row>
    <row r="14471" spans="6:9">
      <c r="F14471" s="11"/>
      <c r="G14471" s="15"/>
      <c r="H14471" s="11"/>
      <c r="I14471" s="15"/>
    </row>
    <row r="14472" spans="6:9">
      <c r="F14472" s="11"/>
      <c r="G14472" s="15"/>
      <c r="H14472" s="11"/>
      <c r="I14472" s="15"/>
    </row>
    <row r="14473" spans="6:9">
      <c r="F14473" s="11"/>
      <c r="G14473" s="15"/>
      <c r="H14473" s="11"/>
      <c r="I14473" s="15"/>
    </row>
    <row r="14474" spans="6:9">
      <c r="F14474" s="11"/>
      <c r="G14474" s="15"/>
      <c r="H14474" s="11"/>
      <c r="I14474" s="15"/>
    </row>
    <row r="14475" spans="6:9">
      <c r="F14475" s="11"/>
      <c r="G14475" s="15"/>
      <c r="H14475" s="11"/>
      <c r="I14475" s="15"/>
    </row>
    <row r="14476" spans="6:9">
      <c r="F14476" s="11"/>
      <c r="G14476" s="15"/>
      <c r="H14476" s="11"/>
      <c r="I14476" s="15"/>
    </row>
    <row r="14477" spans="6:9">
      <c r="F14477" s="11"/>
      <c r="G14477" s="15"/>
      <c r="H14477" s="11"/>
      <c r="I14477" s="15"/>
    </row>
    <row r="14478" spans="6:9">
      <c r="F14478" s="11"/>
      <c r="G14478" s="15"/>
      <c r="H14478" s="11"/>
      <c r="I14478" s="15"/>
    </row>
    <row r="14479" spans="6:9">
      <c r="F14479" s="11"/>
      <c r="G14479" s="15"/>
      <c r="H14479" s="11"/>
      <c r="I14479" s="15"/>
    </row>
    <row r="14480" spans="6:9">
      <c r="F14480" s="11"/>
      <c r="G14480" s="15"/>
      <c r="H14480" s="11"/>
      <c r="I14480" s="15"/>
    </row>
    <row r="14481" spans="6:9">
      <c r="F14481" s="11"/>
      <c r="G14481" s="15"/>
      <c r="H14481" s="11"/>
      <c r="I14481" s="15"/>
    </row>
    <row r="14482" spans="6:9">
      <c r="F14482" s="11"/>
      <c r="G14482" s="15"/>
      <c r="H14482" s="11"/>
      <c r="I14482" s="15"/>
    </row>
    <row r="14483" spans="6:9">
      <c r="F14483" s="11"/>
      <c r="G14483" s="15"/>
      <c r="H14483" s="11"/>
      <c r="I14483" s="15"/>
    </row>
    <row r="14484" spans="6:9">
      <c r="F14484" s="11"/>
      <c r="G14484" s="15"/>
      <c r="H14484" s="11"/>
      <c r="I14484" s="15"/>
    </row>
    <row r="14485" spans="6:9">
      <c r="F14485" s="11"/>
      <c r="G14485" s="15"/>
      <c r="H14485" s="11"/>
      <c r="I14485" s="15"/>
    </row>
    <row r="14486" spans="6:9">
      <c r="F14486" s="11"/>
      <c r="G14486" s="15"/>
      <c r="H14486" s="11"/>
      <c r="I14486" s="15"/>
    </row>
    <row r="14487" spans="6:9">
      <c r="F14487" s="11"/>
      <c r="G14487" s="15"/>
      <c r="H14487" s="11"/>
      <c r="I14487" s="15"/>
    </row>
    <row r="14488" spans="6:9">
      <c r="F14488" s="11"/>
      <c r="G14488" s="15"/>
      <c r="H14488" s="11"/>
      <c r="I14488" s="15"/>
    </row>
    <row r="14489" spans="6:9">
      <c r="F14489" s="11"/>
      <c r="G14489" s="15"/>
      <c r="H14489" s="11"/>
      <c r="I14489" s="15"/>
    </row>
    <row r="14490" spans="6:9">
      <c r="F14490" s="11"/>
      <c r="G14490" s="15"/>
      <c r="H14490" s="11"/>
      <c r="I14490" s="15"/>
    </row>
    <row r="14491" spans="6:9">
      <c r="F14491" s="11"/>
      <c r="G14491" s="15"/>
      <c r="H14491" s="11"/>
      <c r="I14491" s="15"/>
    </row>
    <row r="14492" spans="6:9">
      <c r="F14492" s="11"/>
      <c r="G14492" s="15"/>
      <c r="H14492" s="11"/>
      <c r="I14492" s="15"/>
    </row>
    <row r="14493" spans="6:9">
      <c r="F14493" s="11"/>
      <c r="G14493" s="15"/>
      <c r="H14493" s="11"/>
      <c r="I14493" s="15"/>
    </row>
    <row r="14494" spans="6:9">
      <c r="F14494" s="11"/>
      <c r="G14494" s="15"/>
      <c r="H14494" s="11"/>
      <c r="I14494" s="15"/>
    </row>
    <row r="14495" spans="6:9">
      <c r="F14495" s="11"/>
      <c r="G14495" s="15"/>
      <c r="H14495" s="11"/>
      <c r="I14495" s="15"/>
    </row>
    <row r="14496" spans="6:9">
      <c r="F14496" s="11"/>
      <c r="G14496" s="15"/>
      <c r="H14496" s="11"/>
      <c r="I14496" s="15"/>
    </row>
    <row r="14497" spans="6:9">
      <c r="F14497" s="11"/>
      <c r="G14497" s="15"/>
      <c r="H14497" s="11"/>
      <c r="I14497" s="15"/>
    </row>
    <row r="14498" spans="6:9">
      <c r="F14498" s="11"/>
      <c r="G14498" s="15"/>
      <c r="H14498" s="11"/>
      <c r="I14498" s="15"/>
    </row>
    <row r="14499" spans="6:9">
      <c r="F14499" s="11"/>
      <c r="G14499" s="15"/>
      <c r="H14499" s="11"/>
      <c r="I14499" s="15"/>
    </row>
    <row r="14500" spans="6:9">
      <c r="F14500" s="11"/>
      <c r="G14500" s="15"/>
      <c r="H14500" s="11"/>
      <c r="I14500" s="15"/>
    </row>
    <row r="14501" spans="6:9">
      <c r="F14501" s="11"/>
      <c r="G14501" s="15"/>
      <c r="H14501" s="11"/>
      <c r="I14501" s="15"/>
    </row>
    <row r="14502" spans="6:9">
      <c r="F14502" s="11"/>
      <c r="G14502" s="15"/>
      <c r="H14502" s="11"/>
      <c r="I14502" s="15"/>
    </row>
    <row r="14503" spans="6:9">
      <c r="F14503" s="11"/>
      <c r="G14503" s="15"/>
      <c r="H14503" s="11"/>
      <c r="I14503" s="15"/>
    </row>
    <row r="14504" spans="6:9">
      <c r="F14504" s="11"/>
      <c r="G14504" s="15"/>
      <c r="H14504" s="11"/>
      <c r="I14504" s="15"/>
    </row>
    <row r="14505" spans="6:9">
      <c r="F14505" s="11"/>
      <c r="G14505" s="15"/>
      <c r="H14505" s="11"/>
      <c r="I14505" s="15"/>
    </row>
    <row r="14506" spans="6:9">
      <c r="F14506" s="11"/>
      <c r="G14506" s="15"/>
      <c r="H14506" s="11"/>
      <c r="I14506" s="15"/>
    </row>
    <row r="14507" spans="6:9">
      <c r="F14507" s="11"/>
      <c r="G14507" s="15"/>
      <c r="H14507" s="11"/>
      <c r="I14507" s="15"/>
    </row>
    <row r="14508" spans="6:9">
      <c r="F14508" s="11"/>
      <c r="G14508" s="15"/>
      <c r="H14508" s="11"/>
      <c r="I14508" s="15"/>
    </row>
    <row r="14509" spans="6:9">
      <c r="F14509" s="11"/>
      <c r="G14509" s="15"/>
      <c r="H14509" s="11"/>
      <c r="I14509" s="15"/>
    </row>
    <row r="14510" spans="6:9">
      <c r="F14510" s="11"/>
      <c r="G14510" s="15"/>
      <c r="H14510" s="11"/>
      <c r="I14510" s="15"/>
    </row>
    <row r="14511" spans="6:9">
      <c r="F14511" s="11"/>
      <c r="G14511" s="15"/>
      <c r="H14511" s="11"/>
      <c r="I14511" s="15"/>
    </row>
    <row r="14512" spans="6:9">
      <c r="F14512" s="11"/>
      <c r="G14512" s="15"/>
      <c r="H14512" s="11"/>
      <c r="I14512" s="15"/>
    </row>
    <row r="14513" spans="6:9">
      <c r="F14513" s="11"/>
      <c r="G14513" s="15"/>
      <c r="H14513" s="11"/>
      <c r="I14513" s="15"/>
    </row>
    <row r="14514" spans="6:9">
      <c r="F14514" s="11"/>
      <c r="G14514" s="15"/>
      <c r="H14514" s="11"/>
      <c r="I14514" s="15"/>
    </row>
    <row r="14515" spans="6:9">
      <c r="F14515" s="11"/>
      <c r="G14515" s="15"/>
      <c r="H14515" s="11"/>
      <c r="I14515" s="15"/>
    </row>
    <row r="14516" spans="6:9">
      <c r="F14516" s="11"/>
      <c r="G14516" s="15"/>
      <c r="H14516" s="11"/>
      <c r="I14516" s="15"/>
    </row>
    <row r="14517" spans="6:9">
      <c r="F14517" s="11"/>
      <c r="G14517" s="15"/>
      <c r="H14517" s="11"/>
      <c r="I14517" s="15"/>
    </row>
    <row r="14518" spans="6:9">
      <c r="F14518" s="11"/>
      <c r="G14518" s="15"/>
      <c r="H14518" s="11"/>
      <c r="I14518" s="15"/>
    </row>
    <row r="14519" spans="6:9">
      <c r="F14519" s="11"/>
      <c r="G14519" s="15"/>
      <c r="H14519" s="11"/>
      <c r="I14519" s="15"/>
    </row>
    <row r="14520" spans="6:9">
      <c r="F14520" s="11"/>
      <c r="G14520" s="15"/>
      <c r="H14520" s="11"/>
      <c r="I14520" s="15"/>
    </row>
    <row r="14521" spans="6:9">
      <c r="F14521" s="11"/>
      <c r="G14521" s="15"/>
      <c r="H14521" s="11"/>
      <c r="I14521" s="15"/>
    </row>
    <row r="14522" spans="6:9">
      <c r="F14522" s="11"/>
      <c r="G14522" s="15"/>
      <c r="H14522" s="11"/>
      <c r="I14522" s="15"/>
    </row>
    <row r="14523" spans="6:9">
      <c r="F14523" s="11"/>
      <c r="G14523" s="15"/>
      <c r="H14523" s="11"/>
      <c r="I14523" s="15"/>
    </row>
    <row r="14524" spans="6:9">
      <c r="F14524" s="11"/>
      <c r="G14524" s="15"/>
      <c r="H14524" s="11"/>
      <c r="I14524" s="15"/>
    </row>
    <row r="14525" spans="6:9">
      <c r="F14525" s="11"/>
      <c r="G14525" s="15"/>
      <c r="H14525" s="11"/>
      <c r="I14525" s="15"/>
    </row>
    <row r="14526" spans="6:9">
      <c r="F14526" s="11"/>
      <c r="G14526" s="15"/>
      <c r="H14526" s="11"/>
      <c r="I14526" s="15"/>
    </row>
    <row r="14527" spans="6:9">
      <c r="F14527" s="11"/>
      <c r="G14527" s="15"/>
      <c r="H14527" s="11"/>
      <c r="I14527" s="15"/>
    </row>
    <row r="14528" spans="6:9">
      <c r="F14528" s="11"/>
      <c r="G14528" s="15"/>
      <c r="H14528" s="11"/>
      <c r="I14528" s="15"/>
    </row>
    <row r="14529" spans="6:9">
      <c r="F14529" s="11"/>
      <c r="G14529" s="15"/>
      <c r="H14529" s="11"/>
      <c r="I14529" s="15"/>
    </row>
    <row r="14530" spans="6:9">
      <c r="F14530" s="11"/>
      <c r="G14530" s="15"/>
      <c r="H14530" s="11"/>
      <c r="I14530" s="15"/>
    </row>
    <row r="14531" spans="6:9">
      <c r="F14531" s="11"/>
      <c r="G14531" s="15"/>
      <c r="H14531" s="11"/>
      <c r="I14531" s="15"/>
    </row>
    <row r="14532" spans="6:9">
      <c r="F14532" s="11"/>
      <c r="G14532" s="15"/>
      <c r="H14532" s="11"/>
      <c r="I14532" s="15"/>
    </row>
    <row r="14533" spans="6:9">
      <c r="F14533" s="11"/>
      <c r="G14533" s="15"/>
      <c r="H14533" s="11"/>
      <c r="I14533" s="15"/>
    </row>
    <row r="14534" spans="6:9">
      <c r="F14534" s="11"/>
      <c r="G14534" s="15"/>
      <c r="H14534" s="11"/>
      <c r="I14534" s="15"/>
    </row>
    <row r="14535" spans="6:9">
      <c r="F14535" s="11"/>
      <c r="G14535" s="15"/>
      <c r="H14535" s="11"/>
      <c r="I14535" s="15"/>
    </row>
    <row r="14536" spans="6:9">
      <c r="F14536" s="11"/>
      <c r="G14536" s="15"/>
      <c r="H14536" s="11"/>
      <c r="I14536" s="15"/>
    </row>
    <row r="14537" spans="6:9">
      <c r="F14537" s="11"/>
      <c r="G14537" s="15"/>
      <c r="H14537" s="11"/>
      <c r="I14537" s="15"/>
    </row>
    <row r="14538" spans="6:9">
      <c r="F14538" s="11"/>
      <c r="G14538" s="15"/>
      <c r="H14538" s="11"/>
      <c r="I14538" s="15"/>
    </row>
    <row r="14539" spans="6:9">
      <c r="F14539" s="11"/>
      <c r="G14539" s="15"/>
      <c r="H14539" s="11"/>
      <c r="I14539" s="15"/>
    </row>
    <row r="14540" spans="6:9">
      <c r="F14540" s="11"/>
      <c r="G14540" s="15"/>
      <c r="H14540" s="11"/>
      <c r="I14540" s="15"/>
    </row>
    <row r="14541" spans="6:9">
      <c r="F14541" s="11"/>
      <c r="G14541" s="15"/>
      <c r="H14541" s="11"/>
      <c r="I14541" s="15"/>
    </row>
    <row r="14542" spans="6:9">
      <c r="F14542" s="11"/>
      <c r="G14542" s="15"/>
      <c r="H14542" s="11"/>
      <c r="I14542" s="15"/>
    </row>
    <row r="14543" spans="6:9">
      <c r="F14543" s="11"/>
      <c r="G14543" s="15"/>
      <c r="H14543" s="11"/>
      <c r="I14543" s="15"/>
    </row>
    <row r="14544" spans="6:9">
      <c r="F14544" s="11"/>
      <c r="G14544" s="15"/>
      <c r="H14544" s="11"/>
      <c r="I14544" s="15"/>
    </row>
    <row r="14545" spans="6:9">
      <c r="F14545" s="11"/>
      <c r="G14545" s="15"/>
      <c r="H14545" s="11"/>
      <c r="I14545" s="15"/>
    </row>
    <row r="14546" spans="6:9">
      <c r="F14546" s="11"/>
      <c r="G14546" s="15"/>
      <c r="H14546" s="11"/>
      <c r="I14546" s="15"/>
    </row>
    <row r="14547" spans="6:9">
      <c r="F14547" s="11"/>
      <c r="G14547" s="15"/>
      <c r="H14547" s="11"/>
      <c r="I14547" s="15"/>
    </row>
    <row r="14548" spans="6:9">
      <c r="F14548" s="11"/>
      <c r="G14548" s="15"/>
      <c r="H14548" s="11"/>
      <c r="I14548" s="15"/>
    </row>
    <row r="14549" spans="6:9">
      <c r="F14549" s="11"/>
      <c r="G14549" s="15"/>
      <c r="H14549" s="11"/>
      <c r="I14549" s="15"/>
    </row>
    <row r="14550" spans="6:9">
      <c r="F14550" s="11"/>
      <c r="G14550" s="15"/>
      <c r="H14550" s="11"/>
      <c r="I14550" s="15"/>
    </row>
    <row r="14551" spans="6:9">
      <c r="F14551" s="11"/>
      <c r="G14551" s="15"/>
      <c r="H14551" s="11"/>
      <c r="I14551" s="15"/>
    </row>
    <row r="14552" spans="6:9">
      <c r="F14552" s="11"/>
      <c r="G14552" s="15"/>
      <c r="H14552" s="11"/>
      <c r="I14552" s="15"/>
    </row>
    <row r="14553" spans="6:9">
      <c r="F14553" s="11"/>
      <c r="G14553" s="15"/>
      <c r="H14553" s="11"/>
      <c r="I14553" s="15"/>
    </row>
    <row r="14554" spans="6:9">
      <c r="F14554" s="11"/>
      <c r="G14554" s="15"/>
      <c r="H14554" s="11"/>
      <c r="I14554" s="15"/>
    </row>
    <row r="14555" spans="6:9">
      <c r="F14555" s="11"/>
      <c r="G14555" s="15"/>
      <c r="H14555" s="11"/>
      <c r="I14555" s="15"/>
    </row>
    <row r="14556" spans="6:9">
      <c r="F14556" s="11"/>
      <c r="G14556" s="15"/>
      <c r="H14556" s="11"/>
      <c r="I14556" s="15"/>
    </row>
    <row r="14557" spans="6:9">
      <c r="F14557" s="11"/>
      <c r="G14557" s="15"/>
      <c r="H14557" s="11"/>
      <c r="I14557" s="15"/>
    </row>
    <row r="14558" spans="6:9">
      <c r="F14558" s="11"/>
      <c r="G14558" s="15"/>
      <c r="H14558" s="11"/>
      <c r="I14558" s="15"/>
    </row>
    <row r="14559" spans="6:9">
      <c r="F14559" s="11"/>
      <c r="G14559" s="15"/>
      <c r="H14559" s="11"/>
      <c r="I14559" s="15"/>
    </row>
    <row r="14560" spans="6:9">
      <c r="F14560" s="11"/>
      <c r="G14560" s="15"/>
      <c r="H14560" s="11"/>
      <c r="I14560" s="15"/>
    </row>
    <row r="14561" spans="6:9">
      <c r="F14561" s="11"/>
      <c r="G14561" s="15"/>
      <c r="H14561" s="11"/>
      <c r="I14561" s="15"/>
    </row>
    <row r="14562" spans="6:9">
      <c r="F14562" s="11"/>
      <c r="G14562" s="15"/>
      <c r="H14562" s="11"/>
      <c r="I14562" s="15"/>
    </row>
    <row r="14563" spans="6:9">
      <c r="F14563" s="11"/>
      <c r="G14563" s="15"/>
      <c r="H14563" s="11"/>
      <c r="I14563" s="15"/>
    </row>
    <row r="14564" spans="6:9">
      <c r="F14564" s="11"/>
      <c r="G14564" s="15"/>
      <c r="H14564" s="11"/>
      <c r="I14564" s="15"/>
    </row>
    <row r="14565" spans="6:9">
      <c r="F14565" s="11"/>
      <c r="G14565" s="15"/>
      <c r="H14565" s="11"/>
      <c r="I14565" s="15"/>
    </row>
    <row r="14566" spans="6:9">
      <c r="F14566" s="11"/>
      <c r="G14566" s="15"/>
      <c r="H14566" s="11"/>
      <c r="I14566" s="15"/>
    </row>
    <row r="14567" spans="6:9">
      <c r="F14567" s="11"/>
      <c r="G14567" s="15"/>
      <c r="H14567" s="11"/>
      <c r="I14567" s="15"/>
    </row>
    <row r="14568" spans="6:9">
      <c r="F14568" s="11"/>
      <c r="G14568" s="15"/>
      <c r="H14568" s="11"/>
      <c r="I14568" s="15"/>
    </row>
    <row r="14569" spans="6:9">
      <c r="F14569" s="11"/>
      <c r="G14569" s="15"/>
      <c r="H14569" s="11"/>
      <c r="I14569" s="15"/>
    </row>
    <row r="14570" spans="6:9">
      <c r="F14570" s="11"/>
      <c r="G14570" s="15"/>
      <c r="H14570" s="11"/>
      <c r="I14570" s="15"/>
    </row>
    <row r="14571" spans="6:9">
      <c r="F14571" s="11"/>
      <c r="G14571" s="15"/>
      <c r="H14571" s="11"/>
      <c r="I14571" s="15"/>
    </row>
    <row r="14572" spans="6:9">
      <c r="F14572" s="11"/>
      <c r="G14572" s="15"/>
      <c r="H14572" s="11"/>
      <c r="I14572" s="15"/>
    </row>
    <row r="14573" spans="6:9">
      <c r="F14573" s="11"/>
      <c r="G14573" s="15"/>
      <c r="H14573" s="11"/>
      <c r="I14573" s="15"/>
    </row>
    <row r="14574" spans="6:9">
      <c r="F14574" s="11"/>
      <c r="G14574" s="15"/>
      <c r="H14574" s="11"/>
      <c r="I14574" s="15"/>
    </row>
    <row r="14575" spans="6:9">
      <c r="F14575" s="11"/>
      <c r="G14575" s="15"/>
      <c r="H14575" s="11"/>
      <c r="I14575" s="15"/>
    </row>
    <row r="14576" spans="6:9">
      <c r="F14576" s="11"/>
      <c r="G14576" s="15"/>
      <c r="H14576" s="11"/>
      <c r="I14576" s="15"/>
    </row>
    <row r="14577" spans="6:9">
      <c r="F14577" s="11"/>
      <c r="G14577" s="15"/>
      <c r="H14577" s="11"/>
      <c r="I14577" s="15"/>
    </row>
    <row r="14578" spans="6:9">
      <c r="F14578" s="11"/>
      <c r="G14578" s="15"/>
      <c r="H14578" s="11"/>
      <c r="I14578" s="15"/>
    </row>
    <row r="14579" spans="6:9">
      <c r="F14579" s="11"/>
      <c r="G14579" s="15"/>
      <c r="H14579" s="11"/>
      <c r="I14579" s="15"/>
    </row>
    <row r="14580" spans="6:9">
      <c r="F14580" s="11"/>
      <c r="G14580" s="15"/>
      <c r="H14580" s="11"/>
      <c r="I14580" s="15"/>
    </row>
    <row r="14581" spans="6:9">
      <c r="F14581" s="11"/>
      <c r="G14581" s="15"/>
      <c r="H14581" s="11"/>
      <c r="I14581" s="15"/>
    </row>
    <row r="14582" spans="6:9">
      <c r="F14582" s="11"/>
      <c r="G14582" s="15"/>
      <c r="H14582" s="11"/>
      <c r="I14582" s="15"/>
    </row>
    <row r="14583" spans="6:9">
      <c r="F14583" s="11"/>
      <c r="G14583" s="15"/>
      <c r="H14583" s="11"/>
      <c r="I14583" s="15"/>
    </row>
    <row r="14584" spans="6:9">
      <c r="F14584" s="11"/>
      <c r="G14584" s="15"/>
      <c r="H14584" s="11"/>
      <c r="I14584" s="15"/>
    </row>
    <row r="14585" spans="6:9">
      <c r="F14585" s="11"/>
      <c r="G14585" s="15"/>
      <c r="H14585" s="11"/>
      <c r="I14585" s="15"/>
    </row>
    <row r="14586" spans="6:9">
      <c r="F14586" s="11"/>
      <c r="G14586" s="15"/>
      <c r="H14586" s="11"/>
      <c r="I14586" s="15"/>
    </row>
    <row r="14587" spans="6:9">
      <c r="F14587" s="11"/>
      <c r="G14587" s="15"/>
      <c r="H14587" s="11"/>
      <c r="I14587" s="15"/>
    </row>
    <row r="14588" spans="6:9">
      <c r="F14588" s="11"/>
      <c r="G14588" s="15"/>
      <c r="H14588" s="11"/>
      <c r="I14588" s="15"/>
    </row>
    <row r="14589" spans="6:9">
      <c r="F14589" s="11"/>
      <c r="G14589" s="15"/>
      <c r="H14589" s="11"/>
      <c r="I14589" s="15"/>
    </row>
    <row r="14590" spans="6:9">
      <c r="F14590" s="11"/>
      <c r="G14590" s="15"/>
      <c r="H14590" s="11"/>
      <c r="I14590" s="15"/>
    </row>
    <row r="14591" spans="6:9">
      <c r="F14591" s="11"/>
      <c r="G14591" s="15"/>
      <c r="H14591" s="11"/>
      <c r="I14591" s="15"/>
    </row>
    <row r="14592" spans="6:9">
      <c r="F14592" s="11"/>
      <c r="G14592" s="15"/>
      <c r="H14592" s="11"/>
      <c r="I14592" s="15"/>
    </row>
    <row r="14593" spans="6:9">
      <c r="F14593" s="11"/>
      <c r="G14593" s="15"/>
      <c r="H14593" s="11"/>
      <c r="I14593" s="15"/>
    </row>
    <row r="14594" spans="6:9">
      <c r="F14594" s="11"/>
      <c r="G14594" s="15"/>
      <c r="H14594" s="11"/>
      <c r="I14594" s="15"/>
    </row>
    <row r="14595" spans="6:9">
      <c r="F14595" s="11"/>
      <c r="G14595" s="15"/>
      <c r="H14595" s="11"/>
      <c r="I14595" s="15"/>
    </row>
    <row r="14596" spans="6:9">
      <c r="F14596" s="11"/>
      <c r="G14596" s="15"/>
      <c r="H14596" s="11"/>
      <c r="I14596" s="15"/>
    </row>
    <row r="14597" spans="6:9">
      <c r="F14597" s="11"/>
      <c r="G14597" s="15"/>
      <c r="H14597" s="11"/>
      <c r="I14597" s="15"/>
    </row>
    <row r="14598" spans="6:9">
      <c r="F14598" s="11"/>
      <c r="G14598" s="15"/>
      <c r="H14598" s="11"/>
      <c r="I14598" s="15"/>
    </row>
    <row r="14599" spans="6:9">
      <c r="F14599" s="11"/>
      <c r="G14599" s="15"/>
      <c r="H14599" s="11"/>
      <c r="I14599" s="15"/>
    </row>
    <row r="14600" spans="6:9">
      <c r="F14600" s="11"/>
      <c r="G14600" s="15"/>
      <c r="H14600" s="11"/>
      <c r="I14600" s="15"/>
    </row>
    <row r="14601" spans="6:9">
      <c r="F14601" s="11"/>
      <c r="G14601" s="15"/>
      <c r="H14601" s="11"/>
      <c r="I14601" s="15"/>
    </row>
    <row r="14602" spans="6:9">
      <c r="F14602" s="11"/>
      <c r="G14602" s="15"/>
      <c r="H14602" s="11"/>
      <c r="I14602" s="15"/>
    </row>
    <row r="14603" spans="6:9">
      <c r="F14603" s="11"/>
      <c r="G14603" s="15"/>
      <c r="H14603" s="11"/>
      <c r="I14603" s="15"/>
    </row>
    <row r="14604" spans="6:9">
      <c r="F14604" s="11"/>
      <c r="G14604" s="15"/>
      <c r="H14604" s="11"/>
      <c r="I14604" s="15"/>
    </row>
    <row r="14605" spans="6:9">
      <c r="F14605" s="11"/>
      <c r="G14605" s="15"/>
      <c r="H14605" s="11"/>
      <c r="I14605" s="15"/>
    </row>
    <row r="14606" spans="6:9">
      <c r="F14606" s="11"/>
      <c r="G14606" s="15"/>
      <c r="H14606" s="11"/>
      <c r="I14606" s="15"/>
    </row>
    <row r="14607" spans="6:9">
      <c r="F14607" s="11"/>
      <c r="G14607" s="15"/>
      <c r="H14607" s="11"/>
      <c r="I14607" s="15"/>
    </row>
    <row r="14608" spans="6:9">
      <c r="F14608" s="11"/>
      <c r="G14608" s="15"/>
      <c r="H14608" s="11"/>
      <c r="I14608" s="15"/>
    </row>
    <row r="14609" spans="6:9">
      <c r="F14609" s="11"/>
      <c r="G14609" s="15"/>
      <c r="H14609" s="11"/>
      <c r="I14609" s="15"/>
    </row>
    <row r="14610" spans="6:9">
      <c r="F14610" s="11"/>
      <c r="G14610" s="15"/>
      <c r="H14610" s="11"/>
      <c r="I14610" s="15"/>
    </row>
    <row r="14611" spans="6:9">
      <c r="F14611" s="11"/>
      <c r="G14611" s="15"/>
      <c r="H14611" s="11"/>
      <c r="I14611" s="15"/>
    </row>
    <row r="14612" spans="6:9">
      <c r="F14612" s="11"/>
      <c r="G14612" s="15"/>
      <c r="H14612" s="11"/>
      <c r="I14612" s="15"/>
    </row>
    <row r="14613" spans="6:9">
      <c r="F14613" s="11"/>
      <c r="G14613" s="15"/>
      <c r="H14613" s="11"/>
      <c r="I14613" s="15"/>
    </row>
    <row r="14614" spans="6:9">
      <c r="F14614" s="11"/>
      <c r="G14614" s="15"/>
      <c r="H14614" s="11"/>
      <c r="I14614" s="15"/>
    </row>
    <row r="14615" spans="6:9">
      <c r="F14615" s="11"/>
      <c r="G14615" s="15"/>
      <c r="H14615" s="11"/>
      <c r="I14615" s="15"/>
    </row>
    <row r="14616" spans="6:9">
      <c r="F14616" s="11"/>
      <c r="G14616" s="15"/>
      <c r="H14616" s="11"/>
      <c r="I14616" s="15"/>
    </row>
    <row r="14617" spans="6:9">
      <c r="F14617" s="11"/>
      <c r="G14617" s="15"/>
      <c r="H14617" s="11"/>
      <c r="I14617" s="15"/>
    </row>
    <row r="14618" spans="6:9">
      <c r="F14618" s="11"/>
      <c r="G14618" s="15"/>
      <c r="H14618" s="11"/>
      <c r="I14618" s="15"/>
    </row>
    <row r="14619" spans="6:9">
      <c r="F14619" s="11"/>
      <c r="G14619" s="15"/>
      <c r="H14619" s="11"/>
      <c r="I14619" s="15"/>
    </row>
    <row r="14620" spans="6:9">
      <c r="F14620" s="11"/>
      <c r="G14620" s="15"/>
      <c r="H14620" s="11"/>
      <c r="I14620" s="15"/>
    </row>
    <row r="14621" spans="6:9">
      <c r="F14621" s="11"/>
      <c r="G14621" s="15"/>
      <c r="H14621" s="11"/>
      <c r="I14621" s="15"/>
    </row>
    <row r="14622" spans="6:9">
      <c r="F14622" s="11"/>
      <c r="G14622" s="15"/>
      <c r="H14622" s="11"/>
      <c r="I14622" s="15"/>
    </row>
    <row r="14623" spans="6:9">
      <c r="F14623" s="11"/>
      <c r="G14623" s="15"/>
      <c r="H14623" s="11"/>
      <c r="I14623" s="15"/>
    </row>
    <row r="14624" spans="6:9">
      <c r="F14624" s="11"/>
      <c r="G14624" s="15"/>
      <c r="H14624" s="11"/>
      <c r="I14624" s="15"/>
    </row>
    <row r="14625" spans="6:9">
      <c r="F14625" s="11"/>
      <c r="G14625" s="15"/>
      <c r="H14625" s="11"/>
      <c r="I14625" s="15"/>
    </row>
    <row r="14626" spans="6:9">
      <c r="F14626" s="11"/>
      <c r="G14626" s="15"/>
      <c r="H14626" s="11"/>
      <c r="I14626" s="15"/>
    </row>
    <row r="14627" spans="6:9">
      <c r="F14627" s="11"/>
      <c r="G14627" s="15"/>
      <c r="H14627" s="11"/>
      <c r="I14627" s="15"/>
    </row>
    <row r="14628" spans="6:9">
      <c r="F14628" s="11"/>
      <c r="G14628" s="15"/>
      <c r="H14628" s="11"/>
      <c r="I14628" s="15"/>
    </row>
    <row r="14629" spans="6:9">
      <c r="F14629" s="11"/>
      <c r="G14629" s="15"/>
      <c r="H14629" s="11"/>
      <c r="I14629" s="15"/>
    </row>
    <row r="14630" spans="6:9">
      <c r="F14630" s="11"/>
      <c r="G14630" s="15"/>
      <c r="H14630" s="11"/>
      <c r="I14630" s="15"/>
    </row>
    <row r="14631" spans="6:9">
      <c r="F14631" s="11"/>
      <c r="G14631" s="15"/>
      <c r="H14631" s="11"/>
      <c r="I14631" s="15"/>
    </row>
    <row r="14632" spans="6:9">
      <c r="F14632" s="11"/>
      <c r="G14632" s="15"/>
      <c r="H14632" s="11"/>
      <c r="I14632" s="15"/>
    </row>
    <row r="14633" spans="6:9">
      <c r="F14633" s="11"/>
      <c r="G14633" s="15"/>
      <c r="H14633" s="11"/>
      <c r="I14633" s="15"/>
    </row>
    <row r="14634" spans="6:9">
      <c r="F14634" s="11"/>
      <c r="G14634" s="15"/>
      <c r="H14634" s="11"/>
      <c r="I14634" s="15"/>
    </row>
    <row r="14635" spans="6:9">
      <c r="F14635" s="11"/>
      <c r="G14635" s="15"/>
      <c r="H14635" s="11"/>
      <c r="I14635" s="15"/>
    </row>
    <row r="14636" spans="6:9">
      <c r="F14636" s="11"/>
      <c r="G14636" s="15"/>
      <c r="H14636" s="11"/>
      <c r="I14636" s="15"/>
    </row>
    <row r="14637" spans="6:9">
      <c r="F14637" s="11"/>
      <c r="G14637" s="15"/>
      <c r="H14637" s="11"/>
      <c r="I14637" s="15"/>
    </row>
    <row r="14638" spans="6:9">
      <c r="F14638" s="11"/>
      <c r="G14638" s="15"/>
      <c r="H14638" s="11"/>
      <c r="I14638" s="15"/>
    </row>
    <row r="14639" spans="6:9">
      <c r="F14639" s="11"/>
      <c r="G14639" s="15"/>
      <c r="H14639" s="11"/>
      <c r="I14639" s="15"/>
    </row>
    <row r="14640" spans="6:9">
      <c r="F14640" s="11"/>
      <c r="G14640" s="15"/>
      <c r="H14640" s="11"/>
      <c r="I14640" s="15"/>
    </row>
    <row r="14641" spans="6:9">
      <c r="F14641" s="11"/>
      <c r="G14641" s="15"/>
      <c r="H14641" s="11"/>
      <c r="I14641" s="15"/>
    </row>
    <row r="14642" spans="6:9">
      <c r="F14642" s="11"/>
      <c r="G14642" s="15"/>
      <c r="H14642" s="11"/>
      <c r="I14642" s="15"/>
    </row>
    <row r="14643" spans="6:9">
      <c r="F14643" s="11"/>
      <c r="G14643" s="15"/>
      <c r="H14643" s="11"/>
      <c r="I14643" s="15"/>
    </row>
    <row r="14644" spans="6:9">
      <c r="F14644" s="11"/>
      <c r="G14644" s="15"/>
      <c r="H14644" s="11"/>
      <c r="I14644" s="15"/>
    </row>
    <row r="14645" spans="6:9">
      <c r="F14645" s="11"/>
      <c r="G14645" s="15"/>
      <c r="H14645" s="11"/>
      <c r="I14645" s="15"/>
    </row>
    <row r="14646" spans="6:9">
      <c r="F14646" s="11"/>
      <c r="G14646" s="15"/>
      <c r="H14646" s="11"/>
      <c r="I14646" s="15"/>
    </row>
    <row r="14647" spans="6:9">
      <c r="F14647" s="11"/>
      <c r="G14647" s="15"/>
      <c r="H14647" s="11"/>
      <c r="I14647" s="15"/>
    </row>
    <row r="14648" spans="6:9">
      <c r="F14648" s="11"/>
      <c r="G14648" s="15"/>
      <c r="H14648" s="11"/>
      <c r="I14648" s="15"/>
    </row>
    <row r="14649" spans="6:9">
      <c r="F14649" s="11"/>
      <c r="G14649" s="15"/>
      <c r="H14649" s="11"/>
      <c r="I14649" s="15"/>
    </row>
    <row r="14650" spans="6:9">
      <c r="F14650" s="11"/>
      <c r="G14650" s="15"/>
      <c r="H14650" s="11"/>
      <c r="I14650" s="15"/>
    </row>
    <row r="14651" spans="6:9">
      <c r="F14651" s="11"/>
      <c r="G14651" s="15"/>
      <c r="H14651" s="11"/>
      <c r="I14651" s="15"/>
    </row>
    <row r="14652" spans="6:9">
      <c r="F14652" s="11"/>
      <c r="G14652" s="15"/>
      <c r="H14652" s="11"/>
      <c r="I14652" s="15"/>
    </row>
    <row r="14653" spans="6:9">
      <c r="F14653" s="11"/>
      <c r="G14653" s="15"/>
      <c r="H14653" s="11"/>
      <c r="I14653" s="15"/>
    </row>
    <row r="14654" spans="6:9">
      <c r="F14654" s="11"/>
      <c r="G14654" s="15"/>
      <c r="H14654" s="11"/>
      <c r="I14654" s="15"/>
    </row>
    <row r="14655" spans="6:9">
      <c r="F14655" s="11"/>
      <c r="G14655" s="15"/>
      <c r="H14655" s="11"/>
      <c r="I14655" s="15"/>
    </row>
    <row r="14656" spans="6:9">
      <c r="F14656" s="11"/>
      <c r="G14656" s="15"/>
      <c r="H14656" s="11"/>
      <c r="I14656" s="15"/>
    </row>
    <row r="14657" spans="6:9">
      <c r="F14657" s="11"/>
      <c r="G14657" s="15"/>
      <c r="H14657" s="11"/>
      <c r="I14657" s="15"/>
    </row>
    <row r="14658" spans="6:9">
      <c r="F14658" s="11"/>
      <c r="G14658" s="15"/>
      <c r="H14658" s="11"/>
      <c r="I14658" s="15"/>
    </row>
    <row r="14659" spans="6:9">
      <c r="F14659" s="11"/>
      <c r="G14659" s="15"/>
      <c r="H14659" s="11"/>
      <c r="I14659" s="15"/>
    </row>
    <row r="14660" spans="6:9">
      <c r="F14660" s="11"/>
      <c r="G14660" s="15"/>
      <c r="H14660" s="11"/>
      <c r="I14660" s="15"/>
    </row>
    <row r="14661" spans="6:9">
      <c r="F14661" s="11"/>
      <c r="G14661" s="15"/>
      <c r="H14661" s="11"/>
      <c r="I14661" s="15"/>
    </row>
    <row r="14662" spans="6:9">
      <c r="F14662" s="11"/>
      <c r="G14662" s="15"/>
      <c r="H14662" s="11"/>
      <c r="I14662" s="15"/>
    </row>
    <row r="14663" spans="6:9">
      <c r="F14663" s="11"/>
      <c r="G14663" s="15"/>
      <c r="H14663" s="11"/>
      <c r="I14663" s="15"/>
    </row>
    <row r="14664" spans="6:9">
      <c r="F14664" s="11"/>
      <c r="G14664" s="15"/>
      <c r="H14664" s="11"/>
      <c r="I14664" s="15"/>
    </row>
    <row r="14665" spans="6:9">
      <c r="F14665" s="11"/>
      <c r="G14665" s="15"/>
      <c r="H14665" s="11"/>
      <c r="I14665" s="15"/>
    </row>
    <row r="14666" spans="6:9">
      <c r="F14666" s="11"/>
      <c r="G14666" s="15"/>
      <c r="H14666" s="11"/>
      <c r="I14666" s="15"/>
    </row>
    <row r="14667" spans="6:9">
      <c r="F14667" s="11"/>
      <c r="G14667" s="15"/>
      <c r="H14667" s="11"/>
      <c r="I14667" s="15"/>
    </row>
    <row r="14668" spans="6:9">
      <c r="F14668" s="11"/>
      <c r="G14668" s="15"/>
      <c r="H14668" s="11"/>
      <c r="I14668" s="15"/>
    </row>
    <row r="14669" spans="6:9">
      <c r="F14669" s="11"/>
      <c r="G14669" s="15"/>
      <c r="H14669" s="11"/>
      <c r="I14669" s="15"/>
    </row>
    <row r="14670" spans="6:9">
      <c r="F14670" s="11"/>
      <c r="G14670" s="15"/>
      <c r="H14670" s="11"/>
      <c r="I14670" s="15"/>
    </row>
    <row r="14671" spans="6:9">
      <c r="F14671" s="11"/>
      <c r="G14671" s="15"/>
      <c r="H14671" s="11"/>
      <c r="I14671" s="15"/>
    </row>
    <row r="14672" spans="6:9">
      <c r="F14672" s="11"/>
      <c r="G14672" s="15"/>
      <c r="H14672" s="11"/>
      <c r="I14672" s="15"/>
    </row>
    <row r="14673" spans="6:9">
      <c r="F14673" s="11"/>
      <c r="G14673" s="15"/>
      <c r="H14673" s="11"/>
      <c r="I14673" s="15"/>
    </row>
    <row r="14674" spans="6:9">
      <c r="F14674" s="11"/>
      <c r="G14674" s="15"/>
      <c r="H14674" s="11"/>
      <c r="I14674" s="15"/>
    </row>
    <row r="14675" spans="6:9">
      <c r="F14675" s="11"/>
      <c r="G14675" s="15"/>
      <c r="H14675" s="11"/>
      <c r="I14675" s="15"/>
    </row>
    <row r="14676" spans="6:9">
      <c r="F14676" s="11"/>
      <c r="G14676" s="15"/>
      <c r="H14676" s="11"/>
      <c r="I14676" s="15"/>
    </row>
    <row r="14677" spans="6:9">
      <c r="F14677" s="11"/>
      <c r="G14677" s="15"/>
      <c r="H14677" s="11"/>
      <c r="I14677" s="15"/>
    </row>
    <row r="14678" spans="6:9">
      <c r="F14678" s="11"/>
      <c r="G14678" s="15"/>
      <c r="H14678" s="11"/>
      <c r="I14678" s="15"/>
    </row>
    <row r="14679" spans="6:9">
      <c r="F14679" s="11"/>
      <c r="G14679" s="15"/>
      <c r="H14679" s="11"/>
      <c r="I14679" s="15"/>
    </row>
    <row r="14680" spans="6:9">
      <c r="F14680" s="11"/>
      <c r="G14680" s="15"/>
      <c r="H14680" s="11"/>
      <c r="I14680" s="15"/>
    </row>
    <row r="14681" spans="6:9">
      <c r="F14681" s="11"/>
      <c r="G14681" s="15"/>
      <c r="H14681" s="11"/>
      <c r="I14681" s="15"/>
    </row>
    <row r="14682" spans="6:9">
      <c r="F14682" s="11"/>
      <c r="G14682" s="15"/>
      <c r="H14682" s="11"/>
      <c r="I14682" s="15"/>
    </row>
    <row r="14683" spans="6:9">
      <c r="F14683" s="11"/>
      <c r="G14683" s="15"/>
      <c r="H14683" s="11"/>
      <c r="I14683" s="15"/>
    </row>
    <row r="14684" spans="6:9">
      <c r="F14684" s="11"/>
      <c r="G14684" s="15"/>
      <c r="H14684" s="11"/>
      <c r="I14684" s="15"/>
    </row>
    <row r="14685" spans="6:9">
      <c r="F14685" s="11"/>
      <c r="G14685" s="15"/>
      <c r="H14685" s="11"/>
      <c r="I14685" s="15"/>
    </row>
    <row r="14686" spans="6:9">
      <c r="F14686" s="11"/>
      <c r="G14686" s="15"/>
      <c r="H14686" s="11"/>
      <c r="I14686" s="15"/>
    </row>
    <row r="14687" spans="6:9">
      <c r="F14687" s="11"/>
      <c r="G14687" s="15"/>
      <c r="H14687" s="11"/>
      <c r="I14687" s="15"/>
    </row>
    <row r="14688" spans="6:9">
      <c r="F14688" s="11"/>
      <c r="G14688" s="15"/>
      <c r="H14688" s="11"/>
      <c r="I14688" s="15"/>
    </row>
    <row r="14689" spans="6:9">
      <c r="F14689" s="11"/>
      <c r="G14689" s="15"/>
      <c r="H14689" s="11"/>
      <c r="I14689" s="15"/>
    </row>
    <row r="14690" spans="6:9">
      <c r="F14690" s="11"/>
      <c r="G14690" s="15"/>
      <c r="H14690" s="11"/>
      <c r="I14690" s="15"/>
    </row>
    <row r="14691" spans="6:9">
      <c r="F14691" s="11"/>
      <c r="G14691" s="15"/>
      <c r="H14691" s="11"/>
      <c r="I14691" s="15"/>
    </row>
    <row r="14692" spans="6:9">
      <c r="F14692" s="11"/>
      <c r="G14692" s="15"/>
      <c r="H14692" s="11"/>
      <c r="I14692" s="15"/>
    </row>
    <row r="14693" spans="6:9">
      <c r="F14693" s="11"/>
      <c r="G14693" s="15"/>
      <c r="H14693" s="11"/>
      <c r="I14693" s="15"/>
    </row>
    <row r="14694" spans="6:9">
      <c r="F14694" s="11"/>
      <c r="G14694" s="15"/>
      <c r="H14694" s="11"/>
      <c r="I14694" s="15"/>
    </row>
    <row r="14695" spans="6:9">
      <c r="F14695" s="11"/>
      <c r="G14695" s="15"/>
      <c r="H14695" s="11"/>
      <c r="I14695" s="15"/>
    </row>
    <row r="14696" spans="6:9">
      <c r="F14696" s="11"/>
      <c r="G14696" s="15"/>
      <c r="H14696" s="11"/>
      <c r="I14696" s="15"/>
    </row>
    <row r="14697" spans="6:9">
      <c r="F14697" s="11"/>
      <c r="G14697" s="15"/>
      <c r="H14697" s="11"/>
      <c r="I14697" s="15"/>
    </row>
    <row r="14698" spans="6:9">
      <c r="F14698" s="11"/>
      <c r="G14698" s="15"/>
      <c r="H14698" s="11"/>
      <c r="I14698" s="15"/>
    </row>
    <row r="14699" spans="6:9">
      <c r="F14699" s="11"/>
      <c r="G14699" s="15"/>
      <c r="H14699" s="11"/>
      <c r="I14699" s="15"/>
    </row>
    <row r="14700" spans="6:9">
      <c r="F14700" s="11"/>
      <c r="G14700" s="15"/>
      <c r="H14700" s="11"/>
      <c r="I14700" s="15"/>
    </row>
    <row r="14701" spans="6:9">
      <c r="F14701" s="11"/>
      <c r="G14701" s="15"/>
      <c r="H14701" s="11"/>
      <c r="I14701" s="15"/>
    </row>
    <row r="14702" spans="6:9">
      <c r="F14702" s="11"/>
      <c r="G14702" s="15"/>
      <c r="H14702" s="11"/>
      <c r="I14702" s="15"/>
    </row>
    <row r="14703" spans="6:9">
      <c r="F14703" s="11"/>
      <c r="G14703" s="15"/>
      <c r="H14703" s="11"/>
      <c r="I14703" s="15"/>
    </row>
    <row r="14704" spans="6:9">
      <c r="F14704" s="11"/>
      <c r="G14704" s="15"/>
      <c r="H14704" s="11"/>
      <c r="I14704" s="15"/>
    </row>
    <row r="14705" spans="6:9">
      <c r="F14705" s="11"/>
      <c r="G14705" s="15"/>
      <c r="H14705" s="11"/>
      <c r="I14705" s="15"/>
    </row>
    <row r="14706" spans="6:9">
      <c r="F14706" s="11"/>
      <c r="G14706" s="15"/>
      <c r="H14706" s="11"/>
      <c r="I14706" s="15"/>
    </row>
    <row r="14707" spans="6:9">
      <c r="F14707" s="11"/>
      <c r="G14707" s="15"/>
      <c r="H14707" s="11"/>
      <c r="I14707" s="15"/>
    </row>
    <row r="14708" spans="6:9">
      <c r="F14708" s="11"/>
      <c r="G14708" s="15"/>
      <c r="H14708" s="11"/>
      <c r="I14708" s="15"/>
    </row>
    <row r="14709" spans="6:9">
      <c r="F14709" s="11"/>
      <c r="G14709" s="15"/>
      <c r="H14709" s="11"/>
      <c r="I14709" s="15"/>
    </row>
    <row r="14710" spans="6:9">
      <c r="F14710" s="11"/>
      <c r="G14710" s="15"/>
      <c r="H14710" s="11"/>
      <c r="I14710" s="15"/>
    </row>
    <row r="14711" spans="6:9">
      <c r="F14711" s="11"/>
      <c r="G14711" s="15"/>
      <c r="H14711" s="11"/>
      <c r="I14711" s="15"/>
    </row>
    <row r="14712" spans="6:9">
      <c r="F14712" s="11"/>
      <c r="G14712" s="15"/>
      <c r="H14712" s="11"/>
      <c r="I14712" s="15"/>
    </row>
    <row r="14713" spans="6:9">
      <c r="F14713" s="11"/>
      <c r="G14713" s="15"/>
      <c r="H14713" s="11"/>
      <c r="I14713" s="15"/>
    </row>
    <row r="14714" spans="6:9">
      <c r="F14714" s="11"/>
      <c r="G14714" s="15"/>
      <c r="H14714" s="11"/>
      <c r="I14714" s="15"/>
    </row>
    <row r="14715" spans="6:9">
      <c r="F14715" s="11"/>
      <c r="G14715" s="15"/>
      <c r="H14715" s="11"/>
      <c r="I14715" s="15"/>
    </row>
    <row r="14716" spans="6:9">
      <c r="F14716" s="11"/>
      <c r="G14716" s="15"/>
      <c r="H14716" s="11"/>
      <c r="I14716" s="15"/>
    </row>
    <row r="14717" spans="6:9">
      <c r="F14717" s="11"/>
      <c r="G14717" s="15"/>
      <c r="H14717" s="11"/>
      <c r="I14717" s="15"/>
    </row>
    <row r="14718" spans="6:9">
      <c r="F14718" s="11"/>
      <c r="G14718" s="15"/>
      <c r="H14718" s="11"/>
      <c r="I14718" s="15"/>
    </row>
    <row r="14719" spans="6:9">
      <c r="F14719" s="11"/>
      <c r="G14719" s="15"/>
      <c r="H14719" s="11"/>
      <c r="I14719" s="15"/>
    </row>
    <row r="14720" spans="6:9">
      <c r="F14720" s="11"/>
      <c r="G14720" s="15"/>
      <c r="H14720" s="11"/>
      <c r="I14720" s="15"/>
    </row>
    <row r="14721" spans="6:9">
      <c r="F14721" s="11"/>
      <c r="G14721" s="15"/>
      <c r="H14721" s="11"/>
      <c r="I14721" s="15"/>
    </row>
    <row r="14722" spans="6:9">
      <c r="F14722" s="11"/>
      <c r="G14722" s="15"/>
      <c r="H14722" s="11"/>
      <c r="I14722" s="15"/>
    </row>
    <row r="14723" spans="6:9">
      <c r="F14723" s="11"/>
      <c r="G14723" s="15"/>
      <c r="H14723" s="11"/>
      <c r="I14723" s="15"/>
    </row>
    <row r="14724" spans="6:9">
      <c r="F14724" s="11"/>
      <c r="G14724" s="15"/>
      <c r="H14724" s="11"/>
      <c r="I14724" s="15"/>
    </row>
    <row r="14725" spans="6:9">
      <c r="F14725" s="11"/>
      <c r="G14725" s="15"/>
      <c r="H14725" s="11"/>
      <c r="I14725" s="15"/>
    </row>
    <row r="14726" spans="6:9">
      <c r="F14726" s="11"/>
      <c r="G14726" s="15"/>
      <c r="H14726" s="11"/>
      <c r="I14726" s="15"/>
    </row>
    <row r="14727" spans="6:9">
      <c r="F14727" s="11"/>
      <c r="G14727" s="15"/>
      <c r="H14727" s="11"/>
      <c r="I14727" s="15"/>
    </row>
    <row r="14728" spans="6:9">
      <c r="F14728" s="11"/>
      <c r="G14728" s="15"/>
      <c r="H14728" s="11"/>
      <c r="I14728" s="15"/>
    </row>
    <row r="14729" spans="6:9">
      <c r="F14729" s="11"/>
      <c r="G14729" s="15"/>
      <c r="H14729" s="11"/>
      <c r="I14729" s="15"/>
    </row>
    <row r="14730" spans="6:9">
      <c r="F14730" s="11"/>
      <c r="G14730" s="15"/>
      <c r="H14730" s="11"/>
      <c r="I14730" s="15"/>
    </row>
    <row r="14731" spans="6:9">
      <c r="F14731" s="11"/>
      <c r="G14731" s="15"/>
      <c r="H14731" s="11"/>
      <c r="I14731" s="15"/>
    </row>
    <row r="14732" spans="6:9">
      <c r="F14732" s="11"/>
      <c r="G14732" s="15"/>
      <c r="H14732" s="11"/>
      <c r="I14732" s="15"/>
    </row>
    <row r="14733" spans="6:9">
      <c r="F14733" s="11"/>
      <c r="G14733" s="15"/>
      <c r="H14733" s="11"/>
      <c r="I14733" s="15"/>
    </row>
    <row r="14734" spans="6:9">
      <c r="F14734" s="11"/>
      <c r="G14734" s="15"/>
      <c r="H14734" s="11"/>
      <c r="I14734" s="15"/>
    </row>
    <row r="14735" spans="6:9">
      <c r="F14735" s="11"/>
      <c r="G14735" s="15"/>
      <c r="H14735" s="11"/>
      <c r="I14735" s="15"/>
    </row>
    <row r="14736" spans="6:9">
      <c r="F14736" s="11"/>
      <c r="G14736" s="15"/>
      <c r="H14736" s="11"/>
      <c r="I14736" s="15"/>
    </row>
    <row r="14737" spans="6:9">
      <c r="F14737" s="11"/>
      <c r="G14737" s="15"/>
      <c r="H14737" s="11"/>
      <c r="I14737" s="15"/>
    </row>
    <row r="14738" spans="6:9">
      <c r="F14738" s="11"/>
      <c r="G14738" s="15"/>
      <c r="H14738" s="11"/>
      <c r="I14738" s="15"/>
    </row>
    <row r="14739" spans="6:9">
      <c r="F14739" s="11"/>
      <c r="G14739" s="15"/>
      <c r="H14739" s="11"/>
      <c r="I14739" s="15"/>
    </row>
    <row r="14740" spans="6:9">
      <c r="F14740" s="11"/>
      <c r="G14740" s="15"/>
      <c r="H14740" s="11"/>
      <c r="I14740" s="15"/>
    </row>
    <row r="14741" spans="6:9">
      <c r="F14741" s="11"/>
      <c r="G14741" s="15"/>
      <c r="H14741" s="11"/>
      <c r="I14741" s="15"/>
    </row>
    <row r="14742" spans="6:9">
      <c r="F14742" s="11"/>
      <c r="G14742" s="15"/>
      <c r="H14742" s="11"/>
      <c r="I14742" s="15"/>
    </row>
    <row r="14743" spans="6:9">
      <c r="F14743" s="11"/>
      <c r="G14743" s="15"/>
      <c r="H14743" s="11"/>
      <c r="I14743" s="15"/>
    </row>
    <row r="14744" spans="6:9">
      <c r="F14744" s="11"/>
      <c r="G14744" s="15"/>
      <c r="H14744" s="11"/>
      <c r="I14744" s="15"/>
    </row>
    <row r="14745" spans="6:9">
      <c r="F14745" s="11"/>
      <c r="G14745" s="15"/>
      <c r="H14745" s="11"/>
      <c r="I14745" s="15"/>
    </row>
    <row r="14746" spans="6:9">
      <c r="F14746" s="11"/>
      <c r="G14746" s="15"/>
      <c r="H14746" s="11"/>
      <c r="I14746" s="15"/>
    </row>
    <row r="14747" spans="6:9">
      <c r="F14747" s="11"/>
      <c r="G14747" s="15"/>
      <c r="H14747" s="11"/>
      <c r="I14747" s="15"/>
    </row>
    <row r="14748" spans="6:9">
      <c r="F14748" s="11"/>
      <c r="G14748" s="15"/>
      <c r="H14748" s="11"/>
      <c r="I14748" s="15"/>
    </row>
    <row r="14749" spans="6:9">
      <c r="F14749" s="11"/>
      <c r="G14749" s="15"/>
      <c r="H14749" s="11"/>
      <c r="I14749" s="15"/>
    </row>
    <row r="14750" spans="6:9">
      <c r="F14750" s="11"/>
      <c r="G14750" s="15"/>
      <c r="H14750" s="11"/>
      <c r="I14750" s="15"/>
    </row>
    <row r="14751" spans="6:9">
      <c r="F14751" s="11"/>
      <c r="G14751" s="15"/>
      <c r="H14751" s="11"/>
      <c r="I14751" s="15"/>
    </row>
    <row r="14752" spans="6:9">
      <c r="F14752" s="11"/>
      <c r="G14752" s="15"/>
      <c r="H14752" s="11"/>
      <c r="I14752" s="15"/>
    </row>
    <row r="14753" spans="6:9">
      <c r="F14753" s="11"/>
      <c r="G14753" s="15"/>
      <c r="H14753" s="11"/>
      <c r="I14753" s="15"/>
    </row>
    <row r="14754" spans="6:9">
      <c r="F14754" s="11"/>
      <c r="G14754" s="15"/>
      <c r="H14754" s="11"/>
      <c r="I14754" s="15"/>
    </row>
    <row r="14755" spans="6:9">
      <c r="F14755" s="11"/>
      <c r="G14755" s="15"/>
      <c r="H14755" s="11"/>
      <c r="I14755" s="15"/>
    </row>
    <row r="14756" spans="6:9">
      <c r="F14756" s="11"/>
      <c r="G14756" s="15"/>
      <c r="H14756" s="11"/>
      <c r="I14756" s="15"/>
    </row>
    <row r="14757" spans="6:9">
      <c r="F14757" s="11"/>
      <c r="G14757" s="15"/>
      <c r="H14757" s="11"/>
      <c r="I14757" s="15"/>
    </row>
    <row r="14758" spans="6:9">
      <c r="F14758" s="11"/>
      <c r="G14758" s="15"/>
      <c r="H14758" s="11"/>
      <c r="I14758" s="15"/>
    </row>
    <row r="14759" spans="6:9">
      <c r="F14759" s="11"/>
      <c r="G14759" s="15"/>
      <c r="H14759" s="11"/>
      <c r="I14759" s="15"/>
    </row>
    <row r="14760" spans="6:9">
      <c r="F14760" s="11"/>
      <c r="G14760" s="15"/>
      <c r="H14760" s="11"/>
      <c r="I14760" s="15"/>
    </row>
    <row r="14761" spans="6:9">
      <c r="F14761" s="11"/>
      <c r="G14761" s="15"/>
      <c r="H14761" s="11"/>
      <c r="I14761" s="15"/>
    </row>
    <row r="14762" spans="6:9">
      <c r="F14762" s="11"/>
      <c r="G14762" s="15"/>
      <c r="H14762" s="11"/>
      <c r="I14762" s="15"/>
    </row>
    <row r="14763" spans="6:9">
      <c r="F14763" s="11"/>
      <c r="G14763" s="15"/>
      <c r="H14763" s="11"/>
      <c r="I14763" s="15"/>
    </row>
    <row r="14764" spans="6:9">
      <c r="F14764" s="11"/>
      <c r="G14764" s="15"/>
      <c r="H14764" s="11"/>
      <c r="I14764" s="15"/>
    </row>
    <row r="14765" spans="6:9">
      <c r="F14765" s="11"/>
      <c r="G14765" s="15"/>
      <c r="H14765" s="11"/>
      <c r="I14765" s="15"/>
    </row>
    <row r="14766" spans="6:9">
      <c r="F14766" s="11"/>
      <c r="G14766" s="15"/>
      <c r="H14766" s="11"/>
      <c r="I14766" s="15"/>
    </row>
    <row r="14767" spans="6:9">
      <c r="F14767" s="11"/>
      <c r="G14767" s="15"/>
      <c r="H14767" s="11"/>
      <c r="I14767" s="15"/>
    </row>
    <row r="14768" spans="6:9">
      <c r="F14768" s="11"/>
      <c r="G14768" s="15"/>
      <c r="H14768" s="11"/>
      <c r="I14768" s="15"/>
    </row>
    <row r="14769" spans="6:9">
      <c r="F14769" s="11"/>
      <c r="G14769" s="15"/>
      <c r="H14769" s="11"/>
      <c r="I14769" s="15"/>
    </row>
    <row r="14770" spans="6:9">
      <c r="F14770" s="11"/>
      <c r="G14770" s="15"/>
      <c r="H14770" s="11"/>
      <c r="I14770" s="15"/>
    </row>
    <row r="14771" spans="6:9">
      <c r="F14771" s="11"/>
      <c r="G14771" s="15"/>
      <c r="H14771" s="11"/>
      <c r="I14771" s="15"/>
    </row>
    <row r="14772" spans="6:9">
      <c r="F14772" s="11"/>
      <c r="G14772" s="15"/>
      <c r="H14772" s="11"/>
      <c r="I14772" s="15"/>
    </row>
    <row r="14773" spans="6:9">
      <c r="F14773" s="11"/>
      <c r="G14773" s="15"/>
      <c r="H14773" s="11"/>
      <c r="I14773" s="15"/>
    </row>
    <row r="14774" spans="6:9">
      <c r="F14774" s="11"/>
      <c r="G14774" s="15"/>
      <c r="H14774" s="11"/>
      <c r="I14774" s="15"/>
    </row>
    <row r="14775" spans="6:9">
      <c r="F14775" s="11"/>
      <c r="G14775" s="15"/>
      <c r="H14775" s="11"/>
      <c r="I14775" s="15"/>
    </row>
    <row r="14776" spans="6:9">
      <c r="F14776" s="11"/>
      <c r="G14776" s="15"/>
      <c r="H14776" s="11"/>
      <c r="I14776" s="15"/>
    </row>
    <row r="14777" spans="6:9">
      <c r="F14777" s="11"/>
      <c r="G14777" s="15"/>
      <c r="H14777" s="11"/>
      <c r="I14777" s="15"/>
    </row>
    <row r="14778" spans="6:9">
      <c r="F14778" s="11"/>
      <c r="G14778" s="15"/>
      <c r="H14778" s="11"/>
      <c r="I14778" s="15"/>
    </row>
    <row r="14779" spans="6:9">
      <c r="F14779" s="11"/>
      <c r="G14779" s="15"/>
      <c r="H14779" s="11"/>
      <c r="I14779" s="15"/>
    </row>
    <row r="14780" spans="6:9">
      <c r="F14780" s="11"/>
      <c r="G14780" s="15"/>
      <c r="H14780" s="11"/>
      <c r="I14780" s="15"/>
    </row>
    <row r="14781" spans="6:9">
      <c r="F14781" s="11"/>
      <c r="G14781" s="15"/>
      <c r="H14781" s="11"/>
      <c r="I14781" s="15"/>
    </row>
    <row r="14782" spans="6:9">
      <c r="F14782" s="11"/>
      <c r="G14782" s="15"/>
      <c r="H14782" s="11"/>
      <c r="I14782" s="15"/>
    </row>
    <row r="14783" spans="6:9">
      <c r="F14783" s="11"/>
      <c r="G14783" s="15"/>
      <c r="H14783" s="11"/>
      <c r="I14783" s="15"/>
    </row>
    <row r="14784" spans="6:9">
      <c r="F14784" s="11"/>
      <c r="G14784" s="15"/>
      <c r="H14784" s="11"/>
      <c r="I14784" s="15"/>
    </row>
    <row r="14785" spans="6:9">
      <c r="F14785" s="11"/>
      <c r="G14785" s="15"/>
      <c r="H14785" s="11"/>
      <c r="I14785" s="15"/>
    </row>
    <row r="14786" spans="6:9">
      <c r="F14786" s="11"/>
      <c r="G14786" s="15"/>
      <c r="H14786" s="11"/>
      <c r="I14786" s="15"/>
    </row>
    <row r="14787" spans="6:9">
      <c r="F14787" s="11"/>
      <c r="G14787" s="15"/>
      <c r="H14787" s="11"/>
      <c r="I14787" s="15"/>
    </row>
    <row r="14788" spans="6:9">
      <c r="F14788" s="11"/>
      <c r="G14788" s="15"/>
      <c r="H14788" s="11"/>
      <c r="I14788" s="15"/>
    </row>
    <row r="14789" spans="6:9">
      <c r="F14789" s="11"/>
      <c r="G14789" s="15"/>
      <c r="H14789" s="11"/>
      <c r="I14789" s="15"/>
    </row>
    <row r="14790" spans="6:9">
      <c r="F14790" s="11"/>
      <c r="G14790" s="15"/>
      <c r="H14790" s="11"/>
      <c r="I14790" s="15"/>
    </row>
    <row r="14791" spans="6:9">
      <c r="F14791" s="11"/>
      <c r="G14791" s="15"/>
      <c r="H14791" s="11"/>
      <c r="I14791" s="15"/>
    </row>
    <row r="14792" spans="6:9">
      <c r="F14792" s="11"/>
      <c r="G14792" s="15"/>
      <c r="H14792" s="11"/>
      <c r="I14792" s="15"/>
    </row>
    <row r="14793" spans="6:9">
      <c r="F14793" s="11"/>
      <c r="G14793" s="15"/>
      <c r="H14793" s="11"/>
      <c r="I14793" s="15"/>
    </row>
    <row r="14794" spans="6:9">
      <c r="F14794" s="11"/>
      <c r="G14794" s="15"/>
      <c r="H14794" s="11"/>
      <c r="I14794" s="15"/>
    </row>
    <row r="14795" spans="6:9">
      <c r="F14795" s="11"/>
      <c r="G14795" s="15"/>
      <c r="H14795" s="11"/>
      <c r="I14795" s="15"/>
    </row>
    <row r="14796" spans="6:9">
      <c r="F14796" s="11"/>
      <c r="G14796" s="15"/>
      <c r="H14796" s="11"/>
      <c r="I14796" s="15"/>
    </row>
    <row r="14797" spans="6:9">
      <c r="F14797" s="11"/>
      <c r="G14797" s="15"/>
      <c r="H14797" s="11"/>
      <c r="I14797" s="15"/>
    </row>
    <row r="14798" spans="6:9">
      <c r="F14798" s="11"/>
      <c r="G14798" s="15"/>
      <c r="H14798" s="11"/>
      <c r="I14798" s="15"/>
    </row>
    <row r="14799" spans="6:9">
      <c r="F14799" s="11"/>
      <c r="G14799" s="15"/>
      <c r="H14799" s="11"/>
      <c r="I14799" s="15"/>
    </row>
    <row r="14800" spans="6:9">
      <c r="F14800" s="11"/>
      <c r="G14800" s="15"/>
      <c r="H14800" s="11"/>
      <c r="I14800" s="15"/>
    </row>
    <row r="14801" spans="6:9">
      <c r="F14801" s="11"/>
      <c r="G14801" s="15"/>
      <c r="H14801" s="11"/>
      <c r="I14801" s="15"/>
    </row>
    <row r="14802" spans="6:9">
      <c r="F14802" s="11"/>
      <c r="G14802" s="15"/>
      <c r="H14802" s="11"/>
      <c r="I14802" s="15"/>
    </row>
    <row r="14803" spans="6:9">
      <c r="F14803" s="11"/>
      <c r="G14803" s="15"/>
      <c r="H14803" s="11"/>
      <c r="I14803" s="15"/>
    </row>
    <row r="14804" spans="6:9">
      <c r="F14804" s="11"/>
      <c r="G14804" s="15"/>
      <c r="H14804" s="11"/>
      <c r="I14804" s="15"/>
    </row>
    <row r="14805" spans="6:9">
      <c r="F14805" s="11"/>
      <c r="G14805" s="15"/>
      <c r="H14805" s="11"/>
      <c r="I14805" s="15"/>
    </row>
    <row r="14806" spans="6:9">
      <c r="F14806" s="11"/>
      <c r="G14806" s="15"/>
      <c r="H14806" s="11"/>
      <c r="I14806" s="15"/>
    </row>
    <row r="14807" spans="6:9">
      <c r="F14807" s="11"/>
      <c r="G14807" s="15"/>
      <c r="H14807" s="11"/>
      <c r="I14807" s="15"/>
    </row>
    <row r="14808" spans="6:9">
      <c r="F14808" s="11"/>
      <c r="G14808" s="15"/>
      <c r="H14808" s="11"/>
      <c r="I14808" s="15"/>
    </row>
    <row r="14809" spans="6:9">
      <c r="F14809" s="11"/>
      <c r="G14809" s="15"/>
      <c r="H14809" s="11"/>
      <c r="I14809" s="15"/>
    </row>
    <row r="14810" spans="6:9">
      <c r="F14810" s="11"/>
      <c r="G14810" s="15"/>
      <c r="H14810" s="11"/>
      <c r="I14810" s="15"/>
    </row>
    <row r="14811" spans="6:9">
      <c r="F14811" s="11"/>
      <c r="G14811" s="15"/>
      <c r="H14811" s="11"/>
      <c r="I14811" s="15"/>
    </row>
    <row r="14812" spans="6:9">
      <c r="F14812" s="11"/>
      <c r="G14812" s="15"/>
      <c r="H14812" s="11"/>
      <c r="I14812" s="15"/>
    </row>
    <row r="14813" spans="6:9">
      <c r="F14813" s="11"/>
      <c r="G14813" s="15"/>
      <c r="H14813" s="11"/>
      <c r="I14813" s="15"/>
    </row>
    <row r="14814" spans="6:9">
      <c r="F14814" s="11"/>
      <c r="G14814" s="15"/>
      <c r="H14814" s="11"/>
      <c r="I14814" s="15"/>
    </row>
    <row r="14815" spans="6:9">
      <c r="F14815" s="11"/>
      <c r="G14815" s="15"/>
      <c r="H14815" s="11"/>
      <c r="I14815" s="15"/>
    </row>
    <row r="14816" spans="6:9">
      <c r="F14816" s="11"/>
      <c r="G14816" s="15"/>
      <c r="H14816" s="11"/>
      <c r="I14816" s="15"/>
    </row>
    <row r="14817" spans="6:9">
      <c r="F14817" s="11"/>
      <c r="G14817" s="15"/>
      <c r="H14817" s="11"/>
      <c r="I14817" s="15"/>
    </row>
    <row r="14818" spans="6:9">
      <c r="F14818" s="11"/>
      <c r="G14818" s="15"/>
      <c r="H14818" s="11"/>
      <c r="I14818" s="15"/>
    </row>
    <row r="14819" spans="6:9">
      <c r="F14819" s="11"/>
      <c r="G14819" s="15"/>
      <c r="H14819" s="11"/>
      <c r="I14819" s="15"/>
    </row>
    <row r="14820" spans="6:9">
      <c r="F14820" s="11"/>
      <c r="G14820" s="15"/>
      <c r="H14820" s="11"/>
      <c r="I14820" s="15"/>
    </row>
    <row r="14821" spans="6:9">
      <c r="F14821" s="11"/>
      <c r="G14821" s="15"/>
      <c r="H14821" s="11"/>
      <c r="I14821" s="15"/>
    </row>
    <row r="14822" spans="6:9">
      <c r="F14822" s="11"/>
      <c r="G14822" s="15"/>
      <c r="H14822" s="11"/>
      <c r="I14822" s="15"/>
    </row>
    <row r="14823" spans="6:9">
      <c r="F14823" s="11"/>
      <c r="G14823" s="15"/>
      <c r="H14823" s="11"/>
      <c r="I14823" s="15"/>
    </row>
    <row r="14824" spans="6:9">
      <c r="F14824" s="11"/>
      <c r="G14824" s="15"/>
      <c r="H14824" s="11"/>
      <c r="I14824" s="15"/>
    </row>
    <row r="14825" spans="6:9">
      <c r="F14825" s="11"/>
      <c r="G14825" s="15"/>
      <c r="H14825" s="11"/>
      <c r="I14825" s="15"/>
    </row>
    <row r="14826" spans="6:9">
      <c r="F14826" s="11"/>
      <c r="G14826" s="15"/>
      <c r="H14826" s="11"/>
      <c r="I14826" s="15"/>
    </row>
    <row r="14827" spans="6:9">
      <c r="F14827" s="11"/>
      <c r="G14827" s="15"/>
      <c r="H14827" s="11"/>
      <c r="I14827" s="15"/>
    </row>
    <row r="14828" spans="6:9">
      <c r="F14828" s="11"/>
      <c r="G14828" s="15"/>
      <c r="H14828" s="11"/>
      <c r="I14828" s="15"/>
    </row>
    <row r="14829" spans="6:9">
      <c r="F14829" s="11"/>
      <c r="G14829" s="15"/>
      <c r="H14829" s="11"/>
      <c r="I14829" s="15"/>
    </row>
    <row r="14830" spans="6:9">
      <c r="F14830" s="11"/>
      <c r="G14830" s="15"/>
      <c r="H14830" s="11"/>
      <c r="I14830" s="15"/>
    </row>
    <row r="14831" spans="6:9">
      <c r="F14831" s="11"/>
      <c r="G14831" s="15"/>
      <c r="H14831" s="11"/>
      <c r="I14831" s="15"/>
    </row>
    <row r="14832" spans="6:9">
      <c r="F14832" s="11"/>
      <c r="G14832" s="15"/>
      <c r="H14832" s="11"/>
      <c r="I14832" s="15"/>
    </row>
    <row r="14833" spans="6:9">
      <c r="F14833" s="11"/>
      <c r="G14833" s="15"/>
      <c r="H14833" s="11"/>
      <c r="I14833" s="15"/>
    </row>
    <row r="14834" spans="6:9">
      <c r="F14834" s="11"/>
      <c r="G14834" s="15"/>
      <c r="H14834" s="11"/>
      <c r="I14834" s="15"/>
    </row>
    <row r="14835" spans="6:9">
      <c r="F14835" s="11"/>
      <c r="G14835" s="15"/>
      <c r="H14835" s="11"/>
      <c r="I14835" s="15"/>
    </row>
    <row r="14836" spans="6:9">
      <c r="F14836" s="11"/>
      <c r="G14836" s="15"/>
      <c r="H14836" s="11"/>
      <c r="I14836" s="15"/>
    </row>
    <row r="14837" spans="6:9">
      <c r="F14837" s="11"/>
      <c r="G14837" s="15"/>
      <c r="H14837" s="11"/>
      <c r="I14837" s="15"/>
    </row>
    <row r="14838" spans="6:9">
      <c r="F14838" s="11"/>
      <c r="G14838" s="15"/>
      <c r="H14838" s="11"/>
      <c r="I14838" s="15"/>
    </row>
    <row r="14839" spans="6:9">
      <c r="F14839" s="11"/>
      <c r="G14839" s="15"/>
      <c r="H14839" s="11"/>
      <c r="I14839" s="15"/>
    </row>
    <row r="14840" spans="6:9">
      <c r="F14840" s="11"/>
      <c r="G14840" s="15"/>
      <c r="H14840" s="11"/>
      <c r="I14840" s="15"/>
    </row>
    <row r="14841" spans="6:9">
      <c r="F14841" s="11"/>
      <c r="G14841" s="15"/>
      <c r="H14841" s="11"/>
      <c r="I14841" s="15"/>
    </row>
    <row r="14842" spans="6:9">
      <c r="F14842" s="11"/>
      <c r="G14842" s="15"/>
      <c r="H14842" s="11"/>
      <c r="I14842" s="15"/>
    </row>
    <row r="14843" spans="6:9">
      <c r="F14843" s="11"/>
      <c r="G14843" s="15"/>
      <c r="H14843" s="11"/>
      <c r="I14843" s="15"/>
    </row>
    <row r="14844" spans="6:9">
      <c r="F14844" s="11"/>
      <c r="G14844" s="15"/>
      <c r="H14844" s="11"/>
      <c r="I14844" s="15"/>
    </row>
    <row r="14845" spans="6:9">
      <c r="F14845" s="11"/>
      <c r="G14845" s="15"/>
      <c r="H14845" s="11"/>
      <c r="I14845" s="15"/>
    </row>
    <row r="14846" spans="6:9">
      <c r="F14846" s="11"/>
      <c r="G14846" s="15"/>
      <c r="H14846" s="11"/>
      <c r="I14846" s="15"/>
    </row>
    <row r="14847" spans="6:9">
      <c r="F14847" s="11"/>
      <c r="G14847" s="15"/>
      <c r="H14847" s="11"/>
      <c r="I14847" s="15"/>
    </row>
    <row r="14848" spans="6:9">
      <c r="F14848" s="11"/>
      <c r="G14848" s="15"/>
      <c r="H14848" s="11"/>
      <c r="I14848" s="15"/>
    </row>
    <row r="14849" spans="6:9">
      <c r="F14849" s="11"/>
      <c r="G14849" s="15"/>
      <c r="H14849" s="11"/>
      <c r="I14849" s="15"/>
    </row>
    <row r="14850" spans="6:9">
      <c r="F14850" s="11"/>
      <c r="G14850" s="15"/>
      <c r="H14850" s="11"/>
      <c r="I14850" s="15"/>
    </row>
    <row r="14851" spans="6:9">
      <c r="F14851" s="11"/>
      <c r="G14851" s="15"/>
      <c r="H14851" s="11"/>
      <c r="I14851" s="15"/>
    </row>
    <row r="14852" spans="6:9">
      <c r="F14852" s="11"/>
      <c r="G14852" s="15"/>
      <c r="H14852" s="11"/>
      <c r="I14852" s="15"/>
    </row>
    <row r="14853" spans="6:9">
      <c r="F14853" s="11"/>
      <c r="G14853" s="15"/>
      <c r="H14853" s="11"/>
      <c r="I14853" s="15"/>
    </row>
    <row r="14854" spans="6:9">
      <c r="F14854" s="11"/>
      <c r="G14854" s="15"/>
      <c r="H14854" s="11"/>
      <c r="I14854" s="15"/>
    </row>
    <row r="14855" spans="6:9">
      <c r="F14855" s="11"/>
      <c r="G14855" s="15"/>
      <c r="H14855" s="11"/>
      <c r="I14855" s="15"/>
    </row>
    <row r="14856" spans="6:9">
      <c r="F14856" s="11"/>
      <c r="G14856" s="15"/>
      <c r="H14856" s="11"/>
      <c r="I14856" s="15"/>
    </row>
    <row r="14857" spans="6:9">
      <c r="F14857" s="11"/>
      <c r="G14857" s="15"/>
      <c r="H14857" s="11"/>
      <c r="I14857" s="15"/>
    </row>
    <row r="14858" spans="6:9">
      <c r="F14858" s="11"/>
      <c r="G14858" s="15"/>
      <c r="H14858" s="11"/>
      <c r="I14858" s="15"/>
    </row>
    <row r="14859" spans="6:9">
      <c r="F14859" s="11"/>
      <c r="G14859" s="15"/>
      <c r="H14859" s="11"/>
      <c r="I14859" s="15"/>
    </row>
    <row r="14860" spans="6:9">
      <c r="F14860" s="11"/>
      <c r="G14860" s="15"/>
      <c r="H14860" s="11"/>
      <c r="I14860" s="15"/>
    </row>
    <row r="14861" spans="6:9">
      <c r="F14861" s="11"/>
      <c r="G14861" s="15"/>
      <c r="H14861" s="11"/>
      <c r="I14861" s="15"/>
    </row>
    <row r="14862" spans="6:9">
      <c r="F14862" s="11"/>
      <c r="G14862" s="15"/>
      <c r="H14862" s="11"/>
      <c r="I14862" s="15"/>
    </row>
    <row r="14863" spans="6:9">
      <c r="F14863" s="11"/>
      <c r="G14863" s="15"/>
      <c r="H14863" s="11"/>
      <c r="I14863" s="15"/>
    </row>
    <row r="14864" spans="6:9">
      <c r="F14864" s="11"/>
      <c r="G14864" s="15"/>
      <c r="H14864" s="11"/>
      <c r="I14864" s="15"/>
    </row>
    <row r="14865" spans="6:9">
      <c r="F14865" s="11"/>
      <c r="G14865" s="15"/>
      <c r="H14865" s="11"/>
      <c r="I14865" s="15"/>
    </row>
    <row r="14866" spans="6:9">
      <c r="F14866" s="11"/>
      <c r="G14866" s="15"/>
      <c r="H14866" s="11"/>
      <c r="I14866" s="15"/>
    </row>
    <row r="14867" spans="6:9">
      <c r="F14867" s="11"/>
      <c r="G14867" s="15"/>
      <c r="H14867" s="11"/>
      <c r="I14867" s="15"/>
    </row>
    <row r="14868" spans="6:9">
      <c r="F14868" s="11"/>
      <c r="G14868" s="15"/>
      <c r="H14868" s="11"/>
      <c r="I14868" s="15"/>
    </row>
    <row r="14869" spans="6:9">
      <c r="F14869" s="11"/>
      <c r="G14869" s="15"/>
      <c r="H14869" s="11"/>
      <c r="I14869" s="15"/>
    </row>
    <row r="14870" spans="6:9">
      <c r="F14870" s="11"/>
      <c r="G14870" s="15"/>
      <c r="H14870" s="11"/>
      <c r="I14870" s="15"/>
    </row>
    <row r="14871" spans="6:9">
      <c r="F14871" s="11"/>
      <c r="G14871" s="15"/>
      <c r="H14871" s="11"/>
      <c r="I14871" s="15"/>
    </row>
    <row r="14872" spans="6:9">
      <c r="F14872" s="11"/>
      <c r="G14872" s="15"/>
      <c r="H14872" s="11"/>
      <c r="I14872" s="15"/>
    </row>
    <row r="14873" spans="6:9">
      <c r="F14873" s="11"/>
      <c r="G14873" s="15"/>
      <c r="H14873" s="11"/>
      <c r="I14873" s="15"/>
    </row>
    <row r="14874" spans="6:9">
      <c r="F14874" s="11"/>
      <c r="G14874" s="15"/>
      <c r="H14874" s="11"/>
      <c r="I14874" s="15"/>
    </row>
    <row r="14875" spans="6:9">
      <c r="F14875" s="11"/>
      <c r="G14875" s="15"/>
      <c r="H14875" s="11"/>
      <c r="I14875" s="15"/>
    </row>
    <row r="14876" spans="6:9">
      <c r="F14876" s="11"/>
      <c r="G14876" s="15"/>
      <c r="H14876" s="11"/>
      <c r="I14876" s="15"/>
    </row>
    <row r="14877" spans="6:9">
      <c r="F14877" s="11"/>
      <c r="G14877" s="15"/>
      <c r="H14877" s="11"/>
      <c r="I14877" s="15"/>
    </row>
    <row r="14878" spans="6:9">
      <c r="F14878" s="11"/>
      <c r="G14878" s="15"/>
      <c r="H14878" s="11"/>
      <c r="I14878" s="15"/>
    </row>
    <row r="14879" spans="6:9">
      <c r="F14879" s="11"/>
      <c r="G14879" s="15"/>
      <c r="H14879" s="11"/>
      <c r="I14879" s="15"/>
    </row>
    <row r="14880" spans="6:9">
      <c r="F14880" s="11"/>
      <c r="G14880" s="15"/>
      <c r="H14880" s="11"/>
      <c r="I14880" s="15"/>
    </row>
    <row r="14881" spans="6:9">
      <c r="F14881" s="11"/>
      <c r="G14881" s="15"/>
      <c r="H14881" s="11"/>
      <c r="I14881" s="15"/>
    </row>
    <row r="14882" spans="6:9">
      <c r="F14882" s="11"/>
      <c r="G14882" s="15"/>
      <c r="H14882" s="11"/>
      <c r="I14882" s="15"/>
    </row>
    <row r="14883" spans="6:9">
      <c r="F14883" s="11"/>
      <c r="G14883" s="15"/>
      <c r="H14883" s="11"/>
      <c r="I14883" s="15"/>
    </row>
    <row r="14884" spans="6:9">
      <c r="F14884" s="11"/>
      <c r="G14884" s="15"/>
      <c r="H14884" s="11"/>
      <c r="I14884" s="15"/>
    </row>
    <row r="14885" spans="6:9">
      <c r="F14885" s="11"/>
      <c r="G14885" s="15"/>
      <c r="H14885" s="11"/>
      <c r="I14885" s="15"/>
    </row>
    <row r="14886" spans="6:9">
      <c r="F14886" s="11"/>
      <c r="G14886" s="15"/>
      <c r="H14886" s="11"/>
      <c r="I14886" s="15"/>
    </row>
    <row r="14887" spans="6:9">
      <c r="F14887" s="11"/>
      <c r="G14887" s="15"/>
      <c r="H14887" s="11"/>
      <c r="I14887" s="15"/>
    </row>
    <row r="14888" spans="6:9">
      <c r="F14888" s="11"/>
      <c r="G14888" s="15"/>
      <c r="H14888" s="11"/>
      <c r="I14888" s="15"/>
    </row>
    <row r="14889" spans="6:9">
      <c r="F14889" s="11"/>
      <c r="G14889" s="15"/>
      <c r="H14889" s="11"/>
      <c r="I14889" s="15"/>
    </row>
    <row r="14890" spans="6:9">
      <c r="F14890" s="11"/>
      <c r="G14890" s="15"/>
      <c r="H14890" s="11"/>
      <c r="I14890" s="15"/>
    </row>
    <row r="14891" spans="6:9">
      <c r="F14891" s="11"/>
      <c r="G14891" s="15"/>
      <c r="H14891" s="11"/>
      <c r="I14891" s="15"/>
    </row>
    <row r="14892" spans="6:9">
      <c r="F14892" s="11"/>
      <c r="G14892" s="15"/>
      <c r="H14892" s="11"/>
      <c r="I14892" s="15"/>
    </row>
    <row r="14893" spans="6:9">
      <c r="F14893" s="11"/>
      <c r="G14893" s="15"/>
      <c r="H14893" s="11"/>
      <c r="I14893" s="15"/>
    </row>
    <row r="14894" spans="6:9">
      <c r="F14894" s="11"/>
      <c r="G14894" s="15"/>
      <c r="H14894" s="11"/>
      <c r="I14894" s="15"/>
    </row>
    <row r="14895" spans="6:9">
      <c r="F14895" s="11"/>
      <c r="G14895" s="15"/>
      <c r="H14895" s="11"/>
      <c r="I14895" s="15"/>
    </row>
    <row r="14896" spans="6:9">
      <c r="F14896" s="11"/>
      <c r="G14896" s="15"/>
      <c r="H14896" s="11"/>
      <c r="I14896" s="15"/>
    </row>
    <row r="14897" spans="6:9">
      <c r="F14897" s="11"/>
      <c r="G14897" s="15"/>
      <c r="H14897" s="11"/>
      <c r="I14897" s="15"/>
    </row>
    <row r="14898" spans="6:9">
      <c r="F14898" s="11"/>
      <c r="G14898" s="15"/>
      <c r="H14898" s="11"/>
      <c r="I14898" s="15"/>
    </row>
    <row r="14899" spans="6:9">
      <c r="F14899" s="11"/>
      <c r="G14899" s="15"/>
      <c r="H14899" s="11"/>
      <c r="I14899" s="15"/>
    </row>
    <row r="14900" spans="6:9">
      <c r="F14900" s="11"/>
      <c r="G14900" s="15"/>
      <c r="H14900" s="11"/>
      <c r="I14900" s="15"/>
    </row>
    <row r="14901" spans="6:9">
      <c r="F14901" s="11"/>
      <c r="G14901" s="15"/>
      <c r="H14901" s="11"/>
      <c r="I14901" s="15"/>
    </row>
    <row r="14902" spans="6:9">
      <c r="F14902" s="11"/>
      <c r="G14902" s="15"/>
      <c r="H14902" s="11"/>
      <c r="I14902" s="15"/>
    </row>
    <row r="14903" spans="6:9">
      <c r="F14903" s="11"/>
      <c r="G14903" s="15"/>
      <c r="H14903" s="11"/>
      <c r="I14903" s="15"/>
    </row>
    <row r="14904" spans="6:9">
      <c r="F14904" s="11"/>
      <c r="G14904" s="15"/>
      <c r="H14904" s="11"/>
      <c r="I14904" s="15"/>
    </row>
    <row r="14905" spans="6:9">
      <c r="F14905" s="11"/>
      <c r="G14905" s="15"/>
      <c r="H14905" s="11"/>
      <c r="I14905" s="15"/>
    </row>
    <row r="14906" spans="6:9">
      <c r="F14906" s="11"/>
      <c r="G14906" s="15"/>
      <c r="H14906" s="11"/>
      <c r="I14906" s="15"/>
    </row>
    <row r="14907" spans="6:9">
      <c r="F14907" s="11"/>
      <c r="G14907" s="15"/>
      <c r="H14907" s="11"/>
      <c r="I14907" s="15"/>
    </row>
    <row r="14908" spans="6:9">
      <c r="F14908" s="11"/>
      <c r="G14908" s="15"/>
      <c r="H14908" s="11"/>
      <c r="I14908" s="15"/>
    </row>
    <row r="14909" spans="6:9">
      <c r="F14909" s="11"/>
      <c r="G14909" s="15"/>
      <c r="H14909" s="11"/>
      <c r="I14909" s="15"/>
    </row>
    <row r="14910" spans="6:9">
      <c r="F14910" s="11"/>
      <c r="G14910" s="15"/>
      <c r="H14910" s="11"/>
      <c r="I14910" s="15"/>
    </row>
    <row r="14911" spans="6:9">
      <c r="F14911" s="11"/>
      <c r="G14911" s="15"/>
      <c r="H14911" s="11"/>
      <c r="I14911" s="15"/>
    </row>
    <row r="14912" spans="6:9">
      <c r="F14912" s="11"/>
      <c r="G14912" s="15"/>
      <c r="H14912" s="11"/>
      <c r="I14912" s="15"/>
    </row>
    <row r="14913" spans="6:9">
      <c r="F14913" s="11"/>
      <c r="G14913" s="15"/>
      <c r="H14913" s="11"/>
      <c r="I14913" s="15"/>
    </row>
    <row r="14914" spans="6:9">
      <c r="F14914" s="11"/>
      <c r="G14914" s="15"/>
      <c r="H14914" s="11"/>
      <c r="I14914" s="15"/>
    </row>
    <row r="14915" spans="6:9">
      <c r="F14915" s="11"/>
      <c r="G14915" s="15"/>
      <c r="H14915" s="11"/>
      <c r="I14915" s="15"/>
    </row>
    <row r="14916" spans="6:9">
      <c r="F14916" s="11"/>
      <c r="G14916" s="15"/>
      <c r="H14916" s="11"/>
      <c r="I14916" s="15"/>
    </row>
    <row r="14917" spans="6:9">
      <c r="F14917" s="11"/>
      <c r="G14917" s="15"/>
      <c r="H14917" s="11"/>
      <c r="I14917" s="15"/>
    </row>
    <row r="14918" spans="6:9">
      <c r="F14918" s="11"/>
      <c r="G14918" s="15"/>
      <c r="H14918" s="11"/>
      <c r="I14918" s="15"/>
    </row>
    <row r="14919" spans="6:9">
      <c r="F14919" s="11"/>
      <c r="G14919" s="15"/>
      <c r="H14919" s="11"/>
      <c r="I14919" s="15"/>
    </row>
    <row r="14920" spans="6:9">
      <c r="F14920" s="11"/>
      <c r="G14920" s="15"/>
      <c r="H14920" s="11"/>
      <c r="I14920" s="15"/>
    </row>
    <row r="14921" spans="6:9">
      <c r="F14921" s="11"/>
      <c r="G14921" s="15"/>
      <c r="H14921" s="11"/>
      <c r="I14921" s="15"/>
    </row>
    <row r="14922" spans="6:9">
      <c r="F14922" s="11"/>
      <c r="G14922" s="15"/>
      <c r="H14922" s="11"/>
      <c r="I14922" s="15"/>
    </row>
    <row r="14923" spans="6:9">
      <c r="F14923" s="11"/>
      <c r="G14923" s="15"/>
      <c r="H14923" s="11"/>
      <c r="I14923" s="15"/>
    </row>
    <row r="14924" spans="6:9">
      <c r="F14924" s="11"/>
      <c r="G14924" s="15"/>
      <c r="H14924" s="11"/>
      <c r="I14924" s="15"/>
    </row>
    <row r="14925" spans="6:9">
      <c r="F14925" s="11"/>
      <c r="G14925" s="15"/>
      <c r="H14925" s="11"/>
      <c r="I14925" s="15"/>
    </row>
    <row r="14926" spans="6:9">
      <c r="F14926" s="11"/>
      <c r="G14926" s="15"/>
      <c r="H14926" s="11"/>
      <c r="I14926" s="15"/>
    </row>
    <row r="14927" spans="6:9">
      <c r="F14927" s="11"/>
      <c r="G14927" s="15"/>
      <c r="H14927" s="11"/>
      <c r="I14927" s="15"/>
    </row>
    <row r="14928" spans="6:9">
      <c r="F14928" s="11"/>
      <c r="G14928" s="15"/>
      <c r="H14928" s="11"/>
      <c r="I14928" s="15"/>
    </row>
    <row r="14929" spans="6:9">
      <c r="F14929" s="11"/>
      <c r="G14929" s="15"/>
      <c r="H14929" s="11"/>
      <c r="I14929" s="15"/>
    </row>
    <row r="14930" spans="6:9">
      <c r="F14930" s="11"/>
      <c r="G14930" s="15"/>
      <c r="H14930" s="11"/>
      <c r="I14930" s="15"/>
    </row>
    <row r="14931" spans="6:9">
      <c r="F14931" s="11"/>
      <c r="G14931" s="15"/>
      <c r="H14931" s="11"/>
      <c r="I14931" s="15"/>
    </row>
    <row r="14932" spans="6:9">
      <c r="F14932" s="11"/>
      <c r="G14932" s="15"/>
      <c r="H14932" s="11"/>
      <c r="I14932" s="15"/>
    </row>
    <row r="14933" spans="6:9">
      <c r="F14933" s="11"/>
      <c r="G14933" s="15"/>
      <c r="H14933" s="11"/>
      <c r="I14933" s="15"/>
    </row>
    <row r="14934" spans="6:9">
      <c r="F14934" s="11"/>
      <c r="G14934" s="15"/>
      <c r="H14934" s="11"/>
      <c r="I14934" s="15"/>
    </row>
    <row r="14935" spans="6:9">
      <c r="F14935" s="11"/>
      <c r="G14935" s="15"/>
      <c r="H14935" s="11"/>
      <c r="I14935" s="15"/>
    </row>
    <row r="14936" spans="6:9">
      <c r="F14936" s="11"/>
      <c r="G14936" s="15"/>
      <c r="H14936" s="11"/>
      <c r="I14936" s="15"/>
    </row>
    <row r="14937" spans="6:9">
      <c r="F14937" s="11"/>
      <c r="G14937" s="15"/>
      <c r="H14937" s="11"/>
      <c r="I14937" s="15"/>
    </row>
    <row r="14938" spans="6:9">
      <c r="F14938" s="11"/>
      <c r="G14938" s="15"/>
      <c r="H14938" s="11"/>
      <c r="I14938" s="15"/>
    </row>
    <row r="14939" spans="6:9">
      <c r="F14939" s="11"/>
      <c r="G14939" s="15"/>
      <c r="H14939" s="11"/>
      <c r="I14939" s="15"/>
    </row>
    <row r="14940" spans="6:9">
      <c r="F14940" s="11"/>
      <c r="G14940" s="15"/>
      <c r="H14940" s="11"/>
      <c r="I14940" s="15"/>
    </row>
    <row r="14941" spans="6:9">
      <c r="F14941" s="11"/>
      <c r="G14941" s="15"/>
      <c r="H14941" s="11"/>
      <c r="I14941" s="15"/>
    </row>
    <row r="14942" spans="6:9">
      <c r="F14942" s="11"/>
      <c r="G14942" s="15"/>
      <c r="H14942" s="11"/>
      <c r="I14942" s="15"/>
    </row>
    <row r="14943" spans="6:9">
      <c r="F14943" s="11"/>
      <c r="G14943" s="15"/>
      <c r="H14943" s="11"/>
      <c r="I14943" s="15"/>
    </row>
    <row r="14944" spans="6:9">
      <c r="F14944" s="11"/>
      <c r="G14944" s="15"/>
      <c r="H14944" s="11"/>
      <c r="I14944" s="15"/>
    </row>
    <row r="14945" spans="6:9">
      <c r="F14945" s="11"/>
      <c r="G14945" s="15"/>
      <c r="H14945" s="11"/>
      <c r="I14945" s="15"/>
    </row>
    <row r="14946" spans="6:9">
      <c r="F14946" s="11"/>
      <c r="G14946" s="15"/>
      <c r="H14946" s="11"/>
      <c r="I14946" s="15"/>
    </row>
    <row r="14947" spans="6:9">
      <c r="F14947" s="11"/>
      <c r="G14947" s="15"/>
      <c r="H14947" s="11"/>
      <c r="I14947" s="15"/>
    </row>
    <row r="14948" spans="6:9">
      <c r="F14948" s="11"/>
      <c r="G14948" s="15"/>
      <c r="H14948" s="11"/>
      <c r="I14948" s="15"/>
    </row>
    <row r="14949" spans="6:9">
      <c r="F14949" s="11"/>
      <c r="G14949" s="15"/>
      <c r="H14949" s="11"/>
      <c r="I14949" s="15"/>
    </row>
    <row r="14950" spans="6:9">
      <c r="F14950" s="11"/>
      <c r="G14950" s="15"/>
      <c r="H14950" s="11"/>
      <c r="I14950" s="15"/>
    </row>
    <row r="14951" spans="6:9">
      <c r="F14951" s="11"/>
      <c r="G14951" s="15"/>
      <c r="H14951" s="11"/>
      <c r="I14951" s="15"/>
    </row>
    <row r="14952" spans="6:9">
      <c r="F14952" s="11"/>
      <c r="G14952" s="15"/>
      <c r="H14952" s="11"/>
      <c r="I14952" s="15"/>
    </row>
    <row r="14953" spans="6:9">
      <c r="F14953" s="11"/>
      <c r="G14953" s="15"/>
      <c r="H14953" s="11"/>
      <c r="I14953" s="15"/>
    </row>
    <row r="14954" spans="6:9">
      <c r="F14954" s="11"/>
      <c r="G14954" s="15"/>
      <c r="H14954" s="11"/>
      <c r="I14954" s="15"/>
    </row>
    <row r="14955" spans="6:9">
      <c r="F14955" s="11"/>
      <c r="G14955" s="15"/>
      <c r="H14955" s="11"/>
      <c r="I14955" s="15"/>
    </row>
    <row r="14956" spans="6:9">
      <c r="F14956" s="11"/>
      <c r="G14956" s="15"/>
      <c r="H14956" s="11"/>
      <c r="I14956" s="15"/>
    </row>
    <row r="14957" spans="6:9">
      <c r="F14957" s="11"/>
      <c r="G14957" s="15"/>
      <c r="H14957" s="11"/>
      <c r="I14957" s="15"/>
    </row>
    <row r="14958" spans="6:9">
      <c r="F14958" s="11"/>
      <c r="G14958" s="15"/>
      <c r="H14958" s="11"/>
      <c r="I14958" s="15"/>
    </row>
    <row r="14959" spans="6:9">
      <c r="F14959" s="11"/>
      <c r="G14959" s="15"/>
      <c r="H14959" s="11"/>
      <c r="I14959" s="15"/>
    </row>
    <row r="14960" spans="6:9">
      <c r="F14960" s="11"/>
      <c r="G14960" s="15"/>
      <c r="H14960" s="11"/>
      <c r="I14960" s="15"/>
    </row>
    <row r="14961" spans="6:9">
      <c r="F14961" s="11"/>
      <c r="G14961" s="15"/>
      <c r="H14961" s="11"/>
      <c r="I14961" s="15"/>
    </row>
    <row r="14962" spans="6:9">
      <c r="F14962" s="11"/>
      <c r="G14962" s="15"/>
      <c r="H14962" s="11"/>
      <c r="I14962" s="15"/>
    </row>
    <row r="14963" spans="6:9">
      <c r="F14963" s="11"/>
      <c r="G14963" s="15"/>
      <c r="H14963" s="11"/>
      <c r="I14963" s="15"/>
    </row>
    <row r="14964" spans="6:9">
      <c r="F14964" s="11"/>
      <c r="G14964" s="15"/>
      <c r="H14964" s="11"/>
      <c r="I14964" s="15"/>
    </row>
    <row r="14965" spans="6:9">
      <c r="F14965" s="11"/>
      <c r="G14965" s="15"/>
      <c r="H14965" s="11"/>
      <c r="I14965" s="15"/>
    </row>
    <row r="14966" spans="6:9">
      <c r="F14966" s="11"/>
      <c r="G14966" s="15"/>
      <c r="H14966" s="11"/>
      <c r="I14966" s="15"/>
    </row>
    <row r="14967" spans="6:9">
      <c r="F14967" s="11"/>
      <c r="G14967" s="15"/>
      <c r="H14967" s="11"/>
      <c r="I14967" s="15"/>
    </row>
    <row r="14968" spans="6:9">
      <c r="F14968" s="11"/>
      <c r="G14968" s="15"/>
      <c r="H14968" s="11"/>
      <c r="I14968" s="15"/>
    </row>
    <row r="14969" spans="6:9">
      <c r="F14969" s="11"/>
      <c r="G14969" s="15"/>
      <c r="H14969" s="11"/>
      <c r="I14969" s="15"/>
    </row>
    <row r="14970" spans="6:9">
      <c r="F14970" s="11"/>
      <c r="G14970" s="15"/>
      <c r="H14970" s="11"/>
      <c r="I14970" s="15"/>
    </row>
    <row r="14971" spans="6:9">
      <c r="F14971" s="11"/>
      <c r="G14971" s="15"/>
      <c r="H14971" s="11"/>
      <c r="I14971" s="15"/>
    </row>
    <row r="14972" spans="6:9">
      <c r="F14972" s="11"/>
      <c r="G14972" s="15"/>
      <c r="H14972" s="11"/>
      <c r="I14972" s="15"/>
    </row>
    <row r="14973" spans="6:9">
      <c r="F14973" s="11"/>
      <c r="G14973" s="15"/>
      <c r="H14973" s="11"/>
      <c r="I14973" s="15"/>
    </row>
    <row r="14974" spans="6:9">
      <c r="F14974" s="11"/>
      <c r="G14974" s="15"/>
      <c r="H14974" s="11"/>
      <c r="I14974" s="15"/>
    </row>
    <row r="14975" spans="6:9">
      <c r="F14975" s="11"/>
      <c r="G14975" s="15"/>
      <c r="H14975" s="11"/>
      <c r="I14975" s="15"/>
    </row>
    <row r="14976" spans="6:9">
      <c r="F14976" s="11"/>
      <c r="G14976" s="15"/>
      <c r="H14976" s="11"/>
      <c r="I14976" s="15"/>
    </row>
    <row r="14977" spans="6:9">
      <c r="F14977" s="11"/>
      <c r="G14977" s="15"/>
      <c r="H14977" s="11"/>
      <c r="I14977" s="15"/>
    </row>
    <row r="14978" spans="6:9">
      <c r="F14978" s="11"/>
      <c r="G14978" s="15"/>
      <c r="H14978" s="11"/>
      <c r="I14978" s="15"/>
    </row>
    <row r="14979" spans="6:9">
      <c r="F14979" s="11"/>
      <c r="G14979" s="15"/>
      <c r="H14979" s="11"/>
      <c r="I14979" s="15"/>
    </row>
    <row r="14980" spans="6:9">
      <c r="F14980" s="11"/>
      <c r="G14980" s="15"/>
      <c r="H14980" s="11"/>
      <c r="I14980" s="15"/>
    </row>
    <row r="14981" spans="6:9">
      <c r="F14981" s="11"/>
      <c r="G14981" s="15"/>
      <c r="H14981" s="11"/>
      <c r="I14981" s="15"/>
    </row>
    <row r="14982" spans="6:9">
      <c r="F14982" s="11"/>
      <c r="G14982" s="15"/>
      <c r="H14982" s="11"/>
      <c r="I14982" s="15"/>
    </row>
    <row r="14983" spans="6:9">
      <c r="F14983" s="11"/>
      <c r="G14983" s="15"/>
      <c r="H14983" s="11"/>
      <c r="I14983" s="15"/>
    </row>
    <row r="14984" spans="6:9">
      <c r="F14984" s="11"/>
      <c r="G14984" s="15"/>
      <c r="H14984" s="11"/>
      <c r="I14984" s="15"/>
    </row>
    <row r="14985" spans="6:9">
      <c r="F14985" s="11"/>
      <c r="G14985" s="15"/>
      <c r="H14985" s="11"/>
      <c r="I14985" s="15"/>
    </row>
    <row r="14986" spans="6:9">
      <c r="F14986" s="11"/>
      <c r="G14986" s="15"/>
      <c r="H14986" s="11"/>
      <c r="I14986" s="15"/>
    </row>
    <row r="14987" spans="6:9">
      <c r="F14987" s="11"/>
      <c r="G14987" s="15"/>
      <c r="H14987" s="11"/>
      <c r="I14987" s="15"/>
    </row>
    <row r="14988" spans="6:9">
      <c r="F14988" s="11"/>
      <c r="G14988" s="15"/>
      <c r="H14988" s="11"/>
      <c r="I14988" s="15"/>
    </row>
    <row r="14989" spans="6:9">
      <c r="F14989" s="11"/>
      <c r="G14989" s="15"/>
      <c r="H14989" s="11"/>
      <c r="I14989" s="15"/>
    </row>
    <row r="14990" spans="6:9">
      <c r="F14990" s="11"/>
      <c r="G14990" s="15"/>
      <c r="H14990" s="11"/>
      <c r="I14990" s="15"/>
    </row>
    <row r="14991" spans="6:9">
      <c r="F14991" s="11"/>
      <c r="G14991" s="15"/>
      <c r="H14991" s="11"/>
      <c r="I14991" s="15"/>
    </row>
    <row r="14992" spans="6:9">
      <c r="F14992" s="11"/>
      <c r="G14992" s="15"/>
      <c r="H14992" s="11"/>
      <c r="I14992" s="15"/>
    </row>
    <row r="14993" spans="6:9">
      <c r="F14993" s="11"/>
      <c r="G14993" s="15"/>
      <c r="H14993" s="11"/>
      <c r="I14993" s="15"/>
    </row>
    <row r="14994" spans="6:9">
      <c r="F14994" s="11"/>
      <c r="G14994" s="15"/>
      <c r="H14994" s="11"/>
      <c r="I14994" s="15"/>
    </row>
    <row r="14995" spans="6:9">
      <c r="F14995" s="11"/>
      <c r="G14995" s="15"/>
      <c r="H14995" s="11"/>
      <c r="I14995" s="15"/>
    </row>
    <row r="14996" spans="6:9">
      <c r="F14996" s="11"/>
      <c r="G14996" s="15"/>
      <c r="H14996" s="11"/>
      <c r="I14996" s="15"/>
    </row>
    <row r="14997" spans="6:9">
      <c r="F14997" s="11"/>
      <c r="G14997" s="15"/>
      <c r="H14997" s="11"/>
      <c r="I14997" s="15"/>
    </row>
    <row r="14998" spans="6:9">
      <c r="F14998" s="11"/>
      <c r="G14998" s="15"/>
      <c r="H14998" s="11"/>
      <c r="I14998" s="15"/>
    </row>
    <row r="14999" spans="6:9">
      <c r="F14999" s="11"/>
      <c r="G14999" s="15"/>
      <c r="H14999" s="11"/>
      <c r="I14999" s="15"/>
    </row>
    <row r="15000" spans="6:9">
      <c r="F15000" s="11"/>
      <c r="G15000" s="15"/>
      <c r="H15000" s="11"/>
      <c r="I15000" s="15"/>
    </row>
    <row r="15001" spans="6:9">
      <c r="F15001" s="11"/>
      <c r="G15001" s="15"/>
      <c r="H15001" s="11"/>
      <c r="I15001" s="15"/>
    </row>
    <row r="15002" spans="6:9">
      <c r="F15002" s="11"/>
      <c r="G15002" s="15"/>
      <c r="H15002" s="11"/>
      <c r="I15002" s="15"/>
    </row>
    <row r="15003" spans="6:9">
      <c r="F15003" s="11"/>
      <c r="G15003" s="15"/>
      <c r="H15003" s="11"/>
      <c r="I15003" s="15"/>
    </row>
    <row r="15004" spans="6:9">
      <c r="F15004" s="11"/>
      <c r="G15004" s="15"/>
      <c r="H15004" s="11"/>
      <c r="I15004" s="15"/>
    </row>
    <row r="15005" spans="6:9">
      <c r="F15005" s="11"/>
      <c r="G15005" s="15"/>
      <c r="H15005" s="11"/>
      <c r="I15005" s="15"/>
    </row>
    <row r="15006" spans="6:9">
      <c r="F15006" s="11"/>
      <c r="G15006" s="15"/>
      <c r="H15006" s="11"/>
      <c r="I15006" s="15"/>
    </row>
    <row r="15007" spans="6:9">
      <c r="F15007" s="11"/>
      <c r="G15007" s="15"/>
      <c r="H15007" s="11"/>
      <c r="I15007" s="15"/>
    </row>
    <row r="15008" spans="6:9">
      <c r="F15008" s="11"/>
      <c r="G15008" s="15"/>
      <c r="H15008" s="11"/>
      <c r="I15008" s="15"/>
    </row>
    <row r="15009" spans="6:9">
      <c r="F15009" s="11"/>
      <c r="G15009" s="15"/>
      <c r="H15009" s="11"/>
      <c r="I15009" s="15"/>
    </row>
    <row r="15010" spans="6:9">
      <c r="F15010" s="11"/>
      <c r="G15010" s="15"/>
      <c r="H15010" s="11"/>
      <c r="I15010" s="15"/>
    </row>
    <row r="15011" spans="6:9">
      <c r="F15011" s="11"/>
      <c r="G15011" s="15"/>
      <c r="H15011" s="11"/>
      <c r="I15011" s="15"/>
    </row>
    <row r="15012" spans="6:9">
      <c r="F15012" s="11"/>
      <c r="G15012" s="15"/>
      <c r="H15012" s="11"/>
      <c r="I15012" s="15"/>
    </row>
    <row r="15013" spans="6:9">
      <c r="F15013" s="11"/>
      <c r="G15013" s="15"/>
      <c r="H15013" s="11"/>
      <c r="I15013" s="15"/>
    </row>
    <row r="15014" spans="6:9">
      <c r="F15014" s="11"/>
      <c r="G15014" s="15"/>
      <c r="H15014" s="11"/>
      <c r="I15014" s="15"/>
    </row>
    <row r="15015" spans="6:9">
      <c r="F15015" s="11"/>
      <c r="G15015" s="15"/>
      <c r="H15015" s="11"/>
      <c r="I15015" s="15"/>
    </row>
    <row r="15016" spans="6:9">
      <c r="F15016" s="11"/>
      <c r="G15016" s="15"/>
      <c r="H15016" s="11"/>
      <c r="I15016" s="15"/>
    </row>
    <row r="15017" spans="6:9">
      <c r="F15017" s="11"/>
      <c r="G15017" s="15"/>
      <c r="H15017" s="11"/>
      <c r="I15017" s="15"/>
    </row>
    <row r="15018" spans="6:9">
      <c r="F15018" s="11"/>
      <c r="G15018" s="15"/>
      <c r="H15018" s="11"/>
      <c r="I15018" s="15"/>
    </row>
    <row r="15019" spans="6:9">
      <c r="F15019" s="11"/>
      <c r="G15019" s="15"/>
      <c r="H15019" s="11"/>
      <c r="I15019" s="15"/>
    </row>
    <row r="15020" spans="6:9">
      <c r="F15020" s="11"/>
      <c r="G15020" s="15"/>
      <c r="H15020" s="11"/>
      <c r="I15020" s="15"/>
    </row>
    <row r="15021" spans="6:9">
      <c r="F15021" s="11"/>
      <c r="G15021" s="15"/>
      <c r="H15021" s="11"/>
      <c r="I15021" s="15"/>
    </row>
    <row r="15022" spans="6:9">
      <c r="F15022" s="11"/>
      <c r="G15022" s="15"/>
      <c r="H15022" s="11"/>
      <c r="I15022" s="15"/>
    </row>
    <row r="15023" spans="6:9">
      <c r="F15023" s="11"/>
      <c r="G15023" s="15"/>
      <c r="H15023" s="11"/>
      <c r="I15023" s="15"/>
    </row>
    <row r="15024" spans="6:9">
      <c r="F15024" s="11"/>
      <c r="G15024" s="15"/>
      <c r="H15024" s="11"/>
      <c r="I15024" s="15"/>
    </row>
    <row r="15025" spans="6:9">
      <c r="F15025" s="11"/>
      <c r="G15025" s="15"/>
      <c r="H15025" s="11"/>
      <c r="I15025" s="15"/>
    </row>
    <row r="15026" spans="6:9">
      <c r="F15026" s="11"/>
      <c r="G15026" s="15"/>
      <c r="H15026" s="11"/>
      <c r="I15026" s="15"/>
    </row>
    <row r="15027" spans="6:9">
      <c r="F15027" s="11"/>
      <c r="G15027" s="15"/>
      <c r="H15027" s="11"/>
      <c r="I15027" s="15"/>
    </row>
    <row r="15028" spans="6:9">
      <c r="F15028" s="11"/>
      <c r="G15028" s="15"/>
      <c r="H15028" s="11"/>
      <c r="I15028" s="15"/>
    </row>
    <row r="15029" spans="6:9">
      <c r="F15029" s="11"/>
      <c r="G15029" s="15"/>
      <c r="H15029" s="11"/>
      <c r="I15029" s="15"/>
    </row>
    <row r="15030" spans="6:9">
      <c r="F15030" s="11"/>
      <c r="G15030" s="15"/>
      <c r="H15030" s="11"/>
      <c r="I15030" s="15"/>
    </row>
    <row r="15031" spans="6:9">
      <c r="F15031" s="11"/>
      <c r="G15031" s="15"/>
      <c r="H15031" s="11"/>
      <c r="I15031" s="15"/>
    </row>
    <row r="15032" spans="6:9">
      <c r="F15032" s="11"/>
      <c r="G15032" s="15"/>
      <c r="H15032" s="11"/>
      <c r="I15032" s="15"/>
    </row>
    <row r="15033" spans="6:9">
      <c r="F15033" s="11"/>
      <c r="G15033" s="15"/>
      <c r="H15033" s="11"/>
      <c r="I15033" s="15"/>
    </row>
    <row r="15034" spans="6:9">
      <c r="F15034" s="11"/>
      <c r="G15034" s="15"/>
      <c r="H15034" s="11"/>
      <c r="I15034" s="15"/>
    </row>
    <row r="15035" spans="6:9">
      <c r="F15035" s="11"/>
      <c r="G15035" s="15"/>
      <c r="H15035" s="11"/>
      <c r="I15035" s="15"/>
    </row>
    <row r="15036" spans="6:9">
      <c r="F15036" s="11"/>
      <c r="G15036" s="15"/>
      <c r="H15036" s="11"/>
      <c r="I15036" s="15"/>
    </row>
    <row r="15037" spans="6:9">
      <c r="F15037" s="11"/>
      <c r="G15037" s="15"/>
      <c r="H15037" s="11"/>
      <c r="I15037" s="15"/>
    </row>
    <row r="15038" spans="6:9">
      <c r="F15038" s="11"/>
      <c r="G15038" s="15"/>
      <c r="H15038" s="11"/>
      <c r="I15038" s="15"/>
    </row>
    <row r="15039" spans="6:9">
      <c r="F15039" s="11"/>
      <c r="G15039" s="15"/>
      <c r="H15039" s="11"/>
      <c r="I15039" s="15"/>
    </row>
    <row r="15040" spans="6:9">
      <c r="F15040" s="11"/>
      <c r="G15040" s="15"/>
      <c r="H15040" s="11"/>
      <c r="I15040" s="15"/>
    </row>
    <row r="15041" spans="6:9">
      <c r="F15041" s="11"/>
      <c r="G15041" s="15"/>
      <c r="H15041" s="11"/>
      <c r="I15041" s="15"/>
    </row>
    <row r="15042" spans="6:9">
      <c r="F15042" s="11"/>
      <c r="G15042" s="15"/>
      <c r="H15042" s="11"/>
      <c r="I15042" s="15"/>
    </row>
    <row r="15043" spans="6:9">
      <c r="F15043" s="11"/>
      <c r="G15043" s="15"/>
      <c r="H15043" s="11"/>
      <c r="I15043" s="15"/>
    </row>
    <row r="15044" spans="6:9">
      <c r="F15044" s="11"/>
      <c r="G15044" s="15"/>
      <c r="H15044" s="11"/>
      <c r="I15044" s="15"/>
    </row>
    <row r="15045" spans="6:9">
      <c r="F15045" s="11"/>
      <c r="G15045" s="15"/>
      <c r="H15045" s="11"/>
      <c r="I15045" s="15"/>
    </row>
    <row r="15046" spans="6:9">
      <c r="F15046" s="11"/>
      <c r="G15046" s="15"/>
      <c r="H15046" s="11"/>
      <c r="I15046" s="15"/>
    </row>
    <row r="15047" spans="6:9">
      <c r="F15047" s="11"/>
      <c r="G15047" s="15"/>
      <c r="H15047" s="11"/>
      <c r="I15047" s="15"/>
    </row>
    <row r="15048" spans="6:9">
      <c r="F15048" s="11"/>
      <c r="G15048" s="15"/>
      <c r="H15048" s="11"/>
      <c r="I15048" s="15"/>
    </row>
    <row r="15049" spans="6:9">
      <c r="F15049" s="11"/>
      <c r="G15049" s="15"/>
      <c r="H15049" s="11"/>
      <c r="I15049" s="15"/>
    </row>
    <row r="15050" spans="6:9">
      <c r="F15050" s="11"/>
      <c r="G15050" s="15"/>
      <c r="H15050" s="11"/>
      <c r="I15050" s="15"/>
    </row>
    <row r="15051" spans="6:9">
      <c r="F15051" s="11"/>
      <c r="G15051" s="15"/>
      <c r="H15051" s="11"/>
      <c r="I15051" s="15"/>
    </row>
    <row r="15052" spans="6:9">
      <c r="F15052" s="11"/>
      <c r="G15052" s="15"/>
      <c r="H15052" s="11"/>
      <c r="I15052" s="15"/>
    </row>
    <row r="15053" spans="6:9">
      <c r="F15053" s="11"/>
      <c r="G15053" s="15"/>
      <c r="H15053" s="11"/>
      <c r="I15053" s="15"/>
    </row>
    <row r="15054" spans="6:9">
      <c r="F15054" s="11"/>
      <c r="G15054" s="15"/>
      <c r="H15054" s="11"/>
      <c r="I15054" s="15"/>
    </row>
    <row r="15055" spans="6:9">
      <c r="F15055" s="11"/>
      <c r="G15055" s="15"/>
      <c r="H15055" s="11"/>
      <c r="I15055" s="15"/>
    </row>
    <row r="15056" spans="6:9">
      <c r="F15056" s="11"/>
      <c r="G15056" s="15"/>
      <c r="H15056" s="11"/>
      <c r="I15056" s="15"/>
    </row>
    <row r="15057" spans="6:9">
      <c r="F15057" s="11"/>
      <c r="G15057" s="15"/>
      <c r="H15057" s="11"/>
      <c r="I15057" s="15"/>
    </row>
    <row r="15058" spans="6:9">
      <c r="F15058" s="11"/>
      <c r="G15058" s="15"/>
      <c r="H15058" s="11"/>
      <c r="I15058" s="15"/>
    </row>
    <row r="15059" spans="6:9">
      <c r="F15059" s="11"/>
      <c r="G15059" s="15"/>
      <c r="H15059" s="11"/>
      <c r="I15059" s="15"/>
    </row>
    <row r="15060" spans="6:9">
      <c r="F15060" s="11"/>
      <c r="G15060" s="15"/>
      <c r="H15060" s="11"/>
      <c r="I15060" s="15"/>
    </row>
    <row r="15061" spans="6:9">
      <c r="F15061" s="11"/>
      <c r="G15061" s="15"/>
      <c r="H15061" s="11"/>
      <c r="I15061" s="15"/>
    </row>
    <row r="15062" spans="6:9">
      <c r="F15062" s="11"/>
      <c r="G15062" s="15"/>
      <c r="H15062" s="11"/>
      <c r="I15062" s="15"/>
    </row>
    <row r="15063" spans="6:9">
      <c r="F15063" s="11"/>
      <c r="G15063" s="15"/>
      <c r="H15063" s="11"/>
      <c r="I15063" s="15"/>
    </row>
    <row r="15064" spans="6:9">
      <c r="F15064" s="11"/>
      <c r="G15064" s="15"/>
      <c r="H15064" s="11"/>
      <c r="I15064" s="15"/>
    </row>
    <row r="15065" spans="6:9">
      <c r="F15065" s="11"/>
      <c r="G15065" s="15"/>
      <c r="H15065" s="11"/>
      <c r="I15065" s="15"/>
    </row>
    <row r="15066" spans="6:9">
      <c r="F15066" s="11"/>
      <c r="G15066" s="15"/>
      <c r="H15066" s="11"/>
      <c r="I15066" s="15"/>
    </row>
    <row r="15067" spans="6:9">
      <c r="F15067" s="11"/>
      <c r="G15067" s="15"/>
      <c r="H15067" s="11"/>
      <c r="I15067" s="15"/>
    </row>
    <row r="15068" spans="6:9">
      <c r="F15068" s="11"/>
      <c r="G15068" s="15"/>
      <c r="H15068" s="11"/>
      <c r="I15068" s="15"/>
    </row>
    <row r="15069" spans="6:9">
      <c r="F15069" s="11"/>
      <c r="G15069" s="15"/>
      <c r="H15069" s="11"/>
      <c r="I15069" s="15"/>
    </row>
    <row r="15070" spans="6:9">
      <c r="F15070" s="11"/>
      <c r="G15070" s="15"/>
      <c r="H15070" s="11"/>
      <c r="I15070" s="15"/>
    </row>
    <row r="15071" spans="6:9">
      <c r="F15071" s="11"/>
      <c r="G15071" s="15"/>
      <c r="H15071" s="11"/>
      <c r="I15071" s="15"/>
    </row>
    <row r="15072" spans="6:9">
      <c r="F15072" s="11"/>
      <c r="G15072" s="15"/>
      <c r="H15072" s="11"/>
      <c r="I15072" s="15"/>
    </row>
    <row r="15073" spans="6:9">
      <c r="F15073" s="11"/>
      <c r="G15073" s="15"/>
      <c r="H15073" s="11"/>
      <c r="I15073" s="15"/>
    </row>
    <row r="15074" spans="6:9">
      <c r="F15074" s="11"/>
      <c r="G15074" s="15"/>
      <c r="H15074" s="11"/>
      <c r="I15074" s="15"/>
    </row>
    <row r="15075" spans="6:9">
      <c r="F15075" s="11"/>
      <c r="G15075" s="15"/>
      <c r="H15075" s="11"/>
      <c r="I15075" s="15"/>
    </row>
    <row r="15076" spans="6:9">
      <c r="F15076" s="11"/>
      <c r="G15076" s="15"/>
      <c r="H15076" s="11"/>
      <c r="I15076" s="15"/>
    </row>
    <row r="15077" spans="6:9">
      <c r="F15077" s="11"/>
      <c r="G15077" s="15"/>
      <c r="H15077" s="11"/>
      <c r="I15077" s="15"/>
    </row>
    <row r="15078" spans="6:9">
      <c r="F15078" s="11"/>
      <c r="G15078" s="15"/>
      <c r="H15078" s="11"/>
      <c r="I15078" s="15"/>
    </row>
    <row r="15079" spans="6:9">
      <c r="F15079" s="11"/>
      <c r="G15079" s="15"/>
      <c r="H15079" s="11"/>
      <c r="I15079" s="15"/>
    </row>
    <row r="15080" spans="6:9">
      <c r="F15080" s="11"/>
      <c r="G15080" s="15"/>
      <c r="H15080" s="11"/>
      <c r="I15080" s="15"/>
    </row>
    <row r="15081" spans="6:9">
      <c r="F15081" s="11"/>
      <c r="G15081" s="15"/>
      <c r="H15081" s="11"/>
      <c r="I15081" s="15"/>
    </row>
    <row r="15082" spans="6:9">
      <c r="F15082" s="11"/>
      <c r="G15082" s="15"/>
      <c r="H15082" s="11"/>
      <c r="I15082" s="15"/>
    </row>
    <row r="15083" spans="6:9">
      <c r="F15083" s="11"/>
      <c r="G15083" s="15"/>
      <c r="H15083" s="11"/>
      <c r="I15083" s="15"/>
    </row>
    <row r="15084" spans="6:9">
      <c r="F15084" s="11"/>
      <c r="G15084" s="15"/>
      <c r="H15084" s="11"/>
      <c r="I15084" s="15"/>
    </row>
    <row r="15085" spans="6:9">
      <c r="F15085" s="11"/>
      <c r="G15085" s="15"/>
      <c r="H15085" s="11"/>
      <c r="I15085" s="15"/>
    </row>
    <row r="15086" spans="6:9">
      <c r="F15086" s="11"/>
      <c r="G15086" s="15"/>
      <c r="H15086" s="11"/>
      <c r="I15086" s="15"/>
    </row>
    <row r="15087" spans="6:9">
      <c r="F15087" s="11"/>
      <c r="G15087" s="15"/>
      <c r="H15087" s="11"/>
      <c r="I15087" s="15"/>
    </row>
    <row r="15088" spans="6:9">
      <c r="F15088" s="11"/>
      <c r="G15088" s="15"/>
      <c r="H15088" s="11"/>
      <c r="I15088" s="15"/>
    </row>
    <row r="15089" spans="6:9">
      <c r="F15089" s="11"/>
      <c r="G15089" s="15"/>
      <c r="H15089" s="11"/>
      <c r="I15089" s="15"/>
    </row>
    <row r="15090" spans="6:9">
      <c r="F15090" s="11"/>
      <c r="G15090" s="15"/>
      <c r="H15090" s="11"/>
      <c r="I15090" s="15"/>
    </row>
    <row r="15091" spans="6:9">
      <c r="F15091" s="11"/>
      <c r="G15091" s="15"/>
      <c r="H15091" s="11"/>
      <c r="I15091" s="15"/>
    </row>
    <row r="15092" spans="6:9">
      <c r="F15092" s="11"/>
      <c r="G15092" s="15"/>
      <c r="H15092" s="11"/>
      <c r="I15092" s="15"/>
    </row>
    <row r="15093" spans="6:9">
      <c r="F15093" s="11"/>
      <c r="G15093" s="15"/>
      <c r="H15093" s="11"/>
      <c r="I15093" s="15"/>
    </row>
    <row r="15094" spans="6:9">
      <c r="F15094" s="11"/>
      <c r="G15094" s="15"/>
      <c r="H15094" s="11"/>
      <c r="I15094" s="15"/>
    </row>
    <row r="15095" spans="6:9">
      <c r="F15095" s="11"/>
      <c r="G15095" s="15"/>
      <c r="H15095" s="11"/>
      <c r="I15095" s="15"/>
    </row>
    <row r="15096" spans="6:9">
      <c r="F15096" s="11"/>
      <c r="G15096" s="15"/>
      <c r="H15096" s="11"/>
      <c r="I15096" s="15"/>
    </row>
    <row r="15097" spans="6:9">
      <c r="F15097" s="11"/>
      <c r="G15097" s="15"/>
      <c r="H15097" s="11"/>
      <c r="I15097" s="15"/>
    </row>
    <row r="15098" spans="6:9">
      <c r="F15098" s="11"/>
      <c r="G15098" s="15"/>
      <c r="H15098" s="11"/>
      <c r="I15098" s="15"/>
    </row>
    <row r="15099" spans="6:9">
      <c r="F15099" s="11"/>
      <c r="G15099" s="15"/>
      <c r="H15099" s="11"/>
      <c r="I15099" s="15"/>
    </row>
    <row r="15100" spans="6:9">
      <c r="F15100" s="11"/>
      <c r="G15100" s="15"/>
      <c r="H15100" s="11"/>
      <c r="I15100" s="15"/>
    </row>
    <row r="15101" spans="6:9">
      <c r="F15101" s="11"/>
      <c r="G15101" s="15"/>
      <c r="H15101" s="11"/>
      <c r="I15101" s="15"/>
    </row>
    <row r="15102" spans="6:9">
      <c r="F15102" s="11"/>
      <c r="G15102" s="15"/>
      <c r="H15102" s="11"/>
      <c r="I15102" s="15"/>
    </row>
    <row r="15103" spans="6:9">
      <c r="F15103" s="11"/>
      <c r="G15103" s="15"/>
      <c r="H15103" s="11"/>
      <c r="I15103" s="15"/>
    </row>
    <row r="15104" spans="6:9">
      <c r="F15104" s="11"/>
      <c r="G15104" s="15"/>
      <c r="H15104" s="11"/>
      <c r="I15104" s="15"/>
    </row>
    <row r="15105" spans="6:9">
      <c r="F15105" s="11"/>
      <c r="G15105" s="15"/>
      <c r="H15105" s="11"/>
      <c r="I15105" s="15"/>
    </row>
    <row r="15106" spans="6:9">
      <c r="F15106" s="11"/>
      <c r="G15106" s="15"/>
      <c r="H15106" s="11"/>
      <c r="I15106" s="15"/>
    </row>
    <row r="15107" spans="6:9">
      <c r="F15107" s="11"/>
      <c r="G15107" s="15"/>
      <c r="H15107" s="11"/>
      <c r="I15107" s="15"/>
    </row>
    <row r="15108" spans="6:9">
      <c r="F15108" s="11"/>
      <c r="G15108" s="15"/>
      <c r="H15108" s="11"/>
      <c r="I15108" s="15"/>
    </row>
    <row r="15109" spans="6:9">
      <c r="F15109" s="11"/>
      <c r="G15109" s="15"/>
      <c r="H15109" s="11"/>
      <c r="I15109" s="15"/>
    </row>
    <row r="15110" spans="6:9">
      <c r="F15110" s="11"/>
      <c r="G15110" s="15"/>
      <c r="H15110" s="11"/>
      <c r="I15110" s="15"/>
    </row>
    <row r="15111" spans="6:9">
      <c r="F15111" s="11"/>
      <c r="G15111" s="15"/>
      <c r="H15111" s="11"/>
      <c r="I15111" s="15"/>
    </row>
    <row r="15112" spans="6:9">
      <c r="F15112" s="11"/>
      <c r="G15112" s="15"/>
      <c r="H15112" s="11"/>
      <c r="I15112" s="15"/>
    </row>
    <row r="15113" spans="6:9">
      <c r="F15113" s="11"/>
      <c r="G15113" s="15"/>
      <c r="H15113" s="11"/>
      <c r="I15113" s="15"/>
    </row>
    <row r="15114" spans="6:9">
      <c r="F15114" s="11"/>
      <c r="G15114" s="15"/>
      <c r="H15114" s="11"/>
      <c r="I15114" s="15"/>
    </row>
    <row r="15115" spans="6:9">
      <c r="F15115" s="11"/>
      <c r="G15115" s="15"/>
      <c r="H15115" s="11"/>
      <c r="I15115" s="15"/>
    </row>
    <row r="15116" spans="6:9">
      <c r="F15116" s="11"/>
      <c r="G15116" s="15"/>
      <c r="H15116" s="11"/>
      <c r="I15116" s="15"/>
    </row>
    <row r="15117" spans="6:9">
      <c r="F15117" s="11"/>
      <c r="G15117" s="15"/>
      <c r="H15117" s="11"/>
      <c r="I15117" s="15"/>
    </row>
    <row r="15118" spans="6:9">
      <c r="F15118" s="11"/>
      <c r="G15118" s="15"/>
      <c r="H15118" s="11"/>
      <c r="I15118" s="15"/>
    </row>
    <row r="15119" spans="6:9">
      <c r="F15119" s="11"/>
      <c r="G15119" s="15"/>
      <c r="H15119" s="11"/>
      <c r="I15119" s="15"/>
    </row>
    <row r="15120" spans="6:9">
      <c r="F15120" s="11"/>
      <c r="G15120" s="15"/>
      <c r="H15120" s="11"/>
      <c r="I15120" s="15"/>
    </row>
    <row r="15121" spans="6:9">
      <c r="F15121" s="11"/>
      <c r="G15121" s="15"/>
      <c r="H15121" s="11"/>
      <c r="I15121" s="15"/>
    </row>
    <row r="15122" spans="6:9">
      <c r="F15122" s="11"/>
      <c r="G15122" s="15"/>
      <c r="H15122" s="11"/>
      <c r="I15122" s="15"/>
    </row>
    <row r="15123" spans="6:9">
      <c r="F15123" s="11"/>
      <c r="G15123" s="15"/>
      <c r="H15123" s="11"/>
      <c r="I15123" s="15"/>
    </row>
    <row r="15124" spans="6:9">
      <c r="F15124" s="11"/>
      <c r="G15124" s="15"/>
      <c r="H15124" s="11"/>
      <c r="I15124" s="15"/>
    </row>
    <row r="15125" spans="6:9">
      <c r="F15125" s="11"/>
      <c r="G15125" s="15"/>
      <c r="H15125" s="11"/>
      <c r="I15125" s="15"/>
    </row>
    <row r="15126" spans="6:9">
      <c r="F15126" s="11"/>
      <c r="G15126" s="15"/>
      <c r="H15126" s="11"/>
      <c r="I15126" s="15"/>
    </row>
    <row r="15127" spans="6:9">
      <c r="F15127" s="11"/>
      <c r="G15127" s="15"/>
      <c r="H15127" s="11"/>
      <c r="I15127" s="15"/>
    </row>
    <row r="15128" spans="6:9">
      <c r="F15128" s="11"/>
      <c r="G15128" s="15"/>
      <c r="H15128" s="11"/>
      <c r="I15128" s="15"/>
    </row>
    <row r="15129" spans="6:9">
      <c r="F15129" s="11"/>
      <c r="G15129" s="15"/>
      <c r="H15129" s="11"/>
      <c r="I15129" s="15"/>
    </row>
    <row r="15130" spans="6:9">
      <c r="F15130" s="11"/>
      <c r="G15130" s="15"/>
      <c r="H15130" s="11"/>
      <c r="I15130" s="15"/>
    </row>
    <row r="15131" spans="6:9">
      <c r="F15131" s="11"/>
      <c r="G15131" s="15"/>
      <c r="H15131" s="11"/>
      <c r="I15131" s="15"/>
    </row>
    <row r="15132" spans="6:9">
      <c r="F15132" s="11"/>
      <c r="G15132" s="15"/>
      <c r="H15132" s="11"/>
      <c r="I15132" s="15"/>
    </row>
    <row r="15133" spans="6:9">
      <c r="F15133" s="11"/>
      <c r="G15133" s="15"/>
      <c r="H15133" s="11"/>
      <c r="I15133" s="15"/>
    </row>
    <row r="15134" spans="6:9">
      <c r="F15134" s="11"/>
      <c r="G15134" s="15"/>
      <c r="H15134" s="11"/>
      <c r="I15134" s="15"/>
    </row>
    <row r="15135" spans="6:9">
      <c r="F15135" s="11"/>
      <c r="G15135" s="15"/>
      <c r="H15135" s="11"/>
      <c r="I15135" s="15"/>
    </row>
    <row r="15136" spans="6:9">
      <c r="F15136" s="11"/>
      <c r="G15136" s="15"/>
      <c r="H15136" s="11"/>
      <c r="I15136" s="15"/>
    </row>
    <row r="15137" spans="6:9">
      <c r="F15137" s="11"/>
      <c r="G15137" s="15"/>
      <c r="H15137" s="11"/>
      <c r="I15137" s="15"/>
    </row>
    <row r="15138" spans="6:9">
      <c r="F15138" s="11"/>
      <c r="G15138" s="15"/>
      <c r="H15138" s="11"/>
      <c r="I15138" s="15"/>
    </row>
    <row r="15139" spans="6:9">
      <c r="F15139" s="11"/>
      <c r="G15139" s="15"/>
      <c r="H15139" s="11"/>
      <c r="I15139" s="15"/>
    </row>
    <row r="15140" spans="6:9">
      <c r="F15140" s="11"/>
      <c r="G15140" s="15"/>
      <c r="H15140" s="11"/>
      <c r="I15140" s="15"/>
    </row>
    <row r="15141" spans="6:9">
      <c r="F15141" s="11"/>
      <c r="G15141" s="15"/>
      <c r="H15141" s="11"/>
      <c r="I15141" s="15"/>
    </row>
    <row r="15142" spans="6:9">
      <c r="F15142" s="11"/>
      <c r="G15142" s="15"/>
      <c r="H15142" s="11"/>
      <c r="I15142" s="15"/>
    </row>
    <row r="15143" spans="6:9">
      <c r="F15143" s="11"/>
      <c r="G15143" s="15"/>
      <c r="H15143" s="11"/>
      <c r="I15143" s="15"/>
    </row>
    <row r="15144" spans="6:9">
      <c r="F15144" s="11"/>
      <c r="G15144" s="15"/>
      <c r="H15144" s="11"/>
      <c r="I15144" s="15"/>
    </row>
    <row r="15145" spans="6:9">
      <c r="F15145" s="11"/>
      <c r="G15145" s="15"/>
      <c r="H15145" s="11"/>
      <c r="I15145" s="15"/>
    </row>
    <row r="15146" spans="6:9">
      <c r="F15146" s="11"/>
      <c r="G15146" s="15"/>
      <c r="H15146" s="11"/>
      <c r="I15146" s="15"/>
    </row>
    <row r="15147" spans="6:9">
      <c r="F15147" s="11"/>
      <c r="G15147" s="15"/>
      <c r="H15147" s="11"/>
      <c r="I15147" s="15"/>
    </row>
    <row r="15148" spans="6:9">
      <c r="F15148" s="11"/>
      <c r="G15148" s="15"/>
      <c r="H15148" s="11"/>
      <c r="I15148" s="15"/>
    </row>
    <row r="15149" spans="6:9">
      <c r="F15149" s="11"/>
      <c r="G15149" s="15"/>
      <c r="H15149" s="11"/>
      <c r="I15149" s="15"/>
    </row>
    <row r="15150" spans="6:9">
      <c r="F15150" s="11"/>
      <c r="G15150" s="15"/>
      <c r="H15150" s="11"/>
      <c r="I15150" s="15"/>
    </row>
    <row r="15151" spans="6:9">
      <c r="F15151" s="11"/>
      <c r="G15151" s="15"/>
      <c r="H15151" s="11"/>
      <c r="I15151" s="15"/>
    </row>
    <row r="15152" spans="6:9">
      <c r="F15152" s="11"/>
      <c r="G15152" s="15"/>
      <c r="H15152" s="11"/>
      <c r="I15152" s="15"/>
    </row>
    <row r="15153" spans="6:9">
      <c r="F15153" s="11"/>
      <c r="G15153" s="15"/>
      <c r="H15153" s="11"/>
      <c r="I15153" s="15"/>
    </row>
    <row r="15154" spans="6:9">
      <c r="F15154" s="11"/>
      <c r="G15154" s="15"/>
      <c r="H15154" s="11"/>
      <c r="I15154" s="15"/>
    </row>
    <row r="15155" spans="6:9">
      <c r="F15155" s="11"/>
      <c r="G15155" s="15"/>
      <c r="H15155" s="11"/>
      <c r="I15155" s="15"/>
    </row>
    <row r="15156" spans="6:9">
      <c r="F15156" s="11"/>
      <c r="G15156" s="15"/>
      <c r="H15156" s="11"/>
      <c r="I15156" s="15"/>
    </row>
    <row r="15157" spans="6:9">
      <c r="F15157" s="11"/>
      <c r="G15157" s="15"/>
      <c r="H15157" s="11"/>
      <c r="I15157" s="15"/>
    </row>
    <row r="15158" spans="6:9">
      <c r="F15158" s="11"/>
      <c r="G15158" s="15"/>
      <c r="H15158" s="11"/>
      <c r="I15158" s="15"/>
    </row>
    <row r="15159" spans="6:9">
      <c r="F15159" s="11"/>
      <c r="G15159" s="15"/>
      <c r="H15159" s="11"/>
      <c r="I15159" s="15"/>
    </row>
    <row r="15160" spans="6:9">
      <c r="F15160" s="11"/>
      <c r="G15160" s="15"/>
      <c r="H15160" s="11"/>
      <c r="I15160" s="15"/>
    </row>
    <row r="15161" spans="6:9">
      <c r="F15161" s="11"/>
      <c r="G15161" s="15"/>
      <c r="H15161" s="11"/>
      <c r="I15161" s="15"/>
    </row>
    <row r="15162" spans="6:9">
      <c r="F15162" s="11"/>
      <c r="G15162" s="15"/>
      <c r="H15162" s="11"/>
      <c r="I15162" s="15"/>
    </row>
    <row r="15163" spans="6:9">
      <c r="F15163" s="11"/>
      <c r="G15163" s="15"/>
      <c r="H15163" s="11"/>
      <c r="I15163" s="15"/>
    </row>
    <row r="15164" spans="6:9">
      <c r="F15164" s="11"/>
      <c r="G15164" s="15"/>
      <c r="H15164" s="11"/>
      <c r="I15164" s="15"/>
    </row>
    <row r="15165" spans="6:9">
      <c r="F15165" s="11"/>
      <c r="G15165" s="15"/>
      <c r="H15165" s="11"/>
      <c r="I15165" s="15"/>
    </row>
    <row r="15166" spans="6:9">
      <c r="F15166" s="11"/>
      <c r="G15166" s="15"/>
      <c r="H15166" s="11"/>
      <c r="I15166" s="15"/>
    </row>
    <row r="15167" spans="6:9">
      <c r="F15167" s="11"/>
      <c r="G15167" s="15"/>
      <c r="H15167" s="11"/>
      <c r="I15167" s="15"/>
    </row>
    <row r="15168" spans="6:9">
      <c r="F15168" s="11"/>
      <c r="G15168" s="15"/>
      <c r="H15168" s="11"/>
      <c r="I15168" s="15"/>
    </row>
    <row r="15169" spans="6:9">
      <c r="F15169" s="11"/>
      <c r="G15169" s="15"/>
      <c r="H15169" s="11"/>
      <c r="I15169" s="15"/>
    </row>
    <row r="15170" spans="6:9">
      <c r="F15170" s="11"/>
      <c r="G15170" s="15"/>
      <c r="H15170" s="11"/>
      <c r="I15170" s="15"/>
    </row>
    <row r="15171" spans="6:9">
      <c r="F15171" s="11"/>
      <c r="G15171" s="15"/>
      <c r="H15171" s="11"/>
      <c r="I15171" s="15"/>
    </row>
    <row r="15172" spans="6:9">
      <c r="F15172" s="11"/>
      <c r="G15172" s="15"/>
      <c r="H15172" s="11"/>
      <c r="I15172" s="15"/>
    </row>
    <row r="15173" spans="6:9">
      <c r="F15173" s="11"/>
      <c r="G15173" s="15"/>
      <c r="H15173" s="11"/>
      <c r="I15173" s="15"/>
    </row>
    <row r="15174" spans="6:9">
      <c r="F15174" s="11"/>
      <c r="G15174" s="15"/>
      <c r="H15174" s="11"/>
      <c r="I15174" s="15"/>
    </row>
    <row r="15175" spans="6:9">
      <c r="F15175" s="11"/>
      <c r="G15175" s="15"/>
      <c r="H15175" s="11"/>
      <c r="I15175" s="15"/>
    </row>
    <row r="15176" spans="6:9">
      <c r="F15176" s="11"/>
      <c r="G15176" s="15"/>
      <c r="H15176" s="11"/>
      <c r="I15176" s="15"/>
    </row>
    <row r="15177" spans="6:9">
      <c r="F15177" s="11"/>
      <c r="G15177" s="15"/>
      <c r="H15177" s="11"/>
      <c r="I15177" s="15"/>
    </row>
    <row r="15178" spans="6:9">
      <c r="F15178" s="11"/>
      <c r="G15178" s="15"/>
      <c r="H15178" s="11"/>
      <c r="I15178" s="15"/>
    </row>
    <row r="15179" spans="6:9">
      <c r="F15179" s="11"/>
      <c r="G15179" s="15"/>
      <c r="H15179" s="11"/>
      <c r="I15179" s="15"/>
    </row>
    <row r="15180" spans="6:9">
      <c r="F15180" s="11"/>
      <c r="G15180" s="15"/>
      <c r="H15180" s="11"/>
      <c r="I15180" s="15"/>
    </row>
    <row r="15181" spans="6:9">
      <c r="F15181" s="11"/>
      <c r="G15181" s="15"/>
      <c r="H15181" s="11"/>
      <c r="I15181" s="15"/>
    </row>
    <row r="15182" spans="6:9">
      <c r="F15182" s="11"/>
      <c r="G15182" s="15"/>
      <c r="H15182" s="11"/>
      <c r="I15182" s="15"/>
    </row>
    <row r="15183" spans="6:9">
      <c r="F15183" s="11"/>
      <c r="G15183" s="15"/>
      <c r="H15183" s="11"/>
      <c r="I15183" s="15"/>
    </row>
    <row r="15184" spans="6:9">
      <c r="F15184" s="11"/>
      <c r="G15184" s="15"/>
      <c r="H15184" s="11"/>
      <c r="I15184" s="15"/>
    </row>
    <row r="15185" spans="6:9">
      <c r="F15185" s="11"/>
      <c r="G15185" s="15"/>
      <c r="H15185" s="11"/>
      <c r="I15185" s="15"/>
    </row>
    <row r="15186" spans="6:9">
      <c r="F15186" s="11"/>
      <c r="G15186" s="15"/>
      <c r="H15186" s="11"/>
      <c r="I15186" s="15"/>
    </row>
    <row r="15187" spans="6:9">
      <c r="F15187" s="11"/>
      <c r="G15187" s="15"/>
      <c r="H15187" s="11"/>
      <c r="I15187" s="15"/>
    </row>
    <row r="15188" spans="6:9">
      <c r="F15188" s="11"/>
      <c r="G15188" s="15"/>
      <c r="H15188" s="11"/>
      <c r="I15188" s="15"/>
    </row>
    <row r="15189" spans="6:9">
      <c r="F15189" s="11"/>
      <c r="G15189" s="15"/>
      <c r="H15189" s="11"/>
      <c r="I15189" s="15"/>
    </row>
    <row r="15190" spans="6:9">
      <c r="F15190" s="11"/>
      <c r="G15190" s="15"/>
      <c r="H15190" s="11"/>
      <c r="I15190" s="15"/>
    </row>
    <row r="15191" spans="6:9">
      <c r="F15191" s="11"/>
      <c r="G15191" s="15"/>
      <c r="H15191" s="11"/>
      <c r="I15191" s="15"/>
    </row>
    <row r="15192" spans="6:9">
      <c r="F15192" s="11"/>
      <c r="G15192" s="15"/>
      <c r="H15192" s="11"/>
      <c r="I15192" s="15"/>
    </row>
    <row r="15193" spans="6:9">
      <c r="F15193" s="11"/>
      <c r="G15193" s="15"/>
      <c r="H15193" s="11"/>
      <c r="I15193" s="15"/>
    </row>
    <row r="15194" spans="6:9">
      <c r="F15194" s="11"/>
      <c r="G15194" s="15"/>
      <c r="H15194" s="11"/>
      <c r="I15194" s="15"/>
    </row>
    <row r="15195" spans="6:9">
      <c r="F15195" s="11"/>
      <c r="G15195" s="15"/>
      <c r="H15195" s="11"/>
      <c r="I15195" s="15"/>
    </row>
    <row r="15196" spans="6:9">
      <c r="F15196" s="11"/>
      <c r="G15196" s="15"/>
      <c r="H15196" s="11"/>
      <c r="I15196" s="15"/>
    </row>
    <row r="15197" spans="6:9">
      <c r="F15197" s="11"/>
      <c r="G15197" s="15"/>
      <c r="H15197" s="11"/>
      <c r="I15197" s="15"/>
    </row>
    <row r="15198" spans="6:9">
      <c r="F15198" s="11"/>
      <c r="G15198" s="15"/>
      <c r="H15198" s="11"/>
      <c r="I15198" s="15"/>
    </row>
    <row r="15199" spans="6:9">
      <c r="F15199" s="11"/>
      <c r="G15199" s="15"/>
      <c r="H15199" s="11"/>
      <c r="I15199" s="15"/>
    </row>
    <row r="15200" spans="6:9">
      <c r="F15200" s="11"/>
      <c r="G15200" s="15"/>
      <c r="H15200" s="11"/>
      <c r="I15200" s="15"/>
    </row>
    <row r="15201" spans="6:9">
      <c r="F15201" s="11"/>
      <c r="G15201" s="15"/>
      <c r="H15201" s="11"/>
      <c r="I15201" s="15"/>
    </row>
    <row r="15202" spans="6:9">
      <c r="F15202" s="11"/>
      <c r="G15202" s="15"/>
      <c r="H15202" s="11"/>
      <c r="I15202" s="15"/>
    </row>
    <row r="15203" spans="6:9">
      <c r="F15203" s="11"/>
      <c r="G15203" s="15"/>
      <c r="H15203" s="11"/>
      <c r="I15203" s="15"/>
    </row>
    <row r="15204" spans="6:9">
      <c r="F15204" s="11"/>
      <c r="G15204" s="15"/>
      <c r="H15204" s="11"/>
      <c r="I15204" s="15"/>
    </row>
    <row r="15205" spans="6:9">
      <c r="F15205" s="11"/>
      <c r="G15205" s="15"/>
      <c r="H15205" s="11"/>
      <c r="I15205" s="15"/>
    </row>
    <row r="15206" spans="6:9">
      <c r="F15206" s="11"/>
      <c r="G15206" s="15"/>
      <c r="H15206" s="11"/>
      <c r="I15206" s="15"/>
    </row>
    <row r="15207" spans="6:9">
      <c r="F15207" s="11"/>
      <c r="G15207" s="15"/>
      <c r="H15207" s="11"/>
      <c r="I15207" s="15"/>
    </row>
    <row r="15208" spans="6:9">
      <c r="F15208" s="11"/>
      <c r="G15208" s="15"/>
      <c r="H15208" s="11"/>
      <c r="I15208" s="15"/>
    </row>
    <row r="15209" spans="6:9">
      <c r="F15209" s="11"/>
      <c r="G15209" s="15"/>
      <c r="H15209" s="11"/>
      <c r="I15209" s="15"/>
    </row>
    <row r="15210" spans="6:9">
      <c r="F15210" s="11"/>
      <c r="G15210" s="15"/>
      <c r="H15210" s="11"/>
      <c r="I15210" s="15"/>
    </row>
    <row r="15211" spans="6:9">
      <c r="F15211" s="11"/>
      <c r="G15211" s="15"/>
      <c r="H15211" s="11"/>
      <c r="I15211" s="15"/>
    </row>
    <row r="15212" spans="6:9">
      <c r="F15212" s="11"/>
      <c r="G15212" s="15"/>
      <c r="H15212" s="11"/>
      <c r="I15212" s="15"/>
    </row>
    <row r="15213" spans="6:9">
      <c r="F15213" s="11"/>
      <c r="G15213" s="15"/>
      <c r="H15213" s="11"/>
      <c r="I15213" s="15"/>
    </row>
    <row r="15214" spans="6:9">
      <c r="F15214" s="11"/>
      <c r="G15214" s="15"/>
      <c r="H15214" s="11"/>
      <c r="I15214" s="15"/>
    </row>
    <row r="15215" spans="6:9">
      <c r="F15215" s="11"/>
      <c r="G15215" s="15"/>
      <c r="H15215" s="11"/>
      <c r="I15215" s="15"/>
    </row>
    <row r="15216" spans="6:9">
      <c r="F15216" s="11"/>
      <c r="G15216" s="15"/>
      <c r="H15216" s="11"/>
      <c r="I15216" s="15"/>
    </row>
    <row r="15217" spans="6:9">
      <c r="F15217" s="11"/>
      <c r="G15217" s="15"/>
      <c r="H15217" s="11"/>
      <c r="I15217" s="15"/>
    </row>
    <row r="15218" spans="6:9">
      <c r="F15218" s="11"/>
      <c r="G15218" s="15"/>
      <c r="H15218" s="11"/>
      <c r="I15218" s="15"/>
    </row>
    <row r="15219" spans="6:9">
      <c r="F15219" s="11"/>
      <c r="G15219" s="15"/>
      <c r="H15219" s="11"/>
      <c r="I15219" s="15"/>
    </row>
    <row r="15220" spans="6:9">
      <c r="F15220" s="11"/>
      <c r="G15220" s="15"/>
      <c r="H15220" s="11"/>
      <c r="I15220" s="15"/>
    </row>
    <row r="15221" spans="6:9">
      <c r="F15221" s="11"/>
      <c r="G15221" s="15"/>
      <c r="H15221" s="11"/>
      <c r="I15221" s="15"/>
    </row>
    <row r="15222" spans="6:9">
      <c r="F15222" s="11"/>
      <c r="G15222" s="15"/>
      <c r="H15222" s="11"/>
      <c r="I15222" s="15"/>
    </row>
    <row r="15223" spans="6:9">
      <c r="F15223" s="11"/>
      <c r="G15223" s="15"/>
      <c r="H15223" s="11"/>
      <c r="I15223" s="15"/>
    </row>
    <row r="15224" spans="6:9">
      <c r="F15224" s="11"/>
      <c r="G15224" s="15"/>
      <c r="H15224" s="11"/>
      <c r="I15224" s="15"/>
    </row>
    <row r="15225" spans="6:9">
      <c r="F15225" s="11"/>
      <c r="G15225" s="15"/>
      <c r="H15225" s="11"/>
      <c r="I15225" s="15"/>
    </row>
    <row r="15226" spans="6:9">
      <c r="F15226" s="11"/>
      <c r="G15226" s="15"/>
      <c r="H15226" s="11"/>
      <c r="I15226" s="15"/>
    </row>
    <row r="15227" spans="6:9">
      <c r="F15227" s="11"/>
      <c r="G15227" s="15"/>
      <c r="H15227" s="11"/>
      <c r="I15227" s="15"/>
    </row>
    <row r="15228" spans="6:9">
      <c r="F15228" s="11"/>
      <c r="G15228" s="15"/>
      <c r="H15228" s="11"/>
      <c r="I15228" s="15"/>
    </row>
    <row r="15229" spans="6:9">
      <c r="F15229" s="11"/>
      <c r="G15229" s="15"/>
      <c r="H15229" s="11"/>
      <c r="I15229" s="15"/>
    </row>
    <row r="15230" spans="6:9">
      <c r="F15230" s="11"/>
      <c r="G15230" s="15"/>
      <c r="H15230" s="11"/>
      <c r="I15230" s="15"/>
    </row>
    <row r="15231" spans="6:9">
      <c r="F15231" s="11"/>
      <c r="G15231" s="15"/>
      <c r="H15231" s="11"/>
      <c r="I15231" s="15"/>
    </row>
    <row r="15232" spans="6:9">
      <c r="F15232" s="11"/>
      <c r="G15232" s="15"/>
      <c r="H15232" s="11"/>
      <c r="I15232" s="15"/>
    </row>
    <row r="15233" spans="6:9">
      <c r="F15233" s="11"/>
      <c r="G15233" s="15"/>
      <c r="H15233" s="11"/>
      <c r="I15233" s="15"/>
    </row>
    <row r="15234" spans="6:9">
      <c r="F15234" s="11"/>
      <c r="G15234" s="15"/>
      <c r="H15234" s="11"/>
      <c r="I15234" s="15"/>
    </row>
    <row r="15235" spans="6:9">
      <c r="F15235" s="11"/>
      <c r="G15235" s="15"/>
      <c r="H15235" s="11"/>
      <c r="I15235" s="15"/>
    </row>
    <row r="15236" spans="6:9">
      <c r="F15236" s="11"/>
      <c r="G15236" s="15"/>
      <c r="H15236" s="11"/>
      <c r="I15236" s="15"/>
    </row>
    <row r="15237" spans="6:9">
      <c r="F15237" s="11"/>
      <c r="G15237" s="15"/>
      <c r="H15237" s="11"/>
      <c r="I15237" s="15"/>
    </row>
    <row r="15238" spans="6:9">
      <c r="F15238" s="11"/>
      <c r="G15238" s="15"/>
      <c r="H15238" s="11"/>
      <c r="I15238" s="15"/>
    </row>
    <row r="15239" spans="6:9">
      <c r="F15239" s="11"/>
      <c r="G15239" s="15"/>
      <c r="H15239" s="11"/>
      <c r="I15239" s="15"/>
    </row>
    <row r="15240" spans="6:9">
      <c r="F15240" s="11"/>
      <c r="G15240" s="15"/>
      <c r="H15240" s="11"/>
      <c r="I15240" s="15"/>
    </row>
    <row r="15241" spans="6:9">
      <c r="F15241" s="11"/>
      <c r="G15241" s="15"/>
      <c r="H15241" s="11"/>
      <c r="I15241" s="15"/>
    </row>
    <row r="15242" spans="6:9">
      <c r="F15242" s="11"/>
      <c r="G15242" s="15"/>
      <c r="H15242" s="11"/>
      <c r="I15242" s="15"/>
    </row>
    <row r="15243" spans="6:9">
      <c r="F15243" s="11"/>
      <c r="G15243" s="15"/>
      <c r="H15243" s="11"/>
      <c r="I15243" s="15"/>
    </row>
    <row r="15244" spans="6:9">
      <c r="F15244" s="11"/>
      <c r="G15244" s="15"/>
      <c r="H15244" s="11"/>
      <c r="I15244" s="15"/>
    </row>
    <row r="15245" spans="6:9">
      <c r="F15245" s="11"/>
      <c r="G15245" s="15"/>
      <c r="H15245" s="11"/>
      <c r="I15245" s="15"/>
    </row>
    <row r="15246" spans="6:9">
      <c r="F15246" s="11"/>
      <c r="G15246" s="15"/>
      <c r="H15246" s="11"/>
      <c r="I15246" s="15"/>
    </row>
    <row r="15247" spans="6:9">
      <c r="F15247" s="11"/>
      <c r="G15247" s="15"/>
      <c r="H15247" s="11"/>
      <c r="I15247" s="15"/>
    </row>
    <row r="15248" spans="6:9">
      <c r="F15248" s="11"/>
      <c r="G15248" s="15"/>
      <c r="H15248" s="11"/>
      <c r="I15248" s="15"/>
    </row>
    <row r="15249" spans="6:9">
      <c r="F15249" s="11"/>
      <c r="G15249" s="15"/>
      <c r="H15249" s="11"/>
      <c r="I15249" s="15"/>
    </row>
    <row r="15250" spans="6:9">
      <c r="F15250" s="11"/>
      <c r="G15250" s="15"/>
      <c r="H15250" s="11"/>
      <c r="I15250" s="15"/>
    </row>
    <row r="15251" spans="6:9">
      <c r="F15251" s="11"/>
      <c r="G15251" s="15"/>
      <c r="H15251" s="11"/>
      <c r="I15251" s="15"/>
    </row>
    <row r="15252" spans="6:9">
      <c r="F15252" s="11"/>
      <c r="G15252" s="15"/>
      <c r="H15252" s="11"/>
      <c r="I15252" s="15"/>
    </row>
    <row r="15253" spans="6:9">
      <c r="F15253" s="11"/>
      <c r="G15253" s="15"/>
      <c r="H15253" s="11"/>
      <c r="I15253" s="15"/>
    </row>
    <row r="15254" spans="6:9">
      <c r="F15254" s="11"/>
      <c r="G15254" s="15"/>
      <c r="H15254" s="11"/>
      <c r="I15254" s="15"/>
    </row>
    <row r="15255" spans="6:9">
      <c r="F15255" s="11"/>
      <c r="G15255" s="15"/>
      <c r="H15255" s="11"/>
      <c r="I15255" s="15"/>
    </row>
    <row r="15256" spans="6:9">
      <c r="F15256" s="11"/>
      <c r="G15256" s="15"/>
      <c r="H15256" s="11"/>
      <c r="I15256" s="15"/>
    </row>
    <row r="15257" spans="6:9">
      <c r="F15257" s="11"/>
      <c r="G15257" s="15"/>
      <c r="H15257" s="11"/>
      <c r="I15257" s="15"/>
    </row>
    <row r="15258" spans="6:9">
      <c r="F15258" s="11"/>
      <c r="G15258" s="15"/>
      <c r="H15258" s="11"/>
      <c r="I15258" s="15"/>
    </row>
    <row r="15259" spans="6:9">
      <c r="F15259" s="11"/>
      <c r="G15259" s="15"/>
      <c r="H15259" s="11"/>
      <c r="I15259" s="15"/>
    </row>
    <row r="15260" spans="6:9">
      <c r="F15260" s="11"/>
      <c r="G15260" s="15"/>
      <c r="H15260" s="11"/>
      <c r="I15260" s="15"/>
    </row>
    <row r="15261" spans="6:9">
      <c r="F15261" s="11"/>
      <c r="G15261" s="15"/>
      <c r="H15261" s="11"/>
      <c r="I15261" s="15"/>
    </row>
    <row r="15262" spans="6:9">
      <c r="F15262" s="11"/>
      <c r="G15262" s="15"/>
      <c r="H15262" s="11"/>
      <c r="I15262" s="15"/>
    </row>
    <row r="15263" spans="6:9">
      <c r="F15263" s="11"/>
      <c r="G15263" s="15"/>
      <c r="H15263" s="11"/>
      <c r="I15263" s="15"/>
    </row>
    <row r="15264" spans="6:9">
      <c r="F15264" s="11"/>
      <c r="G15264" s="15"/>
      <c r="H15264" s="11"/>
      <c r="I15264" s="15"/>
    </row>
    <row r="15265" spans="6:9">
      <c r="F15265" s="11"/>
      <c r="G15265" s="15"/>
      <c r="H15265" s="11"/>
      <c r="I15265" s="15"/>
    </row>
    <row r="15266" spans="6:9">
      <c r="F15266" s="11"/>
      <c r="G15266" s="15"/>
      <c r="H15266" s="11"/>
      <c r="I15266" s="15"/>
    </row>
    <row r="15267" spans="6:9">
      <c r="F15267" s="11"/>
      <c r="G15267" s="15"/>
      <c r="H15267" s="11"/>
      <c r="I15267" s="15"/>
    </row>
    <row r="15268" spans="6:9">
      <c r="F15268" s="11"/>
      <c r="G15268" s="15"/>
      <c r="H15268" s="11"/>
      <c r="I15268" s="15"/>
    </row>
    <row r="15269" spans="6:9">
      <c r="F15269" s="11"/>
      <c r="G15269" s="15"/>
      <c r="H15269" s="11"/>
      <c r="I15269" s="15"/>
    </row>
    <row r="15270" spans="6:9">
      <c r="F15270" s="11"/>
      <c r="G15270" s="15"/>
      <c r="H15270" s="11"/>
      <c r="I15270" s="15"/>
    </row>
    <row r="15271" spans="6:9">
      <c r="F15271" s="11"/>
      <c r="G15271" s="15"/>
      <c r="H15271" s="11"/>
      <c r="I15271" s="15"/>
    </row>
    <row r="15272" spans="6:9">
      <c r="F15272" s="11"/>
      <c r="G15272" s="15"/>
      <c r="H15272" s="11"/>
      <c r="I15272" s="15"/>
    </row>
    <row r="15273" spans="6:9">
      <c r="F15273" s="11"/>
      <c r="G15273" s="15"/>
      <c r="H15273" s="11"/>
      <c r="I15273" s="15"/>
    </row>
    <row r="15274" spans="6:9">
      <c r="F15274" s="11"/>
      <c r="G15274" s="15"/>
      <c r="H15274" s="11"/>
      <c r="I15274" s="15"/>
    </row>
    <row r="15275" spans="6:9">
      <c r="F15275" s="11"/>
      <c r="G15275" s="15"/>
      <c r="H15275" s="11"/>
      <c r="I15275" s="15"/>
    </row>
    <row r="15276" spans="6:9">
      <c r="F15276" s="11"/>
      <c r="G15276" s="15"/>
      <c r="H15276" s="11"/>
      <c r="I15276" s="15"/>
    </row>
    <row r="15277" spans="6:9">
      <c r="F15277" s="11"/>
      <c r="G15277" s="15"/>
      <c r="H15277" s="11"/>
      <c r="I15277" s="15"/>
    </row>
    <row r="15278" spans="6:9">
      <c r="F15278" s="11"/>
      <c r="G15278" s="15"/>
      <c r="H15278" s="11"/>
      <c r="I15278" s="15"/>
    </row>
    <row r="15279" spans="6:9">
      <c r="F15279" s="11"/>
      <c r="G15279" s="15"/>
      <c r="H15279" s="11"/>
      <c r="I15279" s="15"/>
    </row>
    <row r="15280" spans="6:9">
      <c r="F15280" s="11"/>
      <c r="G15280" s="15"/>
      <c r="H15280" s="11"/>
      <c r="I15280" s="15"/>
    </row>
    <row r="15281" spans="6:9">
      <c r="F15281" s="11"/>
      <c r="G15281" s="15"/>
      <c r="H15281" s="11"/>
      <c r="I15281" s="15"/>
    </row>
    <row r="15282" spans="6:9">
      <c r="F15282" s="11"/>
      <c r="G15282" s="15"/>
      <c r="H15282" s="11"/>
      <c r="I15282" s="15"/>
    </row>
    <row r="15283" spans="6:9">
      <c r="F15283" s="11"/>
      <c r="G15283" s="15"/>
      <c r="H15283" s="11"/>
      <c r="I15283" s="15"/>
    </row>
    <row r="15284" spans="6:9">
      <c r="F15284" s="11"/>
      <c r="G15284" s="15"/>
      <c r="H15284" s="11"/>
      <c r="I15284" s="15"/>
    </row>
    <row r="15285" spans="6:9">
      <c r="F15285" s="11"/>
      <c r="G15285" s="15"/>
      <c r="H15285" s="11"/>
      <c r="I15285" s="15"/>
    </row>
    <row r="15286" spans="6:9">
      <c r="F15286" s="11"/>
      <c r="G15286" s="15"/>
      <c r="H15286" s="11"/>
      <c r="I15286" s="15"/>
    </row>
    <row r="15287" spans="6:9">
      <c r="F15287" s="11"/>
      <c r="G15287" s="15"/>
      <c r="H15287" s="11"/>
      <c r="I15287" s="15"/>
    </row>
    <row r="15288" spans="6:9">
      <c r="F15288" s="11"/>
      <c r="G15288" s="15"/>
      <c r="H15288" s="11"/>
      <c r="I15288" s="15"/>
    </row>
    <row r="15289" spans="6:9">
      <c r="F15289" s="11"/>
      <c r="G15289" s="15"/>
      <c r="H15289" s="11"/>
      <c r="I15289" s="15"/>
    </row>
    <row r="15290" spans="6:9">
      <c r="F15290" s="11"/>
      <c r="G15290" s="15"/>
      <c r="H15290" s="11"/>
      <c r="I15290" s="15"/>
    </row>
    <row r="15291" spans="6:9">
      <c r="F15291" s="11"/>
      <c r="G15291" s="15"/>
      <c r="H15291" s="11"/>
      <c r="I15291" s="15"/>
    </row>
    <row r="15292" spans="6:9">
      <c r="F15292" s="11"/>
      <c r="G15292" s="15"/>
      <c r="H15292" s="11"/>
      <c r="I15292" s="15"/>
    </row>
    <row r="15293" spans="6:9">
      <c r="F15293" s="11"/>
      <c r="G15293" s="15"/>
      <c r="H15293" s="11"/>
      <c r="I15293" s="15"/>
    </row>
    <row r="15294" spans="6:9">
      <c r="F15294" s="11"/>
      <c r="G15294" s="15"/>
      <c r="H15294" s="11"/>
      <c r="I15294" s="15"/>
    </row>
    <row r="15295" spans="6:9">
      <c r="F15295" s="11"/>
      <c r="G15295" s="15"/>
      <c r="H15295" s="11"/>
      <c r="I15295" s="15"/>
    </row>
    <row r="15296" spans="6:9">
      <c r="F15296" s="11"/>
      <c r="G15296" s="15"/>
      <c r="H15296" s="11"/>
      <c r="I15296" s="15"/>
    </row>
    <row r="15297" spans="6:9">
      <c r="F15297" s="11"/>
      <c r="G15297" s="15"/>
      <c r="H15297" s="11"/>
      <c r="I15297" s="15"/>
    </row>
    <row r="15298" spans="6:9">
      <c r="F15298" s="11"/>
      <c r="G15298" s="15"/>
      <c r="H15298" s="11"/>
      <c r="I15298" s="15"/>
    </row>
    <row r="15299" spans="6:9">
      <c r="F15299" s="11"/>
      <c r="G15299" s="15"/>
      <c r="H15299" s="11"/>
      <c r="I15299" s="15"/>
    </row>
    <row r="15300" spans="6:9">
      <c r="F15300" s="11"/>
      <c r="G15300" s="15"/>
      <c r="H15300" s="11"/>
      <c r="I15300" s="15"/>
    </row>
    <row r="15301" spans="6:9">
      <c r="F15301" s="11"/>
      <c r="G15301" s="15"/>
      <c r="H15301" s="11"/>
      <c r="I15301" s="15"/>
    </row>
    <row r="15302" spans="6:9">
      <c r="F15302" s="11"/>
      <c r="G15302" s="15"/>
      <c r="H15302" s="11"/>
      <c r="I15302" s="15"/>
    </row>
    <row r="15303" spans="6:9">
      <c r="F15303" s="11"/>
      <c r="G15303" s="15"/>
      <c r="H15303" s="11"/>
      <c r="I15303" s="15"/>
    </row>
    <row r="15304" spans="6:9">
      <c r="F15304" s="11"/>
      <c r="G15304" s="15"/>
      <c r="H15304" s="11"/>
      <c r="I15304" s="15"/>
    </row>
    <row r="15305" spans="6:9">
      <c r="F15305" s="11"/>
      <c r="G15305" s="15"/>
      <c r="H15305" s="11"/>
      <c r="I15305" s="15"/>
    </row>
    <row r="15306" spans="6:9">
      <c r="F15306" s="11"/>
      <c r="G15306" s="15"/>
      <c r="H15306" s="11"/>
      <c r="I15306" s="15"/>
    </row>
    <row r="15307" spans="6:9">
      <c r="F15307" s="11"/>
      <c r="G15307" s="15"/>
      <c r="H15307" s="11"/>
      <c r="I15307" s="15"/>
    </row>
    <row r="15308" spans="6:9">
      <c r="F15308" s="11"/>
      <c r="G15308" s="15"/>
      <c r="H15308" s="11"/>
      <c r="I15308" s="15"/>
    </row>
    <row r="15309" spans="6:9">
      <c r="F15309" s="11"/>
      <c r="G15309" s="15"/>
      <c r="H15309" s="11"/>
      <c r="I15309" s="15"/>
    </row>
    <row r="15310" spans="6:9">
      <c r="F15310" s="11"/>
      <c r="G15310" s="15"/>
      <c r="H15310" s="11"/>
      <c r="I15310" s="15"/>
    </row>
    <row r="15311" spans="6:9">
      <c r="F15311" s="11"/>
      <c r="G15311" s="15"/>
      <c r="H15311" s="11"/>
      <c r="I15311" s="15"/>
    </row>
    <row r="15312" spans="6:9">
      <c r="F15312" s="11"/>
      <c r="G15312" s="15"/>
      <c r="H15312" s="11"/>
      <c r="I15312" s="15"/>
    </row>
    <row r="15313" spans="6:9">
      <c r="F15313" s="11"/>
      <c r="G15313" s="15"/>
      <c r="H15313" s="11"/>
      <c r="I15313" s="15"/>
    </row>
    <row r="15314" spans="6:9">
      <c r="F15314" s="11"/>
      <c r="G15314" s="15"/>
      <c r="H15314" s="11"/>
      <c r="I15314" s="15"/>
    </row>
    <row r="15315" spans="6:9">
      <c r="F15315" s="11"/>
      <c r="G15315" s="15"/>
      <c r="H15315" s="11"/>
      <c r="I15315" s="15"/>
    </row>
    <row r="15316" spans="6:9">
      <c r="F15316" s="11"/>
      <c r="G15316" s="15"/>
      <c r="H15316" s="11"/>
      <c r="I15316" s="15"/>
    </row>
    <row r="15317" spans="6:9">
      <c r="F15317" s="11"/>
      <c r="G15317" s="15"/>
      <c r="H15317" s="11"/>
      <c r="I15317" s="15"/>
    </row>
    <row r="15318" spans="6:9">
      <c r="F15318" s="11"/>
      <c r="G15318" s="15"/>
      <c r="H15318" s="11"/>
      <c r="I15318" s="15"/>
    </row>
    <row r="15319" spans="6:9">
      <c r="F15319" s="11"/>
      <c r="G15319" s="15"/>
      <c r="H15319" s="11"/>
      <c r="I15319" s="15"/>
    </row>
    <row r="15320" spans="6:9">
      <c r="F15320" s="11"/>
      <c r="G15320" s="15"/>
      <c r="H15320" s="11"/>
      <c r="I15320" s="15"/>
    </row>
    <row r="15321" spans="6:9">
      <c r="F15321" s="11"/>
      <c r="G15321" s="15"/>
      <c r="H15321" s="11"/>
      <c r="I15321" s="15"/>
    </row>
    <row r="15322" spans="6:9">
      <c r="F15322" s="11"/>
      <c r="G15322" s="15"/>
      <c r="H15322" s="11"/>
      <c r="I15322" s="15"/>
    </row>
    <row r="15323" spans="6:9">
      <c r="F15323" s="11"/>
      <c r="G15323" s="15"/>
      <c r="H15323" s="11"/>
      <c r="I15323" s="15"/>
    </row>
    <row r="15324" spans="6:9">
      <c r="F15324" s="11"/>
      <c r="G15324" s="15"/>
      <c r="H15324" s="11"/>
      <c r="I15324" s="15"/>
    </row>
    <row r="15325" spans="6:9">
      <c r="F15325" s="11"/>
      <c r="G15325" s="15"/>
      <c r="H15325" s="11"/>
      <c r="I15325" s="15"/>
    </row>
    <row r="15326" spans="6:9">
      <c r="F15326" s="11"/>
      <c r="G15326" s="15"/>
      <c r="H15326" s="11"/>
      <c r="I15326" s="15"/>
    </row>
    <row r="15327" spans="6:9">
      <c r="F15327" s="11"/>
      <c r="G15327" s="15"/>
      <c r="H15327" s="11"/>
      <c r="I15327" s="15"/>
    </row>
    <row r="15328" spans="6:9">
      <c r="F15328" s="11"/>
      <c r="G15328" s="15"/>
      <c r="H15328" s="11"/>
      <c r="I15328" s="15"/>
    </row>
    <row r="15329" spans="6:9">
      <c r="F15329" s="11"/>
      <c r="G15329" s="15"/>
      <c r="H15329" s="11"/>
      <c r="I15329" s="15"/>
    </row>
    <row r="15330" spans="6:9">
      <c r="F15330" s="11"/>
      <c r="G15330" s="15"/>
      <c r="H15330" s="11"/>
      <c r="I15330" s="15"/>
    </row>
    <row r="15331" spans="6:9">
      <c r="F15331" s="11"/>
      <c r="G15331" s="15"/>
      <c r="H15331" s="11"/>
      <c r="I15331" s="15"/>
    </row>
    <row r="15332" spans="6:9">
      <c r="F15332" s="11"/>
      <c r="G15332" s="15"/>
      <c r="H15332" s="11"/>
      <c r="I15332" s="15"/>
    </row>
    <row r="15333" spans="6:9">
      <c r="F15333" s="11"/>
      <c r="G15333" s="15"/>
      <c r="H15333" s="11"/>
      <c r="I15333" s="15"/>
    </row>
    <row r="15334" spans="6:9">
      <c r="F15334" s="11"/>
      <c r="G15334" s="15"/>
      <c r="H15334" s="11"/>
      <c r="I15334" s="15"/>
    </row>
    <row r="15335" spans="6:9">
      <c r="F15335" s="11"/>
      <c r="G15335" s="15"/>
      <c r="H15335" s="11"/>
      <c r="I15335" s="15"/>
    </row>
    <row r="15336" spans="6:9">
      <c r="F15336" s="11"/>
      <c r="G15336" s="15"/>
      <c r="H15336" s="11"/>
      <c r="I15336" s="15"/>
    </row>
    <row r="15337" spans="6:9">
      <c r="F15337" s="11"/>
      <c r="G15337" s="15"/>
      <c r="H15337" s="11"/>
      <c r="I15337" s="15"/>
    </row>
    <row r="15338" spans="6:9">
      <c r="F15338" s="11"/>
      <c r="G15338" s="15"/>
      <c r="H15338" s="11"/>
      <c r="I15338" s="15"/>
    </row>
    <row r="15339" spans="6:9">
      <c r="F15339" s="11"/>
      <c r="G15339" s="15"/>
      <c r="H15339" s="11"/>
      <c r="I15339" s="15"/>
    </row>
    <row r="15340" spans="6:9">
      <c r="F15340" s="11"/>
      <c r="G15340" s="15"/>
      <c r="H15340" s="11"/>
      <c r="I15340" s="15"/>
    </row>
    <row r="15341" spans="6:9">
      <c r="F15341" s="11"/>
      <c r="G15341" s="15"/>
      <c r="H15341" s="11"/>
      <c r="I15341" s="15"/>
    </row>
    <row r="15342" spans="6:9">
      <c r="F15342" s="11"/>
      <c r="G15342" s="15"/>
      <c r="H15342" s="11"/>
      <c r="I15342" s="15"/>
    </row>
    <row r="15343" spans="6:9">
      <c r="F15343" s="11"/>
      <c r="G15343" s="15"/>
      <c r="H15343" s="11"/>
      <c r="I15343" s="15"/>
    </row>
    <row r="15344" spans="6:9">
      <c r="F15344" s="11"/>
      <c r="G15344" s="15"/>
      <c r="H15344" s="11"/>
      <c r="I15344" s="15"/>
    </row>
    <row r="15345" spans="6:9">
      <c r="F15345" s="11"/>
      <c r="G15345" s="15"/>
      <c r="H15345" s="11"/>
      <c r="I15345" s="15"/>
    </row>
    <row r="15346" spans="6:9">
      <c r="F15346" s="11"/>
      <c r="G15346" s="15"/>
      <c r="H15346" s="11"/>
      <c r="I15346" s="15"/>
    </row>
    <row r="15347" spans="6:9">
      <c r="F15347" s="11"/>
      <c r="G15347" s="15"/>
      <c r="H15347" s="11"/>
      <c r="I15347" s="15"/>
    </row>
    <row r="15348" spans="6:9">
      <c r="F15348" s="11"/>
      <c r="G15348" s="15"/>
      <c r="H15348" s="11"/>
      <c r="I15348" s="15"/>
    </row>
    <row r="15349" spans="6:9">
      <c r="F15349" s="11"/>
      <c r="G15349" s="15"/>
      <c r="H15349" s="11"/>
      <c r="I15349" s="15"/>
    </row>
    <row r="15350" spans="6:9">
      <c r="F15350" s="11"/>
      <c r="G15350" s="15"/>
      <c r="H15350" s="11"/>
      <c r="I15350" s="15"/>
    </row>
    <row r="15351" spans="6:9">
      <c r="F15351" s="11"/>
      <c r="G15351" s="15"/>
      <c r="H15351" s="11"/>
      <c r="I15351" s="15"/>
    </row>
    <row r="15352" spans="6:9">
      <c r="F15352" s="11"/>
      <c r="G15352" s="15"/>
      <c r="H15352" s="11"/>
      <c r="I15352" s="15"/>
    </row>
    <row r="15353" spans="6:9">
      <c r="F15353" s="11"/>
      <c r="G15353" s="15"/>
      <c r="H15353" s="11"/>
      <c r="I15353" s="15"/>
    </row>
    <row r="15354" spans="6:9">
      <c r="F15354" s="11"/>
      <c r="G15354" s="15"/>
      <c r="H15354" s="11"/>
      <c r="I15354" s="15"/>
    </row>
    <row r="15355" spans="6:9">
      <c r="F15355" s="11"/>
      <c r="G15355" s="15"/>
      <c r="H15355" s="11"/>
      <c r="I15355" s="15"/>
    </row>
    <row r="15356" spans="6:9">
      <c r="F15356" s="11"/>
      <c r="G15356" s="15"/>
      <c r="H15356" s="11"/>
      <c r="I15356" s="15"/>
    </row>
    <row r="15357" spans="6:9">
      <c r="F15357" s="11"/>
      <c r="G15357" s="15"/>
      <c r="H15357" s="11"/>
      <c r="I15357" s="15"/>
    </row>
    <row r="15358" spans="6:9">
      <c r="F15358" s="11"/>
      <c r="G15358" s="15"/>
      <c r="H15358" s="11"/>
      <c r="I15358" s="15"/>
    </row>
    <row r="15359" spans="6:9">
      <c r="F15359" s="11"/>
      <c r="G15359" s="15"/>
      <c r="H15359" s="11"/>
      <c r="I15359" s="15"/>
    </row>
    <row r="15360" spans="6:9">
      <c r="F15360" s="11"/>
      <c r="G15360" s="15"/>
      <c r="H15360" s="11"/>
      <c r="I15360" s="15"/>
    </row>
    <row r="15361" spans="6:9">
      <c r="F15361" s="11"/>
      <c r="G15361" s="15"/>
      <c r="H15361" s="11"/>
      <c r="I15361" s="15"/>
    </row>
    <row r="15362" spans="6:9">
      <c r="F15362" s="11"/>
      <c r="G15362" s="15"/>
      <c r="H15362" s="11"/>
      <c r="I15362" s="15"/>
    </row>
    <row r="15363" spans="6:9">
      <c r="F15363" s="11"/>
      <c r="G15363" s="15"/>
      <c r="H15363" s="11"/>
      <c r="I15363" s="15"/>
    </row>
    <row r="15364" spans="6:9">
      <c r="F15364" s="11"/>
      <c r="G15364" s="15"/>
      <c r="H15364" s="11"/>
      <c r="I15364" s="15"/>
    </row>
    <row r="15365" spans="6:9">
      <c r="F15365" s="11"/>
      <c r="G15365" s="15"/>
      <c r="H15365" s="11"/>
      <c r="I15365" s="15"/>
    </row>
    <row r="15366" spans="6:9">
      <c r="F15366" s="11"/>
      <c r="G15366" s="15"/>
      <c r="H15366" s="11"/>
      <c r="I15366" s="15"/>
    </row>
    <row r="15367" spans="6:9">
      <c r="F15367" s="11"/>
      <c r="G15367" s="15"/>
      <c r="H15367" s="11"/>
      <c r="I15367" s="15"/>
    </row>
    <row r="15368" spans="6:9">
      <c r="F15368" s="11"/>
      <c r="G15368" s="15"/>
      <c r="H15368" s="11"/>
      <c r="I15368" s="15"/>
    </row>
    <row r="15369" spans="6:9">
      <c r="F15369" s="11"/>
      <c r="G15369" s="15"/>
      <c r="H15369" s="11"/>
      <c r="I15369" s="15"/>
    </row>
    <row r="15370" spans="6:9">
      <c r="F15370" s="11"/>
      <c r="G15370" s="15"/>
      <c r="H15370" s="11"/>
      <c r="I15370" s="15"/>
    </row>
    <row r="15371" spans="6:9">
      <c r="F15371" s="11"/>
      <c r="G15371" s="15"/>
      <c r="H15371" s="11"/>
      <c r="I15371" s="15"/>
    </row>
    <row r="15372" spans="6:9">
      <c r="F15372" s="11"/>
      <c r="G15372" s="15"/>
      <c r="H15372" s="11"/>
      <c r="I15372" s="15"/>
    </row>
    <row r="15373" spans="6:9">
      <c r="F15373" s="11"/>
      <c r="G15373" s="15"/>
      <c r="H15373" s="11"/>
      <c r="I15373" s="15"/>
    </row>
    <row r="15374" spans="6:9">
      <c r="F15374" s="11"/>
      <c r="G15374" s="15"/>
      <c r="H15374" s="11"/>
      <c r="I15374" s="15"/>
    </row>
    <row r="15375" spans="6:9">
      <c r="F15375" s="11"/>
      <c r="G15375" s="15"/>
      <c r="H15375" s="11"/>
      <c r="I15375" s="15"/>
    </row>
    <row r="15376" spans="6:9">
      <c r="F15376" s="11"/>
      <c r="G15376" s="15"/>
      <c r="H15376" s="11"/>
      <c r="I15376" s="15"/>
    </row>
    <row r="15377" spans="6:9">
      <c r="F15377" s="11"/>
      <c r="G15377" s="15"/>
      <c r="H15377" s="11"/>
      <c r="I15377" s="15"/>
    </row>
    <row r="15378" spans="6:9">
      <c r="F15378" s="11"/>
      <c r="G15378" s="15"/>
      <c r="H15378" s="11"/>
      <c r="I15378" s="15"/>
    </row>
    <row r="15379" spans="6:9">
      <c r="F15379" s="11"/>
      <c r="G15379" s="15"/>
      <c r="H15379" s="11"/>
      <c r="I15379" s="15"/>
    </row>
    <row r="15380" spans="6:9">
      <c r="F15380" s="11"/>
      <c r="G15380" s="15"/>
      <c r="H15380" s="11"/>
      <c r="I15380" s="15"/>
    </row>
    <row r="15381" spans="6:9">
      <c r="F15381" s="11"/>
      <c r="G15381" s="15"/>
      <c r="H15381" s="11"/>
      <c r="I15381" s="15"/>
    </row>
    <row r="15382" spans="6:9">
      <c r="F15382" s="11"/>
      <c r="G15382" s="15"/>
      <c r="H15382" s="11"/>
      <c r="I15382" s="15"/>
    </row>
    <row r="15383" spans="6:9">
      <c r="F15383" s="11"/>
      <c r="G15383" s="15"/>
      <c r="H15383" s="11"/>
      <c r="I15383" s="15"/>
    </row>
    <row r="15384" spans="6:9">
      <c r="F15384" s="11"/>
      <c r="G15384" s="15"/>
      <c r="H15384" s="11"/>
      <c r="I15384" s="15"/>
    </row>
    <row r="15385" spans="6:9">
      <c r="F15385" s="11"/>
      <c r="G15385" s="15"/>
      <c r="H15385" s="11"/>
      <c r="I15385" s="15"/>
    </row>
    <row r="15386" spans="6:9">
      <c r="F15386" s="11"/>
      <c r="G15386" s="15"/>
      <c r="H15386" s="11"/>
      <c r="I15386" s="15"/>
    </row>
    <row r="15387" spans="6:9">
      <c r="F15387" s="11"/>
      <c r="G15387" s="15"/>
      <c r="H15387" s="11"/>
      <c r="I15387" s="15"/>
    </row>
    <row r="15388" spans="6:9">
      <c r="F15388" s="11"/>
      <c r="G15388" s="15"/>
      <c r="H15388" s="11"/>
      <c r="I15388" s="15"/>
    </row>
    <row r="15389" spans="6:9">
      <c r="F15389" s="11"/>
      <c r="G15389" s="15"/>
      <c r="H15389" s="11"/>
      <c r="I15389" s="15"/>
    </row>
    <row r="15390" spans="6:9">
      <c r="F15390" s="11"/>
      <c r="G15390" s="15"/>
      <c r="H15390" s="11"/>
      <c r="I15390" s="15"/>
    </row>
    <row r="15391" spans="6:9">
      <c r="F15391" s="11"/>
      <c r="G15391" s="15"/>
      <c r="H15391" s="11"/>
      <c r="I15391" s="15"/>
    </row>
    <row r="15392" spans="6:9">
      <c r="F15392" s="11"/>
      <c r="G15392" s="15"/>
      <c r="H15392" s="11"/>
      <c r="I15392" s="15"/>
    </row>
    <row r="15393" spans="6:9">
      <c r="F15393" s="11"/>
      <c r="G15393" s="15"/>
      <c r="H15393" s="11"/>
      <c r="I15393" s="15"/>
    </row>
    <row r="15394" spans="6:9">
      <c r="F15394" s="11"/>
      <c r="G15394" s="15"/>
      <c r="H15394" s="11"/>
      <c r="I15394" s="15"/>
    </row>
    <row r="15395" spans="6:9">
      <c r="F15395" s="11"/>
      <c r="G15395" s="15"/>
      <c r="H15395" s="11"/>
      <c r="I15395" s="15"/>
    </row>
    <row r="15396" spans="6:9">
      <c r="F15396" s="11"/>
      <c r="G15396" s="15"/>
      <c r="H15396" s="11"/>
      <c r="I15396" s="15"/>
    </row>
    <row r="15397" spans="6:9">
      <c r="F15397" s="11"/>
      <c r="G15397" s="15"/>
      <c r="H15397" s="11"/>
      <c r="I15397" s="15"/>
    </row>
    <row r="15398" spans="6:9">
      <c r="F15398" s="11"/>
      <c r="G15398" s="15"/>
      <c r="H15398" s="11"/>
      <c r="I15398" s="15"/>
    </row>
    <row r="15399" spans="6:9">
      <c r="F15399" s="11"/>
      <c r="G15399" s="15"/>
      <c r="H15399" s="11"/>
      <c r="I15399" s="15"/>
    </row>
    <row r="15400" spans="6:9">
      <c r="F15400" s="11"/>
      <c r="G15400" s="15"/>
      <c r="H15400" s="11"/>
      <c r="I15400" s="15"/>
    </row>
    <row r="15401" spans="6:9">
      <c r="F15401" s="11"/>
      <c r="G15401" s="15"/>
      <c r="H15401" s="11"/>
      <c r="I15401" s="15"/>
    </row>
    <row r="15402" spans="6:9">
      <c r="F15402" s="11"/>
      <c r="G15402" s="15"/>
      <c r="H15402" s="11"/>
      <c r="I15402" s="15"/>
    </row>
    <row r="15403" spans="6:9">
      <c r="F15403" s="11"/>
      <c r="G15403" s="15"/>
      <c r="H15403" s="11"/>
      <c r="I15403" s="15"/>
    </row>
    <row r="15404" spans="6:9">
      <c r="F15404" s="11"/>
      <c r="G15404" s="15"/>
      <c r="H15404" s="11"/>
      <c r="I15404" s="15"/>
    </row>
    <row r="15405" spans="6:9">
      <c r="F15405" s="11"/>
      <c r="G15405" s="15"/>
      <c r="H15405" s="11"/>
      <c r="I15405" s="15"/>
    </row>
    <row r="15406" spans="6:9">
      <c r="F15406" s="11"/>
      <c r="G15406" s="15"/>
      <c r="H15406" s="11"/>
      <c r="I15406" s="15"/>
    </row>
    <row r="15407" spans="6:9">
      <c r="F15407" s="11"/>
      <c r="G15407" s="15"/>
      <c r="H15407" s="11"/>
      <c r="I15407" s="15"/>
    </row>
    <row r="15408" spans="6:9">
      <c r="F15408" s="11"/>
      <c r="G15408" s="15"/>
      <c r="H15408" s="11"/>
      <c r="I15408" s="15"/>
    </row>
    <row r="15409" spans="6:9">
      <c r="F15409" s="11"/>
      <c r="G15409" s="15"/>
      <c r="H15409" s="11"/>
      <c r="I15409" s="15"/>
    </row>
    <row r="15410" spans="6:9">
      <c r="F15410" s="11"/>
      <c r="G15410" s="15"/>
      <c r="H15410" s="11"/>
      <c r="I15410" s="15"/>
    </row>
    <row r="15411" spans="6:9">
      <c r="F15411" s="11"/>
      <c r="G15411" s="15"/>
      <c r="H15411" s="11"/>
      <c r="I15411" s="15"/>
    </row>
    <row r="15412" spans="6:9">
      <c r="F15412" s="11"/>
      <c r="G15412" s="15"/>
      <c r="H15412" s="11"/>
      <c r="I15412" s="15"/>
    </row>
    <row r="15413" spans="6:9">
      <c r="F15413" s="11"/>
      <c r="G15413" s="15"/>
      <c r="H15413" s="11"/>
      <c r="I15413" s="15"/>
    </row>
    <row r="15414" spans="6:9">
      <c r="F15414" s="11"/>
      <c r="G15414" s="15"/>
      <c r="H15414" s="11"/>
      <c r="I15414" s="15"/>
    </row>
    <row r="15415" spans="6:9">
      <c r="F15415" s="11"/>
      <c r="G15415" s="15"/>
      <c r="H15415" s="11"/>
      <c r="I15415" s="15"/>
    </row>
    <row r="15416" spans="6:9">
      <c r="F15416" s="11"/>
      <c r="G15416" s="15"/>
      <c r="H15416" s="11"/>
      <c r="I15416" s="15"/>
    </row>
    <row r="15417" spans="6:9">
      <c r="F15417" s="11"/>
      <c r="G15417" s="15"/>
      <c r="H15417" s="11"/>
      <c r="I15417" s="15"/>
    </row>
    <row r="15418" spans="6:9">
      <c r="F15418" s="11"/>
      <c r="G15418" s="15"/>
      <c r="H15418" s="11"/>
      <c r="I15418" s="15"/>
    </row>
    <row r="15419" spans="6:9">
      <c r="F15419" s="11"/>
      <c r="G15419" s="15"/>
      <c r="H15419" s="11"/>
      <c r="I15419" s="15"/>
    </row>
    <row r="15420" spans="6:9">
      <c r="F15420" s="11"/>
      <c r="G15420" s="15"/>
      <c r="H15420" s="11"/>
      <c r="I15420" s="15"/>
    </row>
    <row r="15421" spans="6:9">
      <c r="F15421" s="11"/>
      <c r="G15421" s="15"/>
      <c r="H15421" s="11"/>
      <c r="I15421" s="15"/>
    </row>
    <row r="15422" spans="6:9">
      <c r="F15422" s="11"/>
      <c r="G15422" s="15"/>
      <c r="H15422" s="11"/>
      <c r="I15422" s="15"/>
    </row>
    <row r="15423" spans="6:9">
      <c r="F15423" s="11"/>
      <c r="G15423" s="15"/>
      <c r="H15423" s="11"/>
      <c r="I15423" s="15"/>
    </row>
    <row r="15424" spans="6:9">
      <c r="F15424" s="11"/>
      <c r="G15424" s="15"/>
      <c r="H15424" s="11"/>
      <c r="I15424" s="15"/>
    </row>
    <row r="15425" spans="6:9">
      <c r="F15425" s="11"/>
      <c r="G15425" s="15"/>
      <c r="H15425" s="11"/>
      <c r="I15425" s="15"/>
    </row>
    <row r="15426" spans="6:9">
      <c r="F15426" s="11"/>
      <c r="G15426" s="15"/>
      <c r="H15426" s="11"/>
      <c r="I15426" s="15"/>
    </row>
    <row r="15427" spans="6:9">
      <c r="F15427" s="11"/>
      <c r="G15427" s="15"/>
      <c r="H15427" s="11"/>
      <c r="I15427" s="15"/>
    </row>
    <row r="15428" spans="6:9">
      <c r="F15428" s="11"/>
      <c r="G15428" s="15"/>
      <c r="H15428" s="11"/>
      <c r="I15428" s="15"/>
    </row>
    <row r="15429" spans="6:9">
      <c r="F15429" s="11"/>
      <c r="G15429" s="15"/>
      <c r="H15429" s="11"/>
      <c r="I15429" s="15"/>
    </row>
    <row r="15430" spans="6:9">
      <c r="F15430" s="11"/>
      <c r="G15430" s="15"/>
      <c r="H15430" s="11"/>
      <c r="I15430" s="15"/>
    </row>
    <row r="15431" spans="6:9">
      <c r="F15431" s="11"/>
      <c r="G15431" s="15"/>
      <c r="H15431" s="11"/>
      <c r="I15431" s="15"/>
    </row>
    <row r="15432" spans="6:9">
      <c r="F15432" s="11"/>
      <c r="G15432" s="15"/>
      <c r="H15432" s="11"/>
      <c r="I15432" s="15"/>
    </row>
    <row r="15433" spans="6:9">
      <c r="F15433" s="11"/>
      <c r="G15433" s="15"/>
      <c r="H15433" s="11"/>
      <c r="I15433" s="15"/>
    </row>
    <row r="15434" spans="6:9">
      <c r="F15434" s="11"/>
      <c r="G15434" s="15"/>
      <c r="H15434" s="11"/>
      <c r="I15434" s="15"/>
    </row>
    <row r="15435" spans="6:9">
      <c r="F15435" s="11"/>
      <c r="G15435" s="15"/>
      <c r="H15435" s="11"/>
      <c r="I15435" s="15"/>
    </row>
    <row r="15436" spans="6:9">
      <c r="F15436" s="11"/>
      <c r="G15436" s="15"/>
      <c r="H15436" s="11"/>
      <c r="I15436" s="15"/>
    </row>
    <row r="15437" spans="6:9">
      <c r="F15437" s="11"/>
      <c r="G15437" s="15"/>
      <c r="H15437" s="11"/>
      <c r="I15437" s="15"/>
    </row>
    <row r="15438" spans="6:9">
      <c r="F15438" s="11"/>
      <c r="G15438" s="15"/>
      <c r="H15438" s="11"/>
      <c r="I15438" s="15"/>
    </row>
    <row r="15439" spans="6:9">
      <c r="F15439" s="11"/>
      <c r="G15439" s="15"/>
      <c r="H15439" s="11"/>
      <c r="I15439" s="15"/>
    </row>
    <row r="15440" spans="6:9">
      <c r="F15440" s="11"/>
      <c r="G15440" s="15"/>
      <c r="H15440" s="11"/>
      <c r="I15440" s="15"/>
    </row>
    <row r="15441" spans="6:9">
      <c r="F15441" s="11"/>
      <c r="G15441" s="15"/>
      <c r="H15441" s="11"/>
      <c r="I15441" s="15"/>
    </row>
    <row r="15442" spans="6:9">
      <c r="F15442" s="11"/>
      <c r="G15442" s="15"/>
      <c r="H15442" s="11"/>
      <c r="I15442" s="15"/>
    </row>
    <row r="15443" spans="6:9">
      <c r="F15443" s="11"/>
      <c r="G15443" s="15"/>
      <c r="H15443" s="11"/>
      <c r="I15443" s="15"/>
    </row>
    <row r="15444" spans="6:9">
      <c r="F15444" s="11"/>
      <c r="G15444" s="15"/>
      <c r="H15444" s="11"/>
      <c r="I15444" s="15"/>
    </row>
    <row r="15445" spans="6:9">
      <c r="F15445" s="11"/>
      <c r="G15445" s="15"/>
      <c r="H15445" s="11"/>
      <c r="I15445" s="15"/>
    </row>
    <row r="15446" spans="6:9">
      <c r="F15446" s="11"/>
      <c r="G15446" s="15"/>
      <c r="H15446" s="11"/>
      <c r="I15446" s="15"/>
    </row>
    <row r="15447" spans="6:9">
      <c r="F15447" s="11"/>
      <c r="G15447" s="15"/>
      <c r="H15447" s="11"/>
      <c r="I15447" s="15"/>
    </row>
    <row r="15448" spans="6:9">
      <c r="F15448" s="11"/>
      <c r="G15448" s="15"/>
      <c r="H15448" s="11"/>
      <c r="I15448" s="15"/>
    </row>
    <row r="15449" spans="6:9">
      <c r="F15449" s="11"/>
      <c r="G15449" s="15"/>
      <c r="H15449" s="11"/>
      <c r="I15449" s="15"/>
    </row>
    <row r="15450" spans="6:9">
      <c r="F15450" s="11"/>
      <c r="G15450" s="15"/>
      <c r="H15450" s="11"/>
      <c r="I15450" s="15"/>
    </row>
    <row r="15451" spans="6:9">
      <c r="F15451" s="11"/>
      <c r="G15451" s="15"/>
      <c r="H15451" s="11"/>
      <c r="I15451" s="15"/>
    </row>
    <row r="15452" spans="6:9">
      <c r="F15452" s="11"/>
      <c r="G15452" s="15"/>
      <c r="H15452" s="11"/>
      <c r="I15452" s="15"/>
    </row>
    <row r="15453" spans="6:9">
      <c r="F15453" s="11"/>
      <c r="G15453" s="15"/>
      <c r="H15453" s="11"/>
      <c r="I15453" s="15"/>
    </row>
    <row r="15454" spans="6:9">
      <c r="F15454" s="11"/>
      <c r="G15454" s="15"/>
      <c r="H15454" s="11"/>
      <c r="I15454" s="15"/>
    </row>
    <row r="15455" spans="6:9">
      <c r="F15455" s="11"/>
      <c r="G15455" s="15"/>
      <c r="H15455" s="11"/>
      <c r="I15455" s="15"/>
    </row>
    <row r="15456" spans="6:9">
      <c r="F15456" s="11"/>
      <c r="G15456" s="15"/>
      <c r="H15456" s="11"/>
      <c r="I15456" s="15"/>
    </row>
    <row r="15457" spans="6:9">
      <c r="F15457" s="11"/>
      <c r="G15457" s="15"/>
      <c r="H15457" s="11"/>
      <c r="I15457" s="15"/>
    </row>
    <row r="15458" spans="6:9">
      <c r="F15458" s="11"/>
      <c r="G15458" s="15"/>
      <c r="H15458" s="11"/>
      <c r="I15458" s="15"/>
    </row>
    <row r="15459" spans="6:9">
      <c r="F15459" s="11"/>
      <c r="G15459" s="15"/>
      <c r="H15459" s="11"/>
      <c r="I15459" s="15"/>
    </row>
    <row r="15460" spans="6:9">
      <c r="F15460" s="11"/>
      <c r="G15460" s="15"/>
      <c r="H15460" s="11"/>
      <c r="I15460" s="15"/>
    </row>
    <row r="15461" spans="6:9">
      <c r="F15461" s="11"/>
      <c r="G15461" s="15"/>
      <c r="H15461" s="11"/>
      <c r="I15461" s="15"/>
    </row>
    <row r="15462" spans="6:9">
      <c r="F15462" s="11"/>
      <c r="G15462" s="15"/>
      <c r="H15462" s="11"/>
      <c r="I15462" s="15"/>
    </row>
    <row r="15463" spans="6:9">
      <c r="F15463" s="11"/>
      <c r="G15463" s="15"/>
      <c r="H15463" s="11"/>
      <c r="I15463" s="15"/>
    </row>
    <row r="15464" spans="6:9">
      <c r="F15464" s="11"/>
      <c r="G15464" s="15"/>
      <c r="H15464" s="11"/>
      <c r="I15464" s="15"/>
    </row>
    <row r="15465" spans="6:9">
      <c r="F15465" s="11"/>
      <c r="G15465" s="15"/>
      <c r="H15465" s="11"/>
      <c r="I15465" s="15"/>
    </row>
    <row r="15466" spans="6:9">
      <c r="F15466" s="11"/>
      <c r="G15466" s="15"/>
      <c r="H15466" s="11"/>
      <c r="I15466" s="15"/>
    </row>
    <row r="15467" spans="6:9">
      <c r="F15467" s="11"/>
      <c r="G15467" s="15"/>
      <c r="H15467" s="11"/>
      <c r="I15467" s="15"/>
    </row>
    <row r="15468" spans="6:9">
      <c r="F15468" s="11"/>
      <c r="G15468" s="15"/>
      <c r="H15468" s="11"/>
      <c r="I15468" s="15"/>
    </row>
    <row r="15469" spans="6:9">
      <c r="F15469" s="11"/>
      <c r="G15469" s="15"/>
      <c r="H15469" s="11"/>
      <c r="I15469" s="15"/>
    </row>
    <row r="15470" spans="6:9">
      <c r="F15470" s="11"/>
      <c r="G15470" s="15"/>
      <c r="H15470" s="11"/>
      <c r="I15470" s="15"/>
    </row>
    <row r="15471" spans="6:9">
      <c r="F15471" s="11"/>
      <c r="G15471" s="15"/>
      <c r="H15471" s="11"/>
      <c r="I15471" s="15"/>
    </row>
    <row r="15472" spans="6:9">
      <c r="F15472" s="11"/>
      <c r="G15472" s="15"/>
      <c r="H15472" s="11"/>
      <c r="I15472" s="15"/>
    </row>
    <row r="15473" spans="6:9">
      <c r="F15473" s="11"/>
      <c r="G15473" s="15"/>
      <c r="H15473" s="11"/>
      <c r="I15473" s="15"/>
    </row>
    <row r="15474" spans="6:9">
      <c r="F15474" s="11"/>
      <c r="G15474" s="15"/>
      <c r="H15474" s="11"/>
      <c r="I15474" s="15"/>
    </row>
    <row r="15475" spans="6:9">
      <c r="F15475" s="11"/>
      <c r="G15475" s="15"/>
      <c r="H15475" s="11"/>
      <c r="I15475" s="15"/>
    </row>
    <row r="15476" spans="6:9">
      <c r="F15476" s="11"/>
      <c r="G15476" s="15"/>
      <c r="H15476" s="11"/>
      <c r="I15476" s="15"/>
    </row>
    <row r="15477" spans="6:9">
      <c r="F15477" s="11"/>
      <c r="G15477" s="15"/>
      <c r="H15477" s="11"/>
      <c r="I15477" s="15"/>
    </row>
    <row r="15478" spans="6:9">
      <c r="F15478" s="11"/>
      <c r="G15478" s="15"/>
      <c r="H15478" s="11"/>
      <c r="I15478" s="15"/>
    </row>
    <row r="15479" spans="6:9">
      <c r="F15479" s="11"/>
      <c r="G15479" s="15"/>
      <c r="H15479" s="11"/>
      <c r="I15479" s="15"/>
    </row>
    <row r="15480" spans="6:9">
      <c r="F15480" s="11"/>
      <c r="G15480" s="15"/>
      <c r="H15480" s="11"/>
      <c r="I15480" s="15"/>
    </row>
    <row r="15481" spans="6:9">
      <c r="F15481" s="11"/>
      <c r="G15481" s="15"/>
      <c r="H15481" s="11"/>
      <c r="I15481" s="15"/>
    </row>
    <row r="15482" spans="6:9">
      <c r="F15482" s="11"/>
      <c r="G15482" s="15"/>
      <c r="H15482" s="11"/>
      <c r="I15482" s="15"/>
    </row>
    <row r="15483" spans="6:9">
      <c r="F15483" s="11"/>
      <c r="G15483" s="15"/>
      <c r="H15483" s="11"/>
      <c r="I15483" s="15"/>
    </row>
    <row r="15484" spans="6:9">
      <c r="F15484" s="11"/>
      <c r="G15484" s="15"/>
      <c r="H15484" s="11"/>
      <c r="I15484" s="15"/>
    </row>
    <row r="15485" spans="6:9">
      <c r="F15485" s="11"/>
      <c r="G15485" s="15"/>
      <c r="H15485" s="11"/>
      <c r="I15485" s="15"/>
    </row>
    <row r="15486" spans="6:9">
      <c r="F15486" s="11"/>
      <c r="G15486" s="15"/>
      <c r="H15486" s="11"/>
      <c r="I15486" s="15"/>
    </row>
    <row r="15487" spans="6:9">
      <c r="F15487" s="11"/>
      <c r="G15487" s="15"/>
      <c r="H15487" s="11"/>
      <c r="I15487" s="15"/>
    </row>
    <row r="15488" spans="6:9">
      <c r="F15488" s="11"/>
      <c r="G15488" s="15"/>
      <c r="H15488" s="11"/>
      <c r="I15488" s="15"/>
    </row>
    <row r="15489" spans="6:9">
      <c r="F15489" s="11"/>
      <c r="G15489" s="15"/>
      <c r="H15489" s="11"/>
      <c r="I15489" s="15"/>
    </row>
    <row r="15490" spans="6:9">
      <c r="F15490" s="11"/>
      <c r="G15490" s="15"/>
      <c r="H15490" s="11"/>
      <c r="I15490" s="15"/>
    </row>
    <row r="15491" spans="6:9">
      <c r="F15491" s="11"/>
      <c r="G15491" s="15"/>
      <c r="H15491" s="11"/>
      <c r="I15491" s="15"/>
    </row>
    <row r="15492" spans="6:9">
      <c r="F15492" s="11"/>
      <c r="G15492" s="15"/>
      <c r="H15492" s="11"/>
      <c r="I15492" s="15"/>
    </row>
    <row r="15493" spans="6:9">
      <c r="F15493" s="11"/>
      <c r="G15493" s="15"/>
      <c r="H15493" s="11"/>
      <c r="I15493" s="15"/>
    </row>
    <row r="15494" spans="6:9">
      <c r="F15494" s="11"/>
      <c r="G15494" s="15"/>
      <c r="H15494" s="11"/>
      <c r="I15494" s="15"/>
    </row>
    <row r="15495" spans="6:9">
      <c r="F15495" s="11"/>
      <c r="G15495" s="15"/>
      <c r="H15495" s="11"/>
      <c r="I15495" s="15"/>
    </row>
    <row r="15496" spans="6:9">
      <c r="F15496" s="11"/>
      <c r="G15496" s="15"/>
      <c r="H15496" s="11"/>
      <c r="I15496" s="15"/>
    </row>
    <row r="15497" spans="6:9">
      <c r="F15497" s="11"/>
      <c r="G15497" s="15"/>
      <c r="H15497" s="11"/>
      <c r="I15497" s="15"/>
    </row>
    <row r="15498" spans="6:9">
      <c r="F15498" s="11"/>
      <c r="G15498" s="15"/>
      <c r="H15498" s="11"/>
      <c r="I15498" s="15"/>
    </row>
    <row r="15499" spans="6:9">
      <c r="F15499" s="11"/>
      <c r="G15499" s="15"/>
      <c r="H15499" s="11"/>
      <c r="I15499" s="15"/>
    </row>
    <row r="15500" spans="6:9">
      <c r="F15500" s="11"/>
      <c r="G15500" s="15"/>
      <c r="H15500" s="11"/>
      <c r="I15500" s="15"/>
    </row>
    <row r="15501" spans="6:9">
      <c r="F15501" s="11"/>
      <c r="G15501" s="15"/>
      <c r="H15501" s="11"/>
      <c r="I15501" s="15"/>
    </row>
    <row r="15502" spans="6:9">
      <c r="F15502" s="11"/>
      <c r="G15502" s="15"/>
      <c r="H15502" s="11"/>
      <c r="I15502" s="15"/>
    </row>
    <row r="15503" spans="6:9">
      <c r="F15503" s="11"/>
      <c r="G15503" s="15"/>
      <c r="H15503" s="11"/>
      <c r="I15503" s="15"/>
    </row>
    <row r="15504" spans="6:9">
      <c r="F15504" s="11"/>
      <c r="G15504" s="15"/>
      <c r="H15504" s="11"/>
      <c r="I15504" s="15"/>
    </row>
    <row r="15505" spans="6:9">
      <c r="F15505" s="11"/>
      <c r="G15505" s="15"/>
      <c r="H15505" s="11"/>
      <c r="I15505" s="15"/>
    </row>
    <row r="15506" spans="6:9">
      <c r="F15506" s="11"/>
      <c r="G15506" s="15"/>
      <c r="H15506" s="11"/>
      <c r="I15506" s="15"/>
    </row>
    <row r="15507" spans="6:9">
      <c r="F15507" s="11"/>
      <c r="G15507" s="15"/>
      <c r="H15507" s="11"/>
      <c r="I15507" s="15"/>
    </row>
    <row r="15508" spans="6:9">
      <c r="F15508" s="11"/>
      <c r="G15508" s="15"/>
      <c r="H15508" s="11"/>
      <c r="I15508" s="15"/>
    </row>
    <row r="15509" spans="6:9">
      <c r="F15509" s="11"/>
      <c r="G15509" s="15"/>
      <c r="H15509" s="11"/>
      <c r="I15509" s="15"/>
    </row>
    <row r="15510" spans="6:9">
      <c r="F15510" s="11"/>
      <c r="G15510" s="15"/>
      <c r="H15510" s="11"/>
      <c r="I15510" s="15"/>
    </row>
    <row r="15511" spans="6:9">
      <c r="F15511" s="11"/>
      <c r="G15511" s="15"/>
      <c r="H15511" s="11"/>
      <c r="I15511" s="15"/>
    </row>
    <row r="15512" spans="6:9">
      <c r="F15512" s="11"/>
      <c r="G15512" s="15"/>
      <c r="H15512" s="11"/>
      <c r="I15512" s="15"/>
    </row>
    <row r="15513" spans="6:9">
      <c r="F15513" s="11"/>
      <c r="G15513" s="15"/>
      <c r="H15513" s="11"/>
      <c r="I15513" s="15"/>
    </row>
    <row r="15514" spans="6:9">
      <c r="F15514" s="11"/>
      <c r="G15514" s="15"/>
      <c r="H15514" s="11"/>
      <c r="I15514" s="15"/>
    </row>
    <row r="15515" spans="6:9">
      <c r="F15515" s="11"/>
      <c r="G15515" s="15"/>
      <c r="H15515" s="11"/>
      <c r="I15515" s="15"/>
    </row>
    <row r="15516" spans="6:9">
      <c r="F15516" s="11"/>
      <c r="G15516" s="15"/>
      <c r="H15516" s="11"/>
      <c r="I15516" s="15"/>
    </row>
    <row r="15517" spans="6:9">
      <c r="F15517" s="11"/>
      <c r="G15517" s="15"/>
      <c r="H15517" s="11"/>
      <c r="I15517" s="15"/>
    </row>
    <row r="15518" spans="6:9">
      <c r="F15518" s="11"/>
      <c r="G15518" s="15"/>
      <c r="H15518" s="11"/>
      <c r="I15518" s="15"/>
    </row>
    <row r="15519" spans="6:9">
      <c r="F15519" s="11"/>
      <c r="G15519" s="15"/>
      <c r="H15519" s="11"/>
      <c r="I15519" s="15"/>
    </row>
    <row r="15520" spans="6:9">
      <c r="F15520" s="11"/>
      <c r="G15520" s="15"/>
      <c r="H15520" s="11"/>
      <c r="I15520" s="15"/>
    </row>
    <row r="15521" spans="6:9">
      <c r="F15521" s="11"/>
      <c r="G15521" s="15"/>
      <c r="H15521" s="11"/>
      <c r="I15521" s="15"/>
    </row>
    <row r="15522" spans="6:9">
      <c r="F15522" s="11"/>
      <c r="G15522" s="15"/>
      <c r="H15522" s="11"/>
      <c r="I15522" s="15"/>
    </row>
    <row r="15523" spans="6:9">
      <c r="F15523" s="11"/>
      <c r="G15523" s="15"/>
      <c r="H15523" s="11"/>
      <c r="I15523" s="15"/>
    </row>
    <row r="15524" spans="6:9">
      <c r="F15524" s="11"/>
      <c r="G15524" s="15"/>
      <c r="H15524" s="11"/>
      <c r="I15524" s="15"/>
    </row>
    <row r="15525" spans="6:9">
      <c r="F15525" s="11"/>
      <c r="G15525" s="15"/>
      <c r="H15525" s="11"/>
      <c r="I15525" s="15"/>
    </row>
    <row r="15526" spans="6:9">
      <c r="F15526" s="11"/>
      <c r="G15526" s="15"/>
      <c r="H15526" s="11"/>
      <c r="I15526" s="15"/>
    </row>
    <row r="15527" spans="6:9">
      <c r="F15527" s="11"/>
      <c r="G15527" s="15"/>
      <c r="H15527" s="11"/>
      <c r="I15527" s="15"/>
    </row>
    <row r="15528" spans="6:9">
      <c r="F15528" s="11"/>
      <c r="G15528" s="15"/>
      <c r="H15528" s="11"/>
      <c r="I15528" s="15"/>
    </row>
    <row r="15529" spans="6:9">
      <c r="F15529" s="11"/>
      <c r="G15529" s="15"/>
      <c r="H15529" s="11"/>
      <c r="I15529" s="15"/>
    </row>
    <row r="15530" spans="6:9">
      <c r="F15530" s="11"/>
      <c r="G15530" s="15"/>
      <c r="H15530" s="11"/>
      <c r="I15530" s="15"/>
    </row>
    <row r="15531" spans="6:9">
      <c r="F15531" s="11"/>
      <c r="G15531" s="15"/>
      <c r="H15531" s="11"/>
      <c r="I15531" s="15"/>
    </row>
    <row r="15532" spans="6:9">
      <c r="F15532" s="11"/>
      <c r="G15532" s="15"/>
      <c r="H15532" s="11"/>
      <c r="I15532" s="15"/>
    </row>
    <row r="15533" spans="6:9">
      <c r="F15533" s="11"/>
      <c r="G15533" s="15"/>
      <c r="H15533" s="11"/>
      <c r="I15533" s="15"/>
    </row>
    <row r="15534" spans="6:9">
      <c r="F15534" s="11"/>
      <c r="G15534" s="15"/>
      <c r="H15534" s="11"/>
      <c r="I15534" s="15"/>
    </row>
    <row r="15535" spans="6:9">
      <c r="F15535" s="11"/>
      <c r="G15535" s="15"/>
      <c r="H15535" s="11"/>
      <c r="I15535" s="15"/>
    </row>
    <row r="15536" spans="6:9">
      <c r="F15536" s="11"/>
      <c r="G15536" s="15"/>
      <c r="H15536" s="11"/>
      <c r="I15536" s="15"/>
    </row>
    <row r="15537" spans="6:9">
      <c r="F15537" s="11"/>
      <c r="G15537" s="15"/>
      <c r="H15537" s="11"/>
      <c r="I15537" s="15"/>
    </row>
    <row r="15538" spans="6:9">
      <c r="F15538" s="11"/>
      <c r="G15538" s="15"/>
      <c r="H15538" s="11"/>
      <c r="I15538" s="15"/>
    </row>
    <row r="15539" spans="6:9">
      <c r="F15539" s="11"/>
      <c r="G15539" s="15"/>
      <c r="H15539" s="11"/>
      <c r="I15539" s="15"/>
    </row>
    <row r="15540" spans="6:9">
      <c r="F15540" s="11"/>
      <c r="G15540" s="15"/>
      <c r="H15540" s="11"/>
      <c r="I15540" s="15"/>
    </row>
    <row r="15541" spans="6:9">
      <c r="F15541" s="11"/>
      <c r="G15541" s="15"/>
      <c r="H15541" s="11"/>
      <c r="I15541" s="15"/>
    </row>
    <row r="15542" spans="6:9">
      <c r="F15542" s="11"/>
      <c r="G15542" s="15"/>
      <c r="H15542" s="11"/>
      <c r="I15542" s="15"/>
    </row>
    <row r="15543" spans="6:9">
      <c r="F15543" s="11"/>
      <c r="G15543" s="15"/>
      <c r="H15543" s="11"/>
      <c r="I15543" s="15"/>
    </row>
    <row r="15544" spans="6:9">
      <c r="F15544" s="11"/>
      <c r="G15544" s="15"/>
      <c r="H15544" s="11"/>
      <c r="I15544" s="15"/>
    </row>
    <row r="15545" spans="6:9">
      <c r="F15545" s="11"/>
      <c r="G15545" s="15"/>
      <c r="H15545" s="11"/>
      <c r="I15545" s="15"/>
    </row>
    <row r="15546" spans="6:9">
      <c r="F15546" s="11"/>
      <c r="G15546" s="15"/>
      <c r="H15546" s="11"/>
      <c r="I15546" s="15"/>
    </row>
    <row r="15547" spans="6:9">
      <c r="F15547" s="11"/>
      <c r="G15547" s="15"/>
      <c r="H15547" s="11"/>
      <c r="I15547" s="15"/>
    </row>
    <row r="15548" spans="6:9">
      <c r="F15548" s="11"/>
      <c r="G15548" s="15"/>
      <c r="H15548" s="11"/>
      <c r="I15548" s="15"/>
    </row>
    <row r="15549" spans="6:9">
      <c r="F15549" s="11"/>
      <c r="G15549" s="15"/>
      <c r="H15549" s="11"/>
      <c r="I15549" s="15"/>
    </row>
    <row r="15550" spans="6:9">
      <c r="F15550" s="11"/>
      <c r="G15550" s="15"/>
      <c r="H15550" s="11"/>
      <c r="I15550" s="15"/>
    </row>
    <row r="15551" spans="6:9">
      <c r="F15551" s="11"/>
      <c r="G15551" s="15"/>
      <c r="H15551" s="11"/>
      <c r="I15551" s="15"/>
    </row>
    <row r="15552" spans="6:9">
      <c r="F15552" s="11"/>
      <c r="G15552" s="15"/>
      <c r="H15552" s="11"/>
      <c r="I15552" s="15"/>
    </row>
    <row r="15553" spans="6:9">
      <c r="F15553" s="11"/>
      <c r="G15553" s="15"/>
      <c r="H15553" s="11"/>
      <c r="I15553" s="15"/>
    </row>
    <row r="15554" spans="6:9">
      <c r="F15554" s="11"/>
      <c r="G15554" s="15"/>
      <c r="H15554" s="11"/>
      <c r="I15554" s="15"/>
    </row>
    <row r="15555" spans="6:9">
      <c r="F15555" s="11"/>
      <c r="G15555" s="15"/>
      <c r="H15555" s="11"/>
      <c r="I15555" s="15"/>
    </row>
    <row r="15556" spans="6:9">
      <c r="F15556" s="11"/>
      <c r="G15556" s="15"/>
      <c r="H15556" s="11"/>
      <c r="I15556" s="15"/>
    </row>
    <row r="15557" spans="6:9">
      <c r="F15557" s="11"/>
      <c r="G15557" s="15"/>
      <c r="H15557" s="11"/>
      <c r="I15557" s="15"/>
    </row>
    <row r="15558" spans="6:9">
      <c r="F15558" s="11"/>
      <c r="G15558" s="15"/>
      <c r="H15558" s="11"/>
      <c r="I15558" s="15"/>
    </row>
    <row r="15559" spans="6:9">
      <c r="F15559" s="11"/>
      <c r="G15559" s="15"/>
      <c r="H15559" s="11"/>
      <c r="I15559" s="15"/>
    </row>
    <row r="15560" spans="6:9">
      <c r="F15560" s="11"/>
      <c r="G15560" s="15"/>
      <c r="H15560" s="11"/>
      <c r="I15560" s="15"/>
    </row>
    <row r="15561" spans="6:9">
      <c r="F15561" s="11"/>
      <c r="G15561" s="15"/>
      <c r="H15561" s="11"/>
      <c r="I15561" s="15"/>
    </row>
    <row r="15562" spans="6:9">
      <c r="F15562" s="11"/>
      <c r="G15562" s="15"/>
      <c r="H15562" s="11"/>
      <c r="I15562" s="15"/>
    </row>
    <row r="15563" spans="6:9">
      <c r="F15563" s="11"/>
      <c r="G15563" s="15"/>
      <c r="H15563" s="11"/>
      <c r="I15563" s="15"/>
    </row>
    <row r="15564" spans="6:9">
      <c r="F15564" s="11"/>
      <c r="G15564" s="15"/>
      <c r="H15564" s="11"/>
      <c r="I15564" s="15"/>
    </row>
    <row r="15565" spans="6:9">
      <c r="F15565" s="11"/>
      <c r="G15565" s="15"/>
      <c r="H15565" s="11"/>
      <c r="I15565" s="15"/>
    </row>
    <row r="15566" spans="6:9">
      <c r="F15566" s="11"/>
      <c r="G15566" s="15"/>
      <c r="H15566" s="11"/>
      <c r="I15566" s="15"/>
    </row>
    <row r="15567" spans="6:9">
      <c r="F15567" s="11"/>
      <c r="G15567" s="15"/>
      <c r="H15567" s="11"/>
      <c r="I15567" s="15"/>
    </row>
    <row r="15568" spans="6:9">
      <c r="F15568" s="11"/>
      <c r="G15568" s="15"/>
      <c r="H15568" s="11"/>
      <c r="I15568" s="15"/>
    </row>
    <row r="15569" spans="6:9">
      <c r="F15569" s="11"/>
      <c r="G15569" s="15"/>
      <c r="H15569" s="11"/>
      <c r="I15569" s="15"/>
    </row>
    <row r="15570" spans="6:9">
      <c r="F15570" s="11"/>
      <c r="G15570" s="15"/>
      <c r="H15570" s="11"/>
      <c r="I15570" s="15"/>
    </row>
    <row r="15571" spans="6:9">
      <c r="F15571" s="11"/>
      <c r="G15571" s="15"/>
      <c r="H15571" s="11"/>
      <c r="I15571" s="15"/>
    </row>
    <row r="15572" spans="6:9">
      <c r="F15572" s="11"/>
      <c r="G15572" s="15"/>
      <c r="H15572" s="11"/>
      <c r="I15572" s="15"/>
    </row>
    <row r="15573" spans="6:9">
      <c r="F15573" s="11"/>
      <c r="G15573" s="15"/>
      <c r="H15573" s="11"/>
      <c r="I15573" s="15"/>
    </row>
    <row r="15574" spans="6:9">
      <c r="F15574" s="11"/>
      <c r="G15574" s="15"/>
      <c r="H15574" s="11"/>
      <c r="I15574" s="15"/>
    </row>
    <row r="15575" spans="6:9">
      <c r="F15575" s="11"/>
      <c r="G15575" s="15"/>
      <c r="H15575" s="11"/>
      <c r="I15575" s="15"/>
    </row>
    <row r="15576" spans="6:9">
      <c r="F15576" s="11"/>
      <c r="G15576" s="15"/>
      <c r="H15576" s="11"/>
      <c r="I15576" s="15"/>
    </row>
    <row r="15577" spans="6:9">
      <c r="F15577" s="11"/>
      <c r="G15577" s="15"/>
      <c r="H15577" s="11"/>
      <c r="I15577" s="15"/>
    </row>
    <row r="15578" spans="6:9">
      <c r="F15578" s="11"/>
      <c r="G15578" s="15"/>
      <c r="H15578" s="11"/>
      <c r="I15578" s="15"/>
    </row>
    <row r="15579" spans="6:9">
      <c r="F15579" s="11"/>
      <c r="G15579" s="15"/>
      <c r="H15579" s="11"/>
      <c r="I15579" s="15"/>
    </row>
    <row r="15580" spans="6:9">
      <c r="F15580" s="11"/>
      <c r="G15580" s="15"/>
      <c r="H15580" s="11"/>
      <c r="I15580" s="15"/>
    </row>
    <row r="15581" spans="6:9">
      <c r="F15581" s="11"/>
      <c r="G15581" s="15"/>
      <c r="H15581" s="11"/>
      <c r="I15581" s="15"/>
    </row>
    <row r="15582" spans="6:9">
      <c r="F15582" s="11"/>
      <c r="G15582" s="15"/>
      <c r="H15582" s="11"/>
      <c r="I15582" s="15"/>
    </row>
    <row r="15583" spans="6:9">
      <c r="F15583" s="11"/>
      <c r="G15583" s="15"/>
      <c r="H15583" s="11"/>
      <c r="I15583" s="15"/>
    </row>
    <row r="15584" spans="6:9">
      <c r="F15584" s="11"/>
      <c r="G15584" s="15"/>
      <c r="H15584" s="11"/>
      <c r="I15584" s="15"/>
    </row>
    <row r="15585" spans="6:9">
      <c r="F15585" s="11"/>
      <c r="G15585" s="15"/>
      <c r="H15585" s="11"/>
      <c r="I15585" s="15"/>
    </row>
    <row r="15586" spans="6:9">
      <c r="F15586" s="11"/>
      <c r="G15586" s="15"/>
      <c r="H15586" s="11"/>
      <c r="I15586" s="15"/>
    </row>
    <row r="15587" spans="6:9">
      <c r="F15587" s="11"/>
      <c r="G15587" s="15"/>
      <c r="H15587" s="11"/>
      <c r="I15587" s="15"/>
    </row>
    <row r="15588" spans="6:9">
      <c r="F15588" s="11"/>
      <c r="G15588" s="15"/>
      <c r="H15588" s="11"/>
      <c r="I15588" s="15"/>
    </row>
    <row r="15589" spans="6:9">
      <c r="F15589" s="11"/>
      <c r="G15589" s="15"/>
      <c r="H15589" s="11"/>
      <c r="I15589" s="15"/>
    </row>
    <row r="15590" spans="6:9">
      <c r="F15590" s="11"/>
      <c r="G15590" s="15"/>
      <c r="H15590" s="11"/>
      <c r="I15590" s="15"/>
    </row>
    <row r="15591" spans="6:9">
      <c r="F15591" s="11"/>
      <c r="G15591" s="15"/>
      <c r="H15591" s="11"/>
      <c r="I15591" s="15"/>
    </row>
    <row r="15592" spans="6:9">
      <c r="F15592" s="11"/>
      <c r="G15592" s="15"/>
      <c r="H15592" s="11"/>
      <c r="I15592" s="15"/>
    </row>
    <row r="15593" spans="6:9">
      <c r="F15593" s="11"/>
      <c r="G15593" s="15"/>
      <c r="H15593" s="11"/>
      <c r="I15593" s="15"/>
    </row>
    <row r="15594" spans="6:9">
      <c r="F15594" s="11"/>
      <c r="G15594" s="15"/>
      <c r="H15594" s="11"/>
      <c r="I15594" s="15"/>
    </row>
    <row r="15595" spans="6:9">
      <c r="F15595" s="11"/>
      <c r="G15595" s="15"/>
      <c r="H15595" s="11"/>
      <c r="I15595" s="15"/>
    </row>
    <row r="15596" spans="6:9">
      <c r="F15596" s="11"/>
      <c r="G15596" s="15"/>
      <c r="H15596" s="11"/>
      <c r="I15596" s="15"/>
    </row>
    <row r="15597" spans="6:9">
      <c r="F15597" s="11"/>
      <c r="G15597" s="15"/>
      <c r="H15597" s="11"/>
      <c r="I15597" s="15"/>
    </row>
    <row r="15598" spans="6:9">
      <c r="F15598" s="11"/>
      <c r="G15598" s="15"/>
      <c r="H15598" s="11"/>
      <c r="I15598" s="15"/>
    </row>
    <row r="15599" spans="6:9">
      <c r="F15599" s="11"/>
      <c r="G15599" s="15"/>
      <c r="H15599" s="11"/>
      <c r="I15599" s="15"/>
    </row>
    <row r="15600" spans="6:9">
      <c r="F15600" s="11"/>
      <c r="G15600" s="15"/>
      <c r="H15600" s="11"/>
      <c r="I15600" s="15"/>
    </row>
    <row r="15601" spans="6:9">
      <c r="F15601" s="11"/>
      <c r="G15601" s="15"/>
      <c r="H15601" s="11"/>
      <c r="I15601" s="15"/>
    </row>
    <row r="15602" spans="6:9">
      <c r="F15602" s="11"/>
      <c r="G15602" s="15"/>
      <c r="H15602" s="11"/>
      <c r="I15602" s="15"/>
    </row>
    <row r="15603" spans="6:9">
      <c r="F15603" s="11"/>
      <c r="G15603" s="15"/>
      <c r="H15603" s="11"/>
      <c r="I15603" s="15"/>
    </row>
    <row r="15604" spans="6:9">
      <c r="F15604" s="11"/>
      <c r="G15604" s="15"/>
      <c r="H15604" s="11"/>
      <c r="I15604" s="15"/>
    </row>
    <row r="15605" spans="6:9">
      <c r="F15605" s="11"/>
      <c r="G15605" s="15"/>
      <c r="H15605" s="11"/>
      <c r="I15605" s="15"/>
    </row>
    <row r="15606" spans="6:9">
      <c r="F15606" s="11"/>
      <c r="G15606" s="15"/>
      <c r="H15606" s="11"/>
      <c r="I15606" s="15"/>
    </row>
    <row r="15607" spans="6:9">
      <c r="F15607" s="11"/>
      <c r="G15607" s="15"/>
      <c r="H15607" s="11"/>
      <c r="I15607" s="15"/>
    </row>
    <row r="15608" spans="6:9">
      <c r="F15608" s="11"/>
      <c r="G15608" s="15"/>
      <c r="H15608" s="11"/>
      <c r="I15608" s="15"/>
    </row>
    <row r="15609" spans="6:9">
      <c r="F15609" s="11"/>
      <c r="G15609" s="15"/>
      <c r="H15609" s="11"/>
      <c r="I15609" s="15"/>
    </row>
    <row r="15610" spans="6:9">
      <c r="F15610" s="11"/>
      <c r="G15610" s="15"/>
      <c r="H15610" s="11"/>
      <c r="I15610" s="15"/>
    </row>
    <row r="15611" spans="6:9">
      <c r="F15611" s="11"/>
      <c r="G15611" s="15"/>
      <c r="H15611" s="11"/>
      <c r="I15611" s="15"/>
    </row>
    <row r="15612" spans="6:9">
      <c r="F15612" s="11"/>
      <c r="G15612" s="15"/>
      <c r="H15612" s="11"/>
      <c r="I15612" s="15"/>
    </row>
    <row r="15613" spans="6:9">
      <c r="F15613" s="11"/>
      <c r="G15613" s="15"/>
      <c r="H15613" s="11"/>
      <c r="I15613" s="15"/>
    </row>
    <row r="15614" spans="6:9">
      <c r="F15614" s="11"/>
      <c r="G15614" s="15"/>
      <c r="H15614" s="11"/>
      <c r="I15614" s="15"/>
    </row>
    <row r="15615" spans="6:9">
      <c r="F15615" s="11"/>
      <c r="G15615" s="15"/>
      <c r="H15615" s="11"/>
      <c r="I15615" s="15"/>
    </row>
    <row r="15616" spans="6:9">
      <c r="F15616" s="11"/>
      <c r="G15616" s="15"/>
      <c r="H15616" s="11"/>
      <c r="I15616" s="15"/>
    </row>
    <row r="15617" spans="6:9">
      <c r="F15617" s="11"/>
      <c r="G15617" s="15"/>
      <c r="H15617" s="11"/>
      <c r="I15617" s="15"/>
    </row>
    <row r="15618" spans="6:9">
      <c r="F15618" s="11"/>
      <c r="G15618" s="15"/>
      <c r="H15618" s="11"/>
      <c r="I15618" s="15"/>
    </row>
    <row r="15619" spans="6:9">
      <c r="F15619" s="11"/>
      <c r="G15619" s="15"/>
      <c r="H15619" s="11"/>
      <c r="I15619" s="15"/>
    </row>
    <row r="15620" spans="6:9">
      <c r="F15620" s="11"/>
      <c r="G15620" s="15"/>
      <c r="H15620" s="11"/>
      <c r="I15620" s="15"/>
    </row>
    <row r="15621" spans="6:9">
      <c r="F15621" s="11"/>
      <c r="G15621" s="15"/>
      <c r="H15621" s="11"/>
      <c r="I15621" s="15"/>
    </row>
    <row r="15622" spans="6:9">
      <c r="F15622" s="11"/>
      <c r="G15622" s="15"/>
      <c r="H15622" s="11"/>
      <c r="I15622" s="15"/>
    </row>
    <row r="15623" spans="6:9">
      <c r="F15623" s="11"/>
      <c r="G15623" s="15"/>
      <c r="H15623" s="11"/>
      <c r="I15623" s="15"/>
    </row>
    <row r="15624" spans="6:9">
      <c r="F15624" s="11"/>
      <c r="G15624" s="15"/>
      <c r="H15624" s="11"/>
      <c r="I15624" s="15"/>
    </row>
    <row r="15625" spans="6:9">
      <c r="F15625" s="11"/>
      <c r="G15625" s="15"/>
      <c r="H15625" s="11"/>
      <c r="I15625" s="15"/>
    </row>
    <row r="15626" spans="6:9">
      <c r="F15626" s="11"/>
      <c r="G15626" s="15"/>
      <c r="H15626" s="11"/>
      <c r="I15626" s="15"/>
    </row>
    <row r="15627" spans="6:9">
      <c r="F15627" s="11"/>
      <c r="G15627" s="15"/>
      <c r="H15627" s="11"/>
      <c r="I15627" s="15"/>
    </row>
    <row r="15628" spans="6:9">
      <c r="F15628" s="11"/>
      <c r="G15628" s="15"/>
      <c r="H15628" s="11"/>
      <c r="I15628" s="15"/>
    </row>
    <row r="15629" spans="6:9">
      <c r="F15629" s="11"/>
      <c r="G15629" s="15"/>
      <c r="H15629" s="11"/>
      <c r="I15629" s="15"/>
    </row>
    <row r="15630" spans="6:9">
      <c r="F15630" s="11"/>
      <c r="G15630" s="15"/>
      <c r="H15630" s="11"/>
      <c r="I15630" s="15"/>
    </row>
    <row r="15631" spans="6:9">
      <c r="F15631" s="11"/>
      <c r="G15631" s="15"/>
      <c r="H15631" s="11"/>
      <c r="I15631" s="15"/>
    </row>
    <row r="15632" spans="6:9">
      <c r="F15632" s="11"/>
      <c r="G15632" s="15"/>
      <c r="H15632" s="11"/>
      <c r="I15632" s="15"/>
    </row>
    <row r="15633" spans="6:9">
      <c r="F15633" s="11"/>
      <c r="G15633" s="15"/>
      <c r="H15633" s="11"/>
      <c r="I15633" s="15"/>
    </row>
    <row r="15634" spans="6:9">
      <c r="F15634" s="11"/>
      <c r="G15634" s="15"/>
      <c r="H15634" s="11"/>
      <c r="I15634" s="15"/>
    </row>
    <row r="15635" spans="6:9">
      <c r="F15635" s="11"/>
      <c r="G15635" s="15"/>
      <c r="H15635" s="11"/>
      <c r="I15635" s="15"/>
    </row>
    <row r="15636" spans="6:9">
      <c r="F15636" s="11"/>
      <c r="G15636" s="15"/>
      <c r="H15636" s="11"/>
      <c r="I15636" s="15"/>
    </row>
    <row r="15637" spans="6:9">
      <c r="F15637" s="11"/>
      <c r="G15637" s="15"/>
      <c r="H15637" s="11"/>
      <c r="I15637" s="15"/>
    </row>
    <row r="15638" spans="6:9">
      <c r="F15638" s="11"/>
      <c r="G15638" s="15"/>
      <c r="H15638" s="11"/>
      <c r="I15638" s="15"/>
    </row>
    <row r="15639" spans="6:9">
      <c r="F15639" s="11"/>
      <c r="G15639" s="15"/>
      <c r="H15639" s="11"/>
      <c r="I15639" s="15"/>
    </row>
    <row r="15640" spans="6:9">
      <c r="F15640" s="11"/>
      <c r="G15640" s="15"/>
      <c r="H15640" s="11"/>
      <c r="I15640" s="15"/>
    </row>
    <row r="15641" spans="6:9">
      <c r="F15641" s="11"/>
      <c r="G15641" s="15"/>
      <c r="H15641" s="11"/>
      <c r="I15641" s="15"/>
    </row>
    <row r="15642" spans="6:9">
      <c r="F15642" s="11"/>
      <c r="G15642" s="15"/>
      <c r="H15642" s="11"/>
      <c r="I15642" s="15"/>
    </row>
    <row r="15643" spans="6:9">
      <c r="F15643" s="11"/>
      <c r="G15643" s="15"/>
      <c r="H15643" s="11"/>
      <c r="I15643" s="15"/>
    </row>
    <row r="15644" spans="6:9">
      <c r="F15644" s="11"/>
      <c r="G15644" s="15"/>
      <c r="H15644" s="11"/>
      <c r="I15644" s="15"/>
    </row>
    <row r="15645" spans="6:9">
      <c r="F15645" s="11"/>
      <c r="G15645" s="15"/>
      <c r="H15645" s="11"/>
      <c r="I15645" s="15"/>
    </row>
    <row r="15646" spans="6:9">
      <c r="F15646" s="11"/>
      <c r="G15646" s="15"/>
      <c r="H15646" s="11"/>
      <c r="I15646" s="15"/>
    </row>
    <row r="15647" spans="6:9">
      <c r="F15647" s="11"/>
      <c r="G15647" s="15"/>
      <c r="H15647" s="11"/>
      <c r="I15647" s="15"/>
    </row>
    <row r="15648" spans="6:9">
      <c r="F15648" s="11"/>
      <c r="G15648" s="15"/>
      <c r="H15648" s="11"/>
      <c r="I15648" s="15"/>
    </row>
    <row r="15649" spans="6:9">
      <c r="F15649" s="11"/>
      <c r="G15649" s="15"/>
      <c r="H15649" s="11"/>
      <c r="I15649" s="15"/>
    </row>
    <row r="15650" spans="6:9">
      <c r="F15650" s="11"/>
      <c r="G15650" s="15"/>
      <c r="H15650" s="11"/>
      <c r="I15650" s="15"/>
    </row>
    <row r="15651" spans="6:9">
      <c r="F15651" s="11"/>
      <c r="G15651" s="15"/>
      <c r="H15651" s="11"/>
      <c r="I15651" s="15"/>
    </row>
    <row r="15652" spans="6:9">
      <c r="F15652" s="11"/>
      <c r="G15652" s="15"/>
      <c r="H15652" s="11"/>
      <c r="I15652" s="15"/>
    </row>
    <row r="15653" spans="6:9">
      <c r="F15653" s="11"/>
      <c r="G15653" s="15"/>
      <c r="H15653" s="11"/>
      <c r="I15653" s="15"/>
    </row>
    <row r="15654" spans="6:9">
      <c r="F15654" s="11"/>
      <c r="G15654" s="15"/>
      <c r="H15654" s="11"/>
      <c r="I15654" s="15"/>
    </row>
    <row r="15655" spans="6:9">
      <c r="F15655" s="11"/>
      <c r="G15655" s="15"/>
      <c r="H15655" s="11"/>
      <c r="I15655" s="15"/>
    </row>
    <row r="15656" spans="6:9">
      <c r="F15656" s="11"/>
      <c r="G15656" s="15"/>
      <c r="H15656" s="11"/>
      <c r="I15656" s="15"/>
    </row>
    <row r="15657" spans="6:9">
      <c r="F15657" s="11"/>
      <c r="G15657" s="15"/>
      <c r="H15657" s="11"/>
      <c r="I15657" s="15"/>
    </row>
    <row r="15658" spans="6:9">
      <c r="F15658" s="11"/>
      <c r="G15658" s="15"/>
      <c r="H15658" s="11"/>
      <c r="I15658" s="15"/>
    </row>
    <row r="15659" spans="6:9">
      <c r="F15659" s="11"/>
      <c r="G15659" s="15"/>
      <c r="H15659" s="11"/>
      <c r="I15659" s="15"/>
    </row>
    <row r="15660" spans="6:9">
      <c r="F15660" s="11"/>
      <c r="G15660" s="15"/>
      <c r="H15660" s="11"/>
      <c r="I15660" s="15"/>
    </row>
    <row r="15661" spans="6:9">
      <c r="F15661" s="11"/>
      <c r="G15661" s="15"/>
      <c r="H15661" s="11"/>
      <c r="I15661" s="15"/>
    </row>
    <row r="15662" spans="6:9">
      <c r="F15662" s="11"/>
      <c r="G15662" s="15"/>
      <c r="H15662" s="11"/>
      <c r="I15662" s="15"/>
    </row>
    <row r="15663" spans="6:9">
      <c r="F15663" s="11"/>
      <c r="G15663" s="15"/>
      <c r="H15663" s="11"/>
      <c r="I15663" s="15"/>
    </row>
    <row r="15664" spans="6:9">
      <c r="F15664" s="11"/>
      <c r="G15664" s="15"/>
      <c r="H15664" s="11"/>
      <c r="I15664" s="15"/>
    </row>
    <row r="15665" spans="6:9">
      <c r="F15665" s="11"/>
      <c r="G15665" s="15"/>
      <c r="H15665" s="11"/>
      <c r="I15665" s="15"/>
    </row>
    <row r="15666" spans="6:9">
      <c r="F15666" s="11"/>
      <c r="G15666" s="15"/>
      <c r="H15666" s="11"/>
      <c r="I15666" s="15"/>
    </row>
    <row r="15667" spans="6:9">
      <c r="F15667" s="11"/>
      <c r="G15667" s="15"/>
      <c r="H15667" s="11"/>
      <c r="I15667" s="15"/>
    </row>
    <row r="15668" spans="6:9">
      <c r="F15668" s="11"/>
      <c r="G15668" s="15"/>
      <c r="H15668" s="11"/>
      <c r="I15668" s="15"/>
    </row>
    <row r="15669" spans="6:9">
      <c r="F15669" s="11"/>
      <c r="G15669" s="15"/>
      <c r="H15669" s="11"/>
      <c r="I15669" s="15"/>
    </row>
    <row r="15670" spans="6:9">
      <c r="F15670" s="11"/>
      <c r="G15670" s="15"/>
      <c r="H15670" s="11"/>
      <c r="I15670" s="15"/>
    </row>
    <row r="15671" spans="6:9">
      <c r="F15671" s="11"/>
      <c r="G15671" s="15"/>
      <c r="H15671" s="11"/>
      <c r="I15671" s="15"/>
    </row>
    <row r="15672" spans="6:9">
      <c r="F15672" s="11"/>
      <c r="G15672" s="15"/>
      <c r="H15672" s="11"/>
      <c r="I15672" s="15"/>
    </row>
    <row r="15673" spans="6:9">
      <c r="F15673" s="11"/>
      <c r="G15673" s="15"/>
      <c r="H15673" s="11"/>
      <c r="I15673" s="15"/>
    </row>
    <row r="15674" spans="6:9">
      <c r="F15674" s="11"/>
      <c r="G15674" s="15"/>
      <c r="H15674" s="11"/>
      <c r="I15674" s="15"/>
    </row>
    <row r="15675" spans="6:9">
      <c r="F15675" s="11"/>
      <c r="G15675" s="15"/>
      <c r="H15675" s="11"/>
      <c r="I15675" s="15"/>
    </row>
    <row r="15676" spans="6:9">
      <c r="F15676" s="11"/>
      <c r="G15676" s="15"/>
      <c r="H15676" s="11"/>
      <c r="I15676" s="15"/>
    </row>
    <row r="15677" spans="6:9">
      <c r="F15677" s="11"/>
      <c r="G15677" s="15"/>
      <c r="H15677" s="11"/>
      <c r="I15677" s="15"/>
    </row>
    <row r="15678" spans="6:9">
      <c r="F15678" s="11"/>
      <c r="G15678" s="15"/>
      <c r="H15678" s="11"/>
      <c r="I15678" s="15"/>
    </row>
    <row r="15679" spans="6:9">
      <c r="F15679" s="11"/>
      <c r="G15679" s="15"/>
      <c r="H15679" s="11"/>
      <c r="I15679" s="15"/>
    </row>
    <row r="15680" spans="6:9">
      <c r="F15680" s="11"/>
      <c r="G15680" s="15"/>
      <c r="H15680" s="11"/>
      <c r="I15680" s="15"/>
    </row>
    <row r="15681" spans="6:9">
      <c r="F15681" s="11"/>
      <c r="G15681" s="15"/>
      <c r="H15681" s="11"/>
      <c r="I15681" s="15"/>
    </row>
    <row r="15682" spans="6:9">
      <c r="F15682" s="11"/>
      <c r="G15682" s="15"/>
      <c r="H15682" s="11"/>
      <c r="I15682" s="15"/>
    </row>
    <row r="15683" spans="6:9">
      <c r="F15683" s="11"/>
      <c r="G15683" s="15"/>
      <c r="H15683" s="11"/>
      <c r="I15683" s="15"/>
    </row>
    <row r="15684" spans="6:9">
      <c r="F15684" s="11"/>
      <c r="G15684" s="15"/>
      <c r="H15684" s="11"/>
      <c r="I15684" s="15"/>
    </row>
    <row r="15685" spans="6:9">
      <c r="F15685" s="11"/>
      <c r="G15685" s="15"/>
      <c r="H15685" s="11"/>
      <c r="I15685" s="15"/>
    </row>
    <row r="15686" spans="6:9">
      <c r="F15686" s="11"/>
      <c r="G15686" s="15"/>
      <c r="H15686" s="11"/>
      <c r="I15686" s="15"/>
    </row>
    <row r="15687" spans="6:9">
      <c r="F15687" s="11"/>
      <c r="G15687" s="15"/>
      <c r="H15687" s="11"/>
      <c r="I15687" s="15"/>
    </row>
    <row r="15688" spans="6:9">
      <c r="F15688" s="11"/>
      <c r="G15688" s="15"/>
      <c r="H15688" s="11"/>
      <c r="I15688" s="15"/>
    </row>
    <row r="15689" spans="6:9">
      <c r="F15689" s="11"/>
      <c r="G15689" s="15"/>
      <c r="H15689" s="11"/>
      <c r="I15689" s="15"/>
    </row>
    <row r="15690" spans="6:9">
      <c r="F15690" s="11"/>
      <c r="G15690" s="15"/>
      <c r="H15690" s="11"/>
      <c r="I15690" s="15"/>
    </row>
    <row r="15691" spans="6:9">
      <c r="F15691" s="11"/>
      <c r="G15691" s="15"/>
      <c r="H15691" s="11"/>
      <c r="I15691" s="15"/>
    </row>
    <row r="15692" spans="6:9">
      <c r="F15692" s="11"/>
      <c r="G15692" s="15"/>
      <c r="H15692" s="11"/>
      <c r="I15692" s="15"/>
    </row>
    <row r="15693" spans="6:9">
      <c r="F15693" s="11"/>
      <c r="G15693" s="15"/>
      <c r="H15693" s="11"/>
      <c r="I15693" s="15"/>
    </row>
    <row r="15694" spans="6:9">
      <c r="F15694" s="11"/>
      <c r="G15694" s="15"/>
      <c r="H15694" s="11"/>
      <c r="I15694" s="15"/>
    </row>
    <row r="15695" spans="6:9">
      <c r="F15695" s="11"/>
      <c r="G15695" s="15"/>
      <c r="H15695" s="11"/>
      <c r="I15695" s="15"/>
    </row>
    <row r="15696" spans="6:9">
      <c r="F15696" s="11"/>
      <c r="G15696" s="15"/>
      <c r="H15696" s="11"/>
      <c r="I15696" s="15"/>
    </row>
    <row r="15697" spans="6:9">
      <c r="F15697" s="11"/>
      <c r="G15697" s="15"/>
      <c r="H15697" s="11"/>
      <c r="I15697" s="15"/>
    </row>
    <row r="15698" spans="6:9">
      <c r="F15698" s="11"/>
      <c r="G15698" s="15"/>
      <c r="H15698" s="11"/>
      <c r="I15698" s="15"/>
    </row>
    <row r="15699" spans="6:9">
      <c r="F15699" s="11"/>
      <c r="G15699" s="15"/>
      <c r="H15699" s="11"/>
      <c r="I15699" s="15"/>
    </row>
    <row r="15700" spans="6:9">
      <c r="F15700" s="11"/>
      <c r="G15700" s="15"/>
      <c r="H15700" s="11"/>
      <c r="I15700" s="15"/>
    </row>
    <row r="15701" spans="6:9">
      <c r="F15701" s="11"/>
      <c r="G15701" s="15"/>
      <c r="H15701" s="11"/>
      <c r="I15701" s="15"/>
    </row>
    <row r="15702" spans="6:9">
      <c r="F15702" s="11"/>
      <c r="G15702" s="15"/>
      <c r="H15702" s="11"/>
      <c r="I15702" s="15"/>
    </row>
    <row r="15703" spans="6:9">
      <c r="F15703" s="11"/>
      <c r="G15703" s="15"/>
      <c r="H15703" s="11"/>
      <c r="I15703" s="15"/>
    </row>
    <row r="15704" spans="6:9">
      <c r="F15704" s="11"/>
      <c r="G15704" s="15"/>
      <c r="H15704" s="11"/>
      <c r="I15704" s="15"/>
    </row>
    <row r="15705" spans="6:9">
      <c r="F15705" s="11"/>
      <c r="G15705" s="15"/>
      <c r="H15705" s="11"/>
      <c r="I15705" s="15"/>
    </row>
    <row r="15706" spans="6:9">
      <c r="F15706" s="11"/>
      <c r="G15706" s="15"/>
      <c r="H15706" s="11"/>
      <c r="I15706" s="15"/>
    </row>
    <row r="15707" spans="6:9">
      <c r="F15707" s="11"/>
      <c r="G15707" s="15"/>
      <c r="H15707" s="11"/>
      <c r="I15707" s="15"/>
    </row>
    <row r="15708" spans="6:9">
      <c r="F15708" s="11"/>
      <c r="G15708" s="15"/>
      <c r="H15708" s="11"/>
      <c r="I15708" s="15"/>
    </row>
    <row r="15709" spans="6:9">
      <c r="F15709" s="11"/>
      <c r="G15709" s="15"/>
      <c r="H15709" s="11"/>
      <c r="I15709" s="15"/>
    </row>
    <row r="15710" spans="6:9">
      <c r="F15710" s="11"/>
      <c r="G15710" s="15"/>
      <c r="H15710" s="11"/>
      <c r="I15710" s="15"/>
    </row>
    <row r="15711" spans="6:9">
      <c r="F15711" s="11"/>
      <c r="G15711" s="15"/>
      <c r="H15711" s="11"/>
      <c r="I15711" s="15"/>
    </row>
    <row r="15712" spans="6:9">
      <c r="F15712" s="11"/>
      <c r="G15712" s="15"/>
      <c r="H15712" s="11"/>
      <c r="I15712" s="15"/>
    </row>
    <row r="15713" spans="6:9">
      <c r="F15713" s="11"/>
      <c r="G15713" s="15"/>
      <c r="H15713" s="11"/>
      <c r="I15713" s="15"/>
    </row>
    <row r="15714" spans="6:9">
      <c r="F15714" s="11"/>
      <c r="G15714" s="15"/>
      <c r="H15714" s="11"/>
      <c r="I15714" s="15"/>
    </row>
    <row r="15715" spans="6:9">
      <c r="F15715" s="11"/>
      <c r="G15715" s="15"/>
      <c r="H15715" s="11"/>
      <c r="I15715" s="15"/>
    </row>
    <row r="15716" spans="6:9">
      <c r="F15716" s="11"/>
      <c r="G15716" s="15"/>
      <c r="H15716" s="11"/>
      <c r="I15716" s="15"/>
    </row>
    <row r="15717" spans="6:9">
      <c r="F15717" s="11"/>
      <c r="G15717" s="15"/>
      <c r="H15717" s="11"/>
      <c r="I15717" s="15"/>
    </row>
    <row r="15718" spans="6:9">
      <c r="F15718" s="11"/>
      <c r="G15718" s="15"/>
      <c r="H15718" s="11"/>
      <c r="I15718" s="15"/>
    </row>
    <row r="15719" spans="6:9">
      <c r="F15719" s="11"/>
      <c r="G15719" s="15"/>
      <c r="H15719" s="11"/>
      <c r="I15719" s="15"/>
    </row>
    <row r="15720" spans="6:9">
      <c r="F15720" s="11"/>
      <c r="G15720" s="15"/>
      <c r="H15720" s="11"/>
      <c r="I15720" s="15"/>
    </row>
    <row r="15721" spans="6:9">
      <c r="F15721" s="11"/>
      <c r="G15721" s="15"/>
      <c r="H15721" s="11"/>
      <c r="I15721" s="15"/>
    </row>
    <row r="15722" spans="6:9">
      <c r="F15722" s="11"/>
      <c r="G15722" s="15"/>
      <c r="H15722" s="11"/>
      <c r="I15722" s="15"/>
    </row>
    <row r="15723" spans="6:9">
      <c r="F15723" s="11"/>
      <c r="G15723" s="15"/>
      <c r="H15723" s="11"/>
      <c r="I15723" s="15"/>
    </row>
    <row r="15724" spans="6:9">
      <c r="F15724" s="11"/>
      <c r="G15724" s="15"/>
      <c r="H15724" s="11"/>
      <c r="I15724" s="15"/>
    </row>
    <row r="15725" spans="6:9">
      <c r="F15725" s="11"/>
      <c r="G15725" s="15"/>
      <c r="H15725" s="11"/>
      <c r="I15725" s="15"/>
    </row>
    <row r="15726" spans="6:9">
      <c r="F15726" s="11"/>
      <c r="G15726" s="15"/>
      <c r="H15726" s="11"/>
      <c r="I15726" s="15"/>
    </row>
    <row r="15727" spans="6:9">
      <c r="F15727" s="11"/>
      <c r="G15727" s="15"/>
      <c r="H15727" s="11"/>
      <c r="I15727" s="15"/>
    </row>
    <row r="15728" spans="6:9">
      <c r="F15728" s="11"/>
      <c r="G15728" s="15"/>
      <c r="H15728" s="11"/>
      <c r="I15728" s="15"/>
    </row>
    <row r="15729" spans="6:9">
      <c r="F15729" s="11"/>
      <c r="G15729" s="15"/>
      <c r="H15729" s="11"/>
      <c r="I15729" s="15"/>
    </row>
    <row r="15730" spans="6:9">
      <c r="F15730" s="11"/>
      <c r="G15730" s="15"/>
      <c r="H15730" s="11"/>
      <c r="I15730" s="15"/>
    </row>
    <row r="15731" spans="6:9">
      <c r="F15731" s="11"/>
      <c r="G15731" s="15"/>
      <c r="H15731" s="11"/>
      <c r="I15731" s="15"/>
    </row>
    <row r="15732" spans="6:9">
      <c r="F15732" s="11"/>
      <c r="G15732" s="15"/>
      <c r="H15732" s="11"/>
      <c r="I15732" s="15"/>
    </row>
    <row r="15733" spans="6:9">
      <c r="F15733" s="11"/>
      <c r="G15733" s="15"/>
      <c r="H15733" s="11"/>
      <c r="I15733" s="15"/>
    </row>
    <row r="15734" spans="6:9">
      <c r="F15734" s="11"/>
      <c r="G15734" s="15"/>
      <c r="H15734" s="11"/>
      <c r="I15734" s="15"/>
    </row>
    <row r="15735" spans="6:9">
      <c r="F15735" s="11"/>
      <c r="G15735" s="15"/>
      <c r="H15735" s="11"/>
      <c r="I15735" s="15"/>
    </row>
    <row r="15736" spans="6:9">
      <c r="F15736" s="11"/>
      <c r="G15736" s="15"/>
      <c r="H15736" s="11"/>
      <c r="I15736" s="15"/>
    </row>
    <row r="15737" spans="6:9">
      <c r="F15737" s="11"/>
      <c r="G15737" s="15"/>
      <c r="H15737" s="11"/>
      <c r="I15737" s="15"/>
    </row>
    <row r="15738" spans="6:9">
      <c r="F15738" s="11"/>
      <c r="G15738" s="15"/>
      <c r="H15738" s="11"/>
      <c r="I15738" s="15"/>
    </row>
    <row r="15739" spans="6:9">
      <c r="F15739" s="11"/>
      <c r="G15739" s="15"/>
      <c r="H15739" s="11"/>
      <c r="I15739" s="15"/>
    </row>
    <row r="15740" spans="6:9">
      <c r="F15740" s="11"/>
      <c r="G15740" s="15"/>
      <c r="H15740" s="11"/>
      <c r="I15740" s="15"/>
    </row>
    <row r="15741" spans="6:9">
      <c r="F15741" s="11"/>
      <c r="G15741" s="15"/>
      <c r="H15741" s="11"/>
      <c r="I15741" s="15"/>
    </row>
    <row r="15742" spans="6:9">
      <c r="F15742" s="11"/>
      <c r="G15742" s="15"/>
      <c r="H15742" s="11"/>
      <c r="I15742" s="15"/>
    </row>
    <row r="15743" spans="6:9">
      <c r="F15743" s="11"/>
      <c r="G15743" s="15"/>
      <c r="H15743" s="11"/>
      <c r="I15743" s="15"/>
    </row>
    <row r="15744" spans="6:9">
      <c r="F15744" s="11"/>
      <c r="G15744" s="15"/>
      <c r="H15744" s="11"/>
      <c r="I15744" s="15"/>
    </row>
    <row r="15745" spans="6:9">
      <c r="F15745" s="11"/>
      <c r="G15745" s="15"/>
      <c r="H15745" s="11"/>
      <c r="I15745" s="15"/>
    </row>
    <row r="15746" spans="6:9">
      <c r="F15746" s="11"/>
      <c r="G15746" s="15"/>
      <c r="H15746" s="11"/>
      <c r="I15746" s="15"/>
    </row>
    <row r="15747" spans="6:9">
      <c r="F15747" s="11"/>
      <c r="G15747" s="15"/>
      <c r="H15747" s="11"/>
      <c r="I15747" s="15"/>
    </row>
    <row r="15748" spans="6:9">
      <c r="F15748" s="11"/>
      <c r="G15748" s="15"/>
      <c r="H15748" s="11"/>
      <c r="I15748" s="15"/>
    </row>
    <row r="15749" spans="6:9">
      <c r="F15749" s="11"/>
      <c r="G15749" s="15"/>
      <c r="H15749" s="11"/>
      <c r="I15749" s="15"/>
    </row>
    <row r="15750" spans="6:9">
      <c r="F15750" s="11"/>
      <c r="G15750" s="15"/>
      <c r="H15750" s="11"/>
      <c r="I15750" s="15"/>
    </row>
    <row r="15751" spans="6:9">
      <c r="F15751" s="11"/>
      <c r="G15751" s="15"/>
      <c r="H15751" s="11"/>
      <c r="I15751" s="15"/>
    </row>
    <row r="15752" spans="6:9">
      <c r="F15752" s="11"/>
      <c r="G15752" s="15"/>
      <c r="H15752" s="11"/>
      <c r="I15752" s="15"/>
    </row>
    <row r="15753" spans="6:9">
      <c r="F15753" s="11"/>
      <c r="G15753" s="15"/>
      <c r="H15753" s="11"/>
      <c r="I15753" s="15"/>
    </row>
    <row r="15754" spans="6:9">
      <c r="F15754" s="11"/>
      <c r="G15754" s="15"/>
      <c r="H15754" s="11"/>
      <c r="I15754" s="15"/>
    </row>
    <row r="15755" spans="6:9">
      <c r="F15755" s="11"/>
      <c r="G15755" s="15"/>
      <c r="H15755" s="11"/>
      <c r="I15755" s="15"/>
    </row>
    <row r="15756" spans="6:9">
      <c r="F15756" s="11"/>
      <c r="G15756" s="15"/>
      <c r="H15756" s="11"/>
      <c r="I15756" s="15"/>
    </row>
    <row r="15757" spans="6:9">
      <c r="F15757" s="11"/>
      <c r="G15757" s="15"/>
      <c r="H15757" s="11"/>
      <c r="I15757" s="15"/>
    </row>
    <row r="15758" spans="6:9">
      <c r="F15758" s="11"/>
      <c r="G15758" s="15"/>
      <c r="H15758" s="11"/>
      <c r="I15758" s="15"/>
    </row>
    <row r="15759" spans="6:9">
      <c r="F15759" s="11"/>
      <c r="G15759" s="15"/>
      <c r="H15759" s="11"/>
      <c r="I15759" s="15"/>
    </row>
    <row r="15760" spans="6:9">
      <c r="F15760" s="11"/>
      <c r="G15760" s="15"/>
      <c r="H15760" s="11"/>
      <c r="I15760" s="15"/>
    </row>
    <row r="15761" spans="6:9">
      <c r="F15761" s="11"/>
      <c r="G15761" s="15"/>
      <c r="H15761" s="11"/>
      <c r="I15761" s="15"/>
    </row>
    <row r="15762" spans="6:9">
      <c r="F15762" s="11"/>
      <c r="G15762" s="15"/>
      <c r="H15762" s="11"/>
      <c r="I15762" s="15"/>
    </row>
    <row r="15763" spans="6:9">
      <c r="F15763" s="11"/>
      <c r="G15763" s="15"/>
      <c r="H15763" s="11"/>
      <c r="I15763" s="15"/>
    </row>
    <row r="15764" spans="6:9">
      <c r="F15764" s="11"/>
      <c r="G15764" s="15"/>
      <c r="H15764" s="11"/>
      <c r="I15764" s="15"/>
    </row>
    <row r="15765" spans="6:9">
      <c r="F15765" s="11"/>
      <c r="G15765" s="15"/>
      <c r="H15765" s="11"/>
      <c r="I15765" s="15"/>
    </row>
    <row r="15766" spans="6:9">
      <c r="F15766" s="11"/>
      <c r="G15766" s="15"/>
      <c r="H15766" s="11"/>
      <c r="I15766" s="15"/>
    </row>
    <row r="15767" spans="6:9">
      <c r="F15767" s="11"/>
      <c r="G15767" s="15"/>
      <c r="H15767" s="11"/>
      <c r="I15767" s="15"/>
    </row>
    <row r="15768" spans="6:9">
      <c r="F15768" s="11"/>
      <c r="G15768" s="15"/>
      <c r="H15768" s="11"/>
      <c r="I15768" s="15"/>
    </row>
    <row r="15769" spans="6:9">
      <c r="F15769" s="11"/>
      <c r="G15769" s="15"/>
      <c r="H15769" s="11"/>
      <c r="I15769" s="15"/>
    </row>
    <row r="15770" spans="6:9">
      <c r="F15770" s="11"/>
      <c r="G15770" s="15"/>
      <c r="H15770" s="11"/>
      <c r="I15770" s="15"/>
    </row>
    <row r="15771" spans="6:9">
      <c r="F15771" s="11"/>
      <c r="G15771" s="15"/>
      <c r="H15771" s="11"/>
      <c r="I15771" s="15"/>
    </row>
    <row r="15772" spans="6:9">
      <c r="F15772" s="11"/>
      <c r="G15772" s="15"/>
      <c r="H15772" s="11"/>
      <c r="I15772" s="15"/>
    </row>
    <row r="15773" spans="6:9">
      <c r="F15773" s="11"/>
      <c r="G15773" s="15"/>
      <c r="H15773" s="11"/>
      <c r="I15773" s="15"/>
    </row>
    <row r="15774" spans="6:9">
      <c r="F15774" s="11"/>
      <c r="G15774" s="15"/>
      <c r="H15774" s="11"/>
      <c r="I15774" s="15"/>
    </row>
    <row r="15775" spans="6:9">
      <c r="F15775" s="11"/>
      <c r="G15775" s="15"/>
      <c r="H15775" s="11"/>
      <c r="I15775" s="15"/>
    </row>
    <row r="15776" spans="6:9">
      <c r="F15776" s="11"/>
      <c r="G15776" s="15"/>
      <c r="H15776" s="11"/>
      <c r="I15776" s="15"/>
    </row>
    <row r="15777" spans="6:9">
      <c r="F15777" s="11"/>
      <c r="G15777" s="15"/>
      <c r="H15777" s="11"/>
      <c r="I15777" s="15"/>
    </row>
    <row r="15778" spans="6:9">
      <c r="F15778" s="11"/>
      <c r="G15778" s="15"/>
      <c r="H15778" s="11"/>
      <c r="I15778" s="15"/>
    </row>
    <row r="15779" spans="6:9">
      <c r="F15779" s="11"/>
      <c r="G15779" s="15"/>
      <c r="H15779" s="11"/>
      <c r="I15779" s="15"/>
    </row>
    <row r="15780" spans="6:9">
      <c r="F15780" s="11"/>
      <c r="G15780" s="15"/>
      <c r="H15780" s="11"/>
      <c r="I15780" s="15"/>
    </row>
    <row r="15781" spans="6:9">
      <c r="F15781" s="11"/>
      <c r="G15781" s="15"/>
      <c r="H15781" s="11"/>
      <c r="I15781" s="15"/>
    </row>
    <row r="15782" spans="6:9">
      <c r="F15782" s="11"/>
      <c r="G15782" s="15"/>
      <c r="H15782" s="11"/>
      <c r="I15782" s="15"/>
    </row>
    <row r="15783" spans="6:9">
      <c r="F15783" s="11"/>
      <c r="G15783" s="15"/>
      <c r="H15783" s="11"/>
      <c r="I15783" s="15"/>
    </row>
    <row r="15784" spans="6:9">
      <c r="F15784" s="11"/>
      <c r="G15784" s="15"/>
      <c r="H15784" s="11"/>
      <c r="I15784" s="15"/>
    </row>
    <row r="15785" spans="6:9">
      <c r="F15785" s="11"/>
      <c r="G15785" s="15"/>
      <c r="H15785" s="11"/>
      <c r="I15785" s="15"/>
    </row>
    <row r="15786" spans="6:9">
      <c r="F15786" s="11"/>
      <c r="G15786" s="15"/>
      <c r="H15786" s="11"/>
      <c r="I15786" s="15"/>
    </row>
    <row r="15787" spans="6:9">
      <c r="F15787" s="11"/>
      <c r="G15787" s="15"/>
      <c r="H15787" s="11"/>
      <c r="I15787" s="15"/>
    </row>
    <row r="15788" spans="6:9">
      <c r="F15788" s="11"/>
      <c r="G15788" s="15"/>
      <c r="H15788" s="11"/>
      <c r="I15788" s="15"/>
    </row>
    <row r="15789" spans="6:9">
      <c r="F15789" s="11"/>
      <c r="G15789" s="15"/>
      <c r="H15789" s="11"/>
      <c r="I15789" s="15"/>
    </row>
    <row r="15790" spans="6:9">
      <c r="F15790" s="11"/>
      <c r="G15790" s="15"/>
      <c r="H15790" s="11"/>
      <c r="I15790" s="15"/>
    </row>
    <row r="15791" spans="6:9">
      <c r="F15791" s="11"/>
      <c r="G15791" s="15"/>
      <c r="H15791" s="11"/>
      <c r="I15791" s="15"/>
    </row>
    <row r="15792" spans="6:9">
      <c r="F15792" s="11"/>
      <c r="G15792" s="15"/>
      <c r="H15792" s="11"/>
      <c r="I15792" s="15"/>
    </row>
    <row r="15793" spans="6:9">
      <c r="F15793" s="11"/>
      <c r="G15793" s="15"/>
      <c r="H15793" s="11"/>
      <c r="I15793" s="15"/>
    </row>
    <row r="15794" spans="6:9">
      <c r="F15794" s="11"/>
      <c r="G15794" s="15"/>
      <c r="H15794" s="11"/>
      <c r="I15794" s="15"/>
    </row>
    <row r="15795" spans="6:9">
      <c r="F15795" s="11"/>
      <c r="G15795" s="15"/>
      <c r="H15795" s="11"/>
      <c r="I15795" s="15"/>
    </row>
    <row r="15796" spans="6:9">
      <c r="F15796" s="11"/>
      <c r="G15796" s="15"/>
      <c r="H15796" s="11"/>
      <c r="I15796" s="15"/>
    </row>
    <row r="15797" spans="6:9">
      <c r="F15797" s="11"/>
      <c r="G15797" s="15"/>
      <c r="H15797" s="11"/>
      <c r="I15797" s="15"/>
    </row>
    <row r="15798" spans="6:9">
      <c r="F15798" s="11"/>
      <c r="G15798" s="15"/>
      <c r="H15798" s="11"/>
      <c r="I15798" s="15"/>
    </row>
    <row r="15799" spans="6:9">
      <c r="F15799" s="11"/>
      <c r="G15799" s="15"/>
      <c r="H15799" s="11"/>
      <c r="I15799" s="15"/>
    </row>
    <row r="15800" spans="6:9">
      <c r="F15800" s="11"/>
      <c r="G15800" s="15"/>
      <c r="H15800" s="11"/>
      <c r="I15800" s="15"/>
    </row>
    <row r="15801" spans="6:9">
      <c r="F15801" s="11"/>
      <c r="G15801" s="15"/>
      <c r="H15801" s="11"/>
      <c r="I15801" s="15"/>
    </row>
    <row r="15802" spans="6:9">
      <c r="F15802" s="11"/>
      <c r="G15802" s="15"/>
      <c r="H15802" s="11"/>
      <c r="I15802" s="15"/>
    </row>
    <row r="15803" spans="6:9">
      <c r="F15803" s="11"/>
      <c r="G15803" s="15"/>
      <c r="H15803" s="11"/>
      <c r="I15803" s="15"/>
    </row>
    <row r="15804" spans="6:9">
      <c r="F15804" s="11"/>
      <c r="G15804" s="15"/>
      <c r="H15804" s="11"/>
      <c r="I15804" s="15"/>
    </row>
    <row r="15805" spans="6:9">
      <c r="F15805" s="11"/>
      <c r="G15805" s="15"/>
      <c r="H15805" s="11"/>
      <c r="I15805" s="15"/>
    </row>
    <row r="15806" spans="6:9">
      <c r="F15806" s="11"/>
      <c r="G15806" s="15"/>
      <c r="H15806" s="11"/>
      <c r="I15806" s="15"/>
    </row>
    <row r="15807" spans="6:9">
      <c r="F15807" s="11"/>
      <c r="G15807" s="15"/>
      <c r="H15807" s="11"/>
      <c r="I15807" s="15"/>
    </row>
    <row r="15808" spans="6:9">
      <c r="F15808" s="11"/>
      <c r="G15808" s="15"/>
      <c r="H15808" s="11"/>
      <c r="I15808" s="15"/>
    </row>
    <row r="15809" spans="6:9">
      <c r="F15809" s="11"/>
      <c r="G15809" s="15"/>
      <c r="H15809" s="11"/>
      <c r="I15809" s="15"/>
    </row>
    <row r="15810" spans="6:9">
      <c r="F15810" s="11"/>
      <c r="G15810" s="15"/>
      <c r="H15810" s="11"/>
      <c r="I15810" s="15"/>
    </row>
    <row r="15811" spans="6:9">
      <c r="F15811" s="11"/>
      <c r="G15811" s="15"/>
      <c r="H15811" s="11"/>
      <c r="I15811" s="15"/>
    </row>
    <row r="15812" spans="6:9">
      <c r="F15812" s="11"/>
      <c r="G15812" s="15"/>
      <c r="H15812" s="11"/>
      <c r="I15812" s="15"/>
    </row>
    <row r="15813" spans="6:9">
      <c r="F15813" s="11"/>
      <c r="G15813" s="15"/>
      <c r="H15813" s="11"/>
      <c r="I15813" s="15"/>
    </row>
    <row r="15814" spans="6:9">
      <c r="F15814" s="11"/>
      <c r="G15814" s="15"/>
      <c r="H15814" s="11"/>
      <c r="I15814" s="15"/>
    </row>
    <row r="15815" spans="6:9">
      <c r="F15815" s="11"/>
      <c r="G15815" s="15"/>
      <c r="H15815" s="11"/>
      <c r="I15815" s="15"/>
    </row>
    <row r="15816" spans="6:9">
      <c r="F15816" s="11"/>
      <c r="G15816" s="15"/>
      <c r="H15816" s="11"/>
      <c r="I15816" s="15"/>
    </row>
    <row r="15817" spans="6:9">
      <c r="F15817" s="11"/>
      <c r="G15817" s="15"/>
      <c r="H15817" s="11"/>
      <c r="I15817" s="15"/>
    </row>
    <row r="15818" spans="6:9">
      <c r="F15818" s="11"/>
      <c r="G15818" s="15"/>
      <c r="H15818" s="11"/>
      <c r="I15818" s="15"/>
    </row>
    <row r="15819" spans="6:9">
      <c r="F15819" s="11"/>
      <c r="G15819" s="15"/>
      <c r="H15819" s="11"/>
      <c r="I15819" s="15"/>
    </row>
    <row r="15820" spans="6:9">
      <c r="F15820" s="11"/>
      <c r="G15820" s="15"/>
      <c r="H15820" s="11"/>
      <c r="I15820" s="15"/>
    </row>
    <row r="15821" spans="6:9">
      <c r="F15821" s="11"/>
      <c r="G15821" s="15"/>
      <c r="H15821" s="11"/>
      <c r="I15821" s="15"/>
    </row>
    <row r="15822" spans="6:9">
      <c r="F15822" s="11"/>
      <c r="G15822" s="15"/>
      <c r="H15822" s="11"/>
      <c r="I15822" s="15"/>
    </row>
    <row r="15823" spans="6:9">
      <c r="F15823" s="11"/>
      <c r="G15823" s="15"/>
      <c r="H15823" s="11"/>
      <c r="I15823" s="15"/>
    </row>
    <row r="15824" spans="6:9">
      <c r="F15824" s="11"/>
      <c r="G15824" s="15"/>
      <c r="H15824" s="11"/>
      <c r="I15824" s="15"/>
    </row>
    <row r="15825" spans="6:9">
      <c r="F15825" s="11"/>
      <c r="G15825" s="15"/>
      <c r="H15825" s="11"/>
      <c r="I15825" s="15"/>
    </row>
    <row r="15826" spans="6:9">
      <c r="F15826" s="11"/>
      <c r="G15826" s="15"/>
      <c r="H15826" s="11"/>
      <c r="I15826" s="15"/>
    </row>
    <row r="15827" spans="6:9">
      <c r="F15827" s="11"/>
      <c r="G15827" s="15"/>
      <c r="H15827" s="11"/>
      <c r="I15827" s="15"/>
    </row>
    <row r="15828" spans="6:9">
      <c r="F15828" s="11"/>
      <c r="G15828" s="15"/>
      <c r="H15828" s="11"/>
      <c r="I15828" s="15"/>
    </row>
    <row r="15829" spans="6:9">
      <c r="F15829" s="11"/>
      <c r="G15829" s="15"/>
      <c r="H15829" s="11"/>
      <c r="I15829" s="15"/>
    </row>
    <row r="15830" spans="6:9">
      <c r="F15830" s="11"/>
      <c r="G15830" s="15"/>
      <c r="H15830" s="11"/>
      <c r="I15830" s="15"/>
    </row>
    <row r="15831" spans="6:9">
      <c r="F15831" s="11"/>
      <c r="G15831" s="15"/>
      <c r="H15831" s="11"/>
      <c r="I15831" s="15"/>
    </row>
    <row r="15832" spans="6:9">
      <c r="F15832" s="11"/>
      <c r="G15832" s="15"/>
      <c r="H15832" s="11"/>
      <c r="I15832" s="15"/>
    </row>
    <row r="15833" spans="6:9">
      <c r="F15833" s="11"/>
      <c r="G15833" s="15"/>
      <c r="H15833" s="11"/>
      <c r="I15833" s="15"/>
    </row>
    <row r="15834" spans="6:9">
      <c r="F15834" s="11"/>
      <c r="G15834" s="15"/>
      <c r="H15834" s="11"/>
      <c r="I15834" s="15"/>
    </row>
    <row r="15835" spans="6:9">
      <c r="F15835" s="11"/>
      <c r="G15835" s="15"/>
      <c r="H15835" s="11"/>
      <c r="I15835" s="15"/>
    </row>
    <row r="15836" spans="6:9">
      <c r="F15836" s="11"/>
      <c r="G15836" s="15"/>
      <c r="H15836" s="11"/>
      <c r="I15836" s="15"/>
    </row>
    <row r="15837" spans="6:9">
      <c r="F15837" s="11"/>
      <c r="G15837" s="15"/>
      <c r="H15837" s="11"/>
      <c r="I15837" s="15"/>
    </row>
    <row r="15838" spans="6:9">
      <c r="F15838" s="11"/>
      <c r="G15838" s="15"/>
      <c r="H15838" s="11"/>
      <c r="I15838" s="15"/>
    </row>
    <row r="15839" spans="6:9">
      <c r="F15839" s="11"/>
      <c r="G15839" s="15"/>
      <c r="H15839" s="11"/>
      <c r="I15839" s="15"/>
    </row>
    <row r="15840" spans="6:9">
      <c r="F15840" s="11"/>
      <c r="G15840" s="15"/>
      <c r="H15840" s="11"/>
      <c r="I15840" s="15"/>
    </row>
    <row r="15841" spans="6:9">
      <c r="F15841" s="11"/>
      <c r="G15841" s="15"/>
      <c r="H15841" s="11"/>
      <c r="I15841" s="15"/>
    </row>
    <row r="15842" spans="6:9">
      <c r="F15842" s="11"/>
      <c r="G15842" s="15"/>
      <c r="H15842" s="11"/>
      <c r="I15842" s="15"/>
    </row>
    <row r="15843" spans="6:9">
      <c r="F15843" s="11"/>
      <c r="G15843" s="15"/>
      <c r="H15843" s="11"/>
      <c r="I15843" s="15"/>
    </row>
    <row r="15844" spans="6:9">
      <c r="F15844" s="11"/>
      <c r="G15844" s="15"/>
      <c r="H15844" s="11"/>
      <c r="I15844" s="15"/>
    </row>
    <row r="15845" spans="6:9">
      <c r="F15845" s="11"/>
      <c r="G15845" s="15"/>
      <c r="H15845" s="11"/>
      <c r="I15845" s="15"/>
    </row>
    <row r="15846" spans="6:9">
      <c r="F15846" s="11"/>
      <c r="G15846" s="15"/>
      <c r="H15846" s="11"/>
      <c r="I15846" s="15"/>
    </row>
    <row r="15847" spans="6:9">
      <c r="F15847" s="11"/>
      <c r="G15847" s="15"/>
      <c r="H15847" s="11"/>
      <c r="I15847" s="15"/>
    </row>
    <row r="15848" spans="6:9">
      <c r="F15848" s="11"/>
      <c r="G15848" s="15"/>
      <c r="H15848" s="11"/>
      <c r="I15848" s="15"/>
    </row>
    <row r="15849" spans="6:9">
      <c r="F15849" s="11"/>
      <c r="G15849" s="15"/>
      <c r="H15849" s="11"/>
      <c r="I15849" s="15"/>
    </row>
    <row r="15850" spans="6:9">
      <c r="F15850" s="11"/>
      <c r="G15850" s="15"/>
      <c r="H15850" s="11"/>
      <c r="I15850" s="15"/>
    </row>
    <row r="15851" spans="6:9">
      <c r="F15851" s="11"/>
      <c r="G15851" s="15"/>
      <c r="H15851" s="11"/>
      <c r="I15851" s="15"/>
    </row>
    <row r="15852" spans="6:9">
      <c r="F15852" s="11"/>
      <c r="G15852" s="15"/>
      <c r="H15852" s="11"/>
      <c r="I15852" s="15"/>
    </row>
    <row r="15853" spans="6:9">
      <c r="F15853" s="11"/>
      <c r="G15853" s="15"/>
      <c r="H15853" s="11"/>
      <c r="I15853" s="15"/>
    </row>
    <row r="15854" spans="6:9">
      <c r="F15854" s="11"/>
      <c r="G15854" s="15"/>
      <c r="H15854" s="11"/>
      <c r="I15854" s="15"/>
    </row>
    <row r="15855" spans="6:9">
      <c r="F15855" s="11"/>
      <c r="G15855" s="15"/>
      <c r="H15855" s="11"/>
      <c r="I15855" s="15"/>
    </row>
    <row r="15856" spans="6:9">
      <c r="F15856" s="11"/>
      <c r="G15856" s="15"/>
      <c r="H15856" s="11"/>
      <c r="I15856" s="15"/>
    </row>
    <row r="15857" spans="6:9">
      <c r="F15857" s="11"/>
      <c r="G15857" s="15"/>
      <c r="H15857" s="11"/>
      <c r="I15857" s="15"/>
    </row>
    <row r="15858" spans="6:9">
      <c r="F15858" s="11"/>
      <c r="G15858" s="15"/>
      <c r="H15858" s="11"/>
      <c r="I15858" s="15"/>
    </row>
    <row r="15859" spans="6:9">
      <c r="F15859" s="11"/>
      <c r="G15859" s="15"/>
      <c r="H15859" s="11"/>
      <c r="I15859" s="15"/>
    </row>
    <row r="15860" spans="6:9">
      <c r="F15860" s="11"/>
      <c r="G15860" s="15"/>
      <c r="H15860" s="11"/>
      <c r="I15860" s="15"/>
    </row>
    <row r="15861" spans="6:9">
      <c r="F15861" s="11"/>
      <c r="G15861" s="15"/>
      <c r="H15861" s="11"/>
      <c r="I15861" s="15"/>
    </row>
    <row r="15862" spans="6:9">
      <c r="F15862" s="11"/>
      <c r="G15862" s="15"/>
      <c r="H15862" s="11"/>
      <c r="I15862" s="15"/>
    </row>
    <row r="15863" spans="6:9">
      <c r="F15863" s="11"/>
      <c r="G15863" s="15"/>
      <c r="H15863" s="11"/>
      <c r="I15863" s="15"/>
    </row>
    <row r="15864" spans="6:9">
      <c r="F15864" s="11"/>
      <c r="G15864" s="15"/>
      <c r="H15864" s="11"/>
      <c r="I15864" s="15"/>
    </row>
    <row r="15865" spans="6:9">
      <c r="F15865" s="11"/>
      <c r="G15865" s="15"/>
      <c r="H15865" s="11"/>
      <c r="I15865" s="15"/>
    </row>
    <row r="15866" spans="6:9">
      <c r="F15866" s="11"/>
      <c r="G15866" s="15"/>
      <c r="H15866" s="11"/>
      <c r="I15866" s="15"/>
    </row>
    <row r="15867" spans="6:9">
      <c r="F15867" s="11"/>
      <c r="G15867" s="15"/>
      <c r="H15867" s="11"/>
      <c r="I15867" s="15"/>
    </row>
    <row r="15868" spans="6:9">
      <c r="F15868" s="11"/>
      <c r="G15868" s="15"/>
      <c r="H15868" s="11"/>
      <c r="I15868" s="15"/>
    </row>
    <row r="15869" spans="6:9">
      <c r="F15869" s="11"/>
      <c r="G15869" s="15"/>
      <c r="H15869" s="11"/>
      <c r="I15869" s="15"/>
    </row>
    <row r="15870" spans="6:9">
      <c r="F15870" s="11"/>
      <c r="G15870" s="15"/>
      <c r="H15870" s="11"/>
      <c r="I15870" s="15"/>
    </row>
    <row r="15871" spans="6:9">
      <c r="F15871" s="11"/>
      <c r="G15871" s="15"/>
      <c r="H15871" s="11"/>
      <c r="I15871" s="15"/>
    </row>
    <row r="15872" spans="6:9">
      <c r="F15872" s="11"/>
      <c r="G15872" s="15"/>
      <c r="H15872" s="11"/>
      <c r="I15872" s="15"/>
    </row>
    <row r="15873" spans="6:9">
      <c r="F15873" s="11"/>
      <c r="G15873" s="15"/>
      <c r="H15873" s="11"/>
      <c r="I15873" s="15"/>
    </row>
    <row r="15874" spans="6:9">
      <c r="F15874" s="11"/>
      <c r="G15874" s="15"/>
      <c r="H15874" s="11"/>
      <c r="I15874" s="15"/>
    </row>
    <row r="15875" spans="6:9">
      <c r="F15875" s="11"/>
      <c r="G15875" s="15"/>
      <c r="H15875" s="11"/>
      <c r="I15875" s="15"/>
    </row>
    <row r="15876" spans="6:9">
      <c r="F15876" s="11"/>
      <c r="G15876" s="15"/>
      <c r="H15876" s="11"/>
      <c r="I15876" s="15"/>
    </row>
    <row r="15877" spans="6:9">
      <c r="F15877" s="11"/>
      <c r="G15877" s="15"/>
      <c r="H15877" s="11"/>
      <c r="I15877" s="15"/>
    </row>
    <row r="15878" spans="6:9">
      <c r="F15878" s="11"/>
      <c r="G15878" s="15"/>
      <c r="H15878" s="11"/>
      <c r="I15878" s="15"/>
    </row>
    <row r="15879" spans="6:9">
      <c r="F15879" s="11"/>
      <c r="G15879" s="15"/>
      <c r="H15879" s="11"/>
      <c r="I15879" s="15"/>
    </row>
    <row r="15880" spans="6:9">
      <c r="F15880" s="11"/>
      <c r="G15880" s="15"/>
      <c r="H15880" s="11"/>
      <c r="I15880" s="15"/>
    </row>
    <row r="15881" spans="6:9">
      <c r="F15881" s="11"/>
      <c r="G15881" s="15"/>
      <c r="H15881" s="11"/>
      <c r="I15881" s="15"/>
    </row>
    <row r="15882" spans="6:9">
      <c r="F15882" s="11"/>
      <c r="G15882" s="15"/>
      <c r="H15882" s="11"/>
      <c r="I15882" s="15"/>
    </row>
    <row r="15883" spans="6:9">
      <c r="F15883" s="11"/>
      <c r="G15883" s="15"/>
      <c r="H15883" s="11"/>
      <c r="I15883" s="15"/>
    </row>
    <row r="15884" spans="6:9">
      <c r="F15884" s="11"/>
      <c r="G15884" s="15"/>
      <c r="H15884" s="11"/>
      <c r="I15884" s="15"/>
    </row>
    <row r="15885" spans="6:9">
      <c r="F15885" s="11"/>
      <c r="G15885" s="15"/>
      <c r="H15885" s="11"/>
      <c r="I15885" s="15"/>
    </row>
    <row r="15886" spans="6:9">
      <c r="F15886" s="11"/>
      <c r="G15886" s="15"/>
      <c r="H15886" s="11"/>
      <c r="I15886" s="15"/>
    </row>
    <row r="15887" spans="6:9">
      <c r="F15887" s="11"/>
      <c r="G15887" s="15"/>
      <c r="H15887" s="11"/>
      <c r="I15887" s="15"/>
    </row>
    <row r="15888" spans="6:9">
      <c r="F15888" s="11"/>
      <c r="G15888" s="15"/>
      <c r="H15888" s="11"/>
      <c r="I15888" s="15"/>
    </row>
    <row r="15889" spans="6:9">
      <c r="F15889" s="11"/>
      <c r="G15889" s="15"/>
      <c r="H15889" s="11"/>
      <c r="I15889" s="15"/>
    </row>
    <row r="15890" spans="6:9">
      <c r="F15890" s="11"/>
      <c r="G15890" s="15"/>
      <c r="H15890" s="11"/>
      <c r="I15890" s="15"/>
    </row>
    <row r="15891" spans="6:9">
      <c r="F15891" s="11"/>
      <c r="G15891" s="15"/>
      <c r="H15891" s="11"/>
      <c r="I15891" s="15"/>
    </row>
    <row r="15892" spans="6:9">
      <c r="F15892" s="11"/>
      <c r="G15892" s="15"/>
      <c r="H15892" s="11"/>
      <c r="I15892" s="15"/>
    </row>
    <row r="15893" spans="6:9">
      <c r="F15893" s="11"/>
      <c r="G15893" s="15"/>
      <c r="H15893" s="11"/>
      <c r="I15893" s="15"/>
    </row>
    <row r="15894" spans="6:9">
      <c r="F15894" s="11"/>
      <c r="G15894" s="15"/>
      <c r="H15894" s="11"/>
      <c r="I15894" s="15"/>
    </row>
    <row r="15895" spans="6:9">
      <c r="F15895" s="11"/>
      <c r="G15895" s="15"/>
      <c r="H15895" s="11"/>
      <c r="I15895" s="15"/>
    </row>
    <row r="15896" spans="6:9">
      <c r="F15896" s="11"/>
      <c r="G15896" s="15"/>
      <c r="H15896" s="11"/>
      <c r="I15896" s="15"/>
    </row>
    <row r="15897" spans="6:9">
      <c r="F15897" s="11"/>
      <c r="G15897" s="15"/>
      <c r="H15897" s="11"/>
      <c r="I15897" s="15"/>
    </row>
    <row r="15898" spans="6:9">
      <c r="F15898" s="11"/>
      <c r="G15898" s="15"/>
      <c r="H15898" s="11"/>
      <c r="I15898" s="15"/>
    </row>
    <row r="15899" spans="6:9">
      <c r="F15899" s="11"/>
      <c r="G15899" s="15"/>
      <c r="H15899" s="11"/>
      <c r="I15899" s="15"/>
    </row>
    <row r="15900" spans="6:9">
      <c r="F15900" s="11"/>
      <c r="G15900" s="15"/>
      <c r="H15900" s="11"/>
      <c r="I15900" s="15"/>
    </row>
    <row r="15901" spans="6:9">
      <c r="F15901" s="11"/>
      <c r="G15901" s="15"/>
      <c r="H15901" s="11"/>
      <c r="I15901" s="15"/>
    </row>
    <row r="15902" spans="6:9">
      <c r="F15902" s="11"/>
      <c r="G15902" s="15"/>
      <c r="H15902" s="11"/>
      <c r="I15902" s="15"/>
    </row>
    <row r="15903" spans="6:9">
      <c r="F15903" s="11"/>
      <c r="G15903" s="15"/>
      <c r="H15903" s="11"/>
      <c r="I15903" s="15"/>
    </row>
    <row r="15904" spans="6:9">
      <c r="F15904" s="11"/>
      <c r="G15904" s="15"/>
      <c r="H15904" s="11"/>
      <c r="I15904" s="15"/>
    </row>
    <row r="15905" spans="6:9">
      <c r="F15905" s="11"/>
      <c r="G15905" s="15"/>
      <c r="H15905" s="11"/>
      <c r="I15905" s="15"/>
    </row>
    <row r="15906" spans="6:9">
      <c r="F15906" s="11"/>
      <c r="G15906" s="15"/>
      <c r="H15906" s="11"/>
      <c r="I15906" s="15"/>
    </row>
    <row r="15907" spans="6:9">
      <c r="F15907" s="11"/>
      <c r="G15907" s="15"/>
      <c r="H15907" s="11"/>
      <c r="I15907" s="15"/>
    </row>
    <row r="15908" spans="6:9">
      <c r="F15908" s="11"/>
      <c r="G15908" s="15"/>
      <c r="H15908" s="11"/>
      <c r="I15908" s="15"/>
    </row>
    <row r="15909" spans="6:9">
      <c r="F15909" s="11"/>
      <c r="G15909" s="15"/>
      <c r="H15909" s="11"/>
      <c r="I15909" s="15"/>
    </row>
    <row r="15910" spans="6:9">
      <c r="F15910" s="11"/>
      <c r="G15910" s="15"/>
      <c r="H15910" s="11"/>
      <c r="I15910" s="15"/>
    </row>
    <row r="15911" spans="6:9">
      <c r="F15911" s="11"/>
      <c r="G15911" s="15"/>
      <c r="H15911" s="11"/>
      <c r="I15911" s="15"/>
    </row>
    <row r="15912" spans="6:9">
      <c r="F15912" s="11"/>
      <c r="G15912" s="15"/>
      <c r="H15912" s="11"/>
      <c r="I15912" s="15"/>
    </row>
    <row r="15913" spans="6:9">
      <c r="F15913" s="11"/>
      <c r="G15913" s="15"/>
      <c r="H15913" s="11"/>
      <c r="I15913" s="15"/>
    </row>
    <row r="15914" spans="6:9">
      <c r="F15914" s="11"/>
      <c r="G15914" s="15"/>
      <c r="H15914" s="11"/>
      <c r="I15914" s="15"/>
    </row>
    <row r="15915" spans="6:9">
      <c r="F15915" s="11"/>
      <c r="G15915" s="15"/>
      <c r="H15915" s="11"/>
      <c r="I15915" s="15"/>
    </row>
    <row r="15916" spans="6:9">
      <c r="F15916" s="11"/>
      <c r="G15916" s="15"/>
      <c r="H15916" s="11"/>
      <c r="I15916" s="15"/>
    </row>
    <row r="15917" spans="6:9">
      <c r="F15917" s="11"/>
      <c r="G15917" s="15"/>
      <c r="H15917" s="11"/>
      <c r="I15917" s="15"/>
    </row>
    <row r="15918" spans="6:9">
      <c r="F15918" s="11"/>
      <c r="G15918" s="15"/>
      <c r="H15918" s="11"/>
      <c r="I15918" s="15"/>
    </row>
    <row r="15919" spans="6:9">
      <c r="F15919" s="11"/>
      <c r="G15919" s="15"/>
      <c r="H15919" s="11"/>
      <c r="I15919" s="15"/>
    </row>
    <row r="15920" spans="6:9">
      <c r="F15920" s="11"/>
      <c r="G15920" s="15"/>
      <c r="H15920" s="11"/>
      <c r="I15920" s="15"/>
    </row>
    <row r="15921" spans="6:9">
      <c r="F15921" s="11"/>
      <c r="G15921" s="15"/>
      <c r="H15921" s="11"/>
      <c r="I15921" s="15"/>
    </row>
    <row r="15922" spans="6:9">
      <c r="F15922" s="11"/>
      <c r="G15922" s="15"/>
      <c r="H15922" s="11"/>
      <c r="I15922" s="15"/>
    </row>
    <row r="15923" spans="6:9">
      <c r="F15923" s="11"/>
      <c r="G15923" s="15"/>
      <c r="H15923" s="11"/>
      <c r="I15923" s="15"/>
    </row>
    <row r="15924" spans="6:9">
      <c r="F15924" s="11"/>
      <c r="G15924" s="15"/>
      <c r="H15924" s="11"/>
      <c r="I15924" s="15"/>
    </row>
    <row r="15925" spans="6:9">
      <c r="F15925" s="11"/>
      <c r="G15925" s="15"/>
      <c r="H15925" s="11"/>
      <c r="I15925" s="15"/>
    </row>
    <row r="15926" spans="6:9">
      <c r="F15926" s="11"/>
      <c r="G15926" s="15"/>
      <c r="H15926" s="11"/>
      <c r="I15926" s="15"/>
    </row>
    <row r="15927" spans="6:9">
      <c r="F15927" s="11"/>
      <c r="G15927" s="15"/>
      <c r="H15927" s="11"/>
      <c r="I15927" s="15"/>
    </row>
    <row r="15928" spans="6:9">
      <c r="F15928" s="11"/>
      <c r="G15928" s="15"/>
      <c r="H15928" s="11"/>
      <c r="I15928" s="15"/>
    </row>
    <row r="15929" spans="6:9">
      <c r="F15929" s="11"/>
      <c r="G15929" s="15"/>
      <c r="H15929" s="11"/>
      <c r="I15929" s="15"/>
    </row>
    <row r="15930" spans="6:9">
      <c r="F15930" s="11"/>
      <c r="G15930" s="15"/>
      <c r="H15930" s="11"/>
      <c r="I15930" s="15"/>
    </row>
    <row r="15931" spans="6:9">
      <c r="F15931" s="11"/>
      <c r="G15931" s="15"/>
      <c r="H15931" s="11"/>
      <c r="I15931" s="15"/>
    </row>
    <row r="15932" spans="6:9">
      <c r="F15932" s="11"/>
      <c r="G15932" s="15"/>
      <c r="H15932" s="11"/>
      <c r="I15932" s="15"/>
    </row>
    <row r="15933" spans="6:9">
      <c r="F15933" s="11"/>
      <c r="G15933" s="15"/>
      <c r="H15933" s="11"/>
      <c r="I15933" s="15"/>
    </row>
    <row r="15934" spans="6:9">
      <c r="F15934" s="11"/>
      <c r="G15934" s="15"/>
      <c r="H15934" s="11"/>
      <c r="I15934" s="15"/>
    </row>
    <row r="15935" spans="6:9">
      <c r="F15935" s="11"/>
      <c r="G15935" s="15"/>
      <c r="H15935" s="11"/>
      <c r="I15935" s="15"/>
    </row>
    <row r="15936" spans="6:9">
      <c r="F15936" s="11"/>
      <c r="G15936" s="15"/>
      <c r="H15936" s="11"/>
      <c r="I15936" s="15"/>
    </row>
    <row r="15937" spans="6:9">
      <c r="F15937" s="11"/>
      <c r="G15937" s="15"/>
      <c r="H15937" s="11"/>
      <c r="I15937" s="15"/>
    </row>
    <row r="15938" spans="6:9">
      <c r="F15938" s="11"/>
      <c r="G15938" s="15"/>
      <c r="H15938" s="11"/>
      <c r="I15938" s="15"/>
    </row>
    <row r="15939" spans="6:9">
      <c r="F15939" s="11"/>
      <c r="G15939" s="15"/>
      <c r="H15939" s="11"/>
      <c r="I15939" s="15"/>
    </row>
    <row r="15940" spans="6:9">
      <c r="F15940" s="11"/>
      <c r="G15940" s="15"/>
      <c r="H15940" s="11"/>
      <c r="I15940" s="15"/>
    </row>
    <row r="15941" spans="6:9">
      <c r="F15941" s="11"/>
      <c r="G15941" s="15"/>
      <c r="H15941" s="11"/>
      <c r="I15941" s="15"/>
    </row>
    <row r="15942" spans="6:9">
      <c r="F15942" s="11"/>
      <c r="G15942" s="15"/>
      <c r="H15942" s="11"/>
      <c r="I15942" s="15"/>
    </row>
    <row r="15943" spans="6:9">
      <c r="F15943" s="11"/>
      <c r="G15943" s="15"/>
      <c r="H15943" s="11"/>
      <c r="I15943" s="15"/>
    </row>
    <row r="15944" spans="6:9">
      <c r="F15944" s="11"/>
      <c r="G15944" s="15"/>
      <c r="H15944" s="11"/>
      <c r="I15944" s="15"/>
    </row>
    <row r="15945" spans="6:9">
      <c r="F15945" s="11"/>
      <c r="G15945" s="15"/>
      <c r="H15945" s="11"/>
      <c r="I15945" s="15"/>
    </row>
    <row r="15946" spans="6:9">
      <c r="F15946" s="11"/>
      <c r="G15946" s="15"/>
      <c r="H15946" s="11"/>
      <c r="I15946" s="15"/>
    </row>
    <row r="15947" spans="6:9">
      <c r="F15947" s="11"/>
      <c r="G15947" s="15"/>
      <c r="H15947" s="11"/>
      <c r="I15947" s="15"/>
    </row>
    <row r="15948" spans="6:9">
      <c r="F15948" s="11"/>
      <c r="G15948" s="15"/>
      <c r="H15948" s="11"/>
      <c r="I15948" s="15"/>
    </row>
    <row r="15949" spans="6:9">
      <c r="F15949" s="11"/>
      <c r="G15949" s="15"/>
      <c r="H15949" s="11"/>
      <c r="I15949" s="15"/>
    </row>
    <row r="15950" spans="6:9">
      <c r="F15950" s="11"/>
      <c r="G15950" s="15"/>
      <c r="H15950" s="11"/>
      <c r="I15950" s="15"/>
    </row>
    <row r="15951" spans="6:9">
      <c r="F15951" s="11"/>
      <c r="G15951" s="15"/>
      <c r="H15951" s="11"/>
      <c r="I15951" s="15"/>
    </row>
    <row r="15952" spans="6:9">
      <c r="F15952" s="11"/>
      <c r="G15952" s="15"/>
      <c r="H15952" s="11"/>
      <c r="I15952" s="15"/>
    </row>
    <row r="15953" spans="6:9">
      <c r="F15953" s="11"/>
      <c r="G15953" s="15"/>
      <c r="H15953" s="11"/>
      <c r="I15953" s="15"/>
    </row>
    <row r="15954" spans="6:9">
      <c r="F15954" s="11"/>
      <c r="G15954" s="15"/>
      <c r="H15954" s="11"/>
      <c r="I15954" s="15"/>
    </row>
    <row r="15955" spans="6:9">
      <c r="F15955" s="11"/>
      <c r="G15955" s="15"/>
      <c r="H15955" s="11"/>
      <c r="I15955" s="15"/>
    </row>
    <row r="15956" spans="6:9">
      <c r="F15956" s="11"/>
      <c r="G15956" s="15"/>
      <c r="H15956" s="11"/>
      <c r="I15956" s="15"/>
    </row>
    <row r="15957" spans="6:9">
      <c r="F15957" s="11"/>
      <c r="G15957" s="15"/>
      <c r="H15957" s="11"/>
      <c r="I15957" s="15"/>
    </row>
    <row r="15958" spans="6:9">
      <c r="F15958" s="11"/>
      <c r="G15958" s="15"/>
      <c r="H15958" s="11"/>
      <c r="I15958" s="15"/>
    </row>
    <row r="15959" spans="6:9">
      <c r="F15959" s="11"/>
      <c r="G15959" s="15"/>
      <c r="H15959" s="11"/>
      <c r="I15959" s="15"/>
    </row>
    <row r="15960" spans="6:9">
      <c r="F15960" s="11"/>
      <c r="G15960" s="15"/>
      <c r="H15960" s="11"/>
      <c r="I15960" s="15"/>
    </row>
    <row r="15961" spans="6:9">
      <c r="F15961" s="11"/>
      <c r="G15961" s="15"/>
      <c r="H15961" s="11"/>
      <c r="I15961" s="15"/>
    </row>
    <row r="15962" spans="6:9">
      <c r="F15962" s="11"/>
      <c r="G15962" s="15"/>
      <c r="H15962" s="11"/>
      <c r="I15962" s="15"/>
    </row>
    <row r="15963" spans="6:9">
      <c r="F15963" s="11"/>
      <c r="G15963" s="15"/>
      <c r="H15963" s="11"/>
      <c r="I15963" s="15"/>
    </row>
    <row r="15964" spans="6:9">
      <c r="F15964" s="11"/>
      <c r="G15964" s="15"/>
      <c r="H15964" s="11"/>
      <c r="I15964" s="15"/>
    </row>
    <row r="15965" spans="6:9">
      <c r="F15965" s="11"/>
      <c r="G15965" s="15"/>
      <c r="H15965" s="11"/>
      <c r="I15965" s="15"/>
    </row>
    <row r="15966" spans="6:9">
      <c r="F15966" s="11"/>
      <c r="G15966" s="15"/>
      <c r="H15966" s="11"/>
      <c r="I15966" s="15"/>
    </row>
    <row r="15967" spans="6:9">
      <c r="F15967" s="11"/>
      <c r="G15967" s="15"/>
      <c r="H15967" s="11"/>
      <c r="I15967" s="15"/>
    </row>
    <row r="15968" spans="6:9">
      <c r="F15968" s="11"/>
      <c r="G15968" s="15"/>
      <c r="H15968" s="11"/>
      <c r="I15968" s="15"/>
    </row>
    <row r="15969" spans="6:9">
      <c r="F15969" s="11"/>
      <c r="G15969" s="15"/>
      <c r="H15969" s="11"/>
      <c r="I15969" s="15"/>
    </row>
    <row r="15970" spans="6:9">
      <c r="F15970" s="11"/>
      <c r="G15970" s="15"/>
      <c r="H15970" s="11"/>
      <c r="I15970" s="15"/>
    </row>
    <row r="15971" spans="6:9">
      <c r="F15971" s="11"/>
      <c r="G15971" s="15"/>
      <c r="H15971" s="11"/>
      <c r="I15971" s="15"/>
    </row>
    <row r="15972" spans="6:9">
      <c r="F15972" s="11"/>
      <c r="G15972" s="15"/>
      <c r="H15972" s="11"/>
      <c r="I15972" s="15"/>
    </row>
    <row r="15973" spans="6:9">
      <c r="F15973" s="11"/>
      <c r="G15973" s="15"/>
      <c r="H15973" s="11"/>
      <c r="I15973" s="15"/>
    </row>
    <row r="15974" spans="6:9">
      <c r="F15974" s="11"/>
      <c r="G15974" s="15"/>
      <c r="H15974" s="11"/>
      <c r="I15974" s="15"/>
    </row>
    <row r="15975" spans="6:9">
      <c r="F15975" s="11"/>
      <c r="G15975" s="15"/>
      <c r="H15975" s="11"/>
      <c r="I15975" s="15"/>
    </row>
    <row r="15976" spans="6:9">
      <c r="F15976" s="11"/>
      <c r="G15976" s="15"/>
      <c r="H15976" s="11"/>
      <c r="I15976" s="15"/>
    </row>
    <row r="15977" spans="6:9">
      <c r="F15977" s="11"/>
      <c r="G15977" s="15"/>
      <c r="H15977" s="11"/>
      <c r="I15977" s="15"/>
    </row>
    <row r="15978" spans="6:9">
      <c r="F15978" s="11"/>
      <c r="G15978" s="15"/>
      <c r="H15978" s="11"/>
      <c r="I15978" s="15"/>
    </row>
    <row r="15979" spans="6:9">
      <c r="F15979" s="11"/>
      <c r="G15979" s="15"/>
      <c r="H15979" s="11"/>
      <c r="I15979" s="15"/>
    </row>
    <row r="15980" spans="6:9">
      <c r="F15980" s="11"/>
      <c r="G15980" s="15"/>
      <c r="H15980" s="11"/>
      <c r="I15980" s="15"/>
    </row>
    <row r="15981" spans="6:9">
      <c r="F15981" s="11"/>
      <c r="G15981" s="15"/>
      <c r="H15981" s="11"/>
      <c r="I15981" s="15"/>
    </row>
    <row r="15982" spans="6:9">
      <c r="F15982" s="11"/>
      <c r="G15982" s="15"/>
      <c r="H15982" s="11"/>
      <c r="I15982" s="15"/>
    </row>
    <row r="15983" spans="6:9">
      <c r="F15983" s="11"/>
      <c r="G15983" s="15"/>
      <c r="H15983" s="11"/>
      <c r="I15983" s="15"/>
    </row>
    <row r="15984" spans="6:9">
      <c r="F15984" s="11"/>
      <c r="G15984" s="15"/>
      <c r="H15984" s="11"/>
      <c r="I15984" s="15"/>
    </row>
    <row r="15985" spans="6:9">
      <c r="F15985" s="11"/>
      <c r="G15985" s="15"/>
      <c r="H15985" s="11"/>
      <c r="I15985" s="15"/>
    </row>
    <row r="15986" spans="6:9">
      <c r="F15986" s="11"/>
      <c r="G15986" s="15"/>
      <c r="H15986" s="11"/>
      <c r="I15986" s="15"/>
    </row>
    <row r="15987" spans="6:9">
      <c r="F15987" s="11"/>
      <c r="G15987" s="15"/>
      <c r="H15987" s="11"/>
      <c r="I15987" s="15"/>
    </row>
    <row r="15988" spans="6:9">
      <c r="F15988" s="11"/>
      <c r="G15988" s="15"/>
      <c r="H15988" s="11"/>
      <c r="I15988" s="15"/>
    </row>
    <row r="15989" spans="6:9">
      <c r="F15989" s="11"/>
      <c r="G15989" s="15"/>
      <c r="H15989" s="11"/>
      <c r="I15989" s="15"/>
    </row>
    <row r="15990" spans="6:9">
      <c r="F15990" s="11"/>
      <c r="G15990" s="15"/>
      <c r="H15990" s="11"/>
      <c r="I15990" s="15"/>
    </row>
    <row r="15991" spans="6:9">
      <c r="F15991" s="11"/>
      <c r="G15991" s="15"/>
      <c r="H15991" s="11"/>
      <c r="I15991" s="15"/>
    </row>
    <row r="15992" spans="6:9">
      <c r="F15992" s="11"/>
      <c r="G15992" s="15"/>
      <c r="H15992" s="11"/>
      <c r="I15992" s="15"/>
    </row>
    <row r="15993" spans="6:9">
      <c r="F15993" s="11"/>
      <c r="G15993" s="15"/>
      <c r="H15993" s="11"/>
      <c r="I15993" s="15"/>
    </row>
    <row r="15994" spans="6:9">
      <c r="F15994" s="11"/>
      <c r="G15994" s="15"/>
      <c r="H15994" s="11"/>
      <c r="I15994" s="15"/>
    </row>
    <row r="15995" spans="6:9">
      <c r="F15995" s="11"/>
      <c r="G15995" s="15"/>
      <c r="H15995" s="11"/>
      <c r="I15995" s="15"/>
    </row>
    <row r="15996" spans="6:9">
      <c r="F15996" s="11"/>
      <c r="G15996" s="15"/>
      <c r="H15996" s="11"/>
      <c r="I15996" s="15"/>
    </row>
    <row r="15997" spans="6:9">
      <c r="F15997" s="11"/>
      <c r="G15997" s="15"/>
      <c r="H15997" s="11"/>
      <c r="I15997" s="15"/>
    </row>
    <row r="15998" spans="6:9">
      <c r="F15998" s="11"/>
      <c r="G15998" s="15"/>
      <c r="H15998" s="11"/>
      <c r="I15998" s="15"/>
    </row>
    <row r="15999" spans="6:9">
      <c r="F15999" s="11"/>
      <c r="G15999" s="15"/>
      <c r="H15999" s="11"/>
      <c r="I15999" s="15"/>
    </row>
    <row r="16000" spans="6:9">
      <c r="F16000" s="11"/>
      <c r="G16000" s="15"/>
      <c r="H16000" s="11"/>
      <c r="I16000" s="15"/>
    </row>
    <row r="16001" spans="6:9">
      <c r="F16001" s="11"/>
      <c r="G16001" s="15"/>
      <c r="H16001" s="11"/>
      <c r="I16001" s="15"/>
    </row>
    <row r="16002" spans="6:9">
      <c r="F16002" s="11"/>
      <c r="G16002" s="15"/>
      <c r="H16002" s="11"/>
      <c r="I16002" s="15"/>
    </row>
    <row r="16003" spans="6:9">
      <c r="F16003" s="11"/>
      <c r="G16003" s="15"/>
      <c r="H16003" s="11"/>
      <c r="I16003" s="15"/>
    </row>
    <row r="16004" spans="6:9">
      <c r="F16004" s="11"/>
      <c r="G16004" s="15"/>
      <c r="H16004" s="11"/>
      <c r="I16004" s="15"/>
    </row>
    <row r="16005" spans="6:9">
      <c r="F16005" s="11"/>
      <c r="G16005" s="15"/>
      <c r="H16005" s="11"/>
      <c r="I16005" s="15"/>
    </row>
    <row r="16006" spans="6:9">
      <c r="F16006" s="11"/>
      <c r="G16006" s="15"/>
      <c r="H16006" s="11"/>
      <c r="I16006" s="15"/>
    </row>
    <row r="16007" spans="6:9">
      <c r="F16007" s="11"/>
      <c r="G16007" s="15"/>
      <c r="H16007" s="11"/>
      <c r="I16007" s="15"/>
    </row>
    <row r="16008" spans="6:9">
      <c r="F16008" s="11"/>
      <c r="G16008" s="15"/>
      <c r="H16008" s="11"/>
      <c r="I16008" s="15"/>
    </row>
    <row r="16009" spans="6:9">
      <c r="F16009" s="11"/>
      <c r="G16009" s="15"/>
      <c r="H16009" s="11"/>
      <c r="I16009" s="15"/>
    </row>
    <row r="16010" spans="6:9">
      <c r="F16010" s="11"/>
      <c r="G16010" s="15"/>
      <c r="H16010" s="11"/>
      <c r="I16010" s="15"/>
    </row>
    <row r="16011" spans="6:9">
      <c r="F16011" s="11"/>
      <c r="G16011" s="15"/>
      <c r="H16011" s="11"/>
      <c r="I16011" s="15"/>
    </row>
    <row r="16012" spans="6:9">
      <c r="F16012" s="11"/>
      <c r="G16012" s="15"/>
      <c r="H16012" s="11"/>
      <c r="I16012" s="15"/>
    </row>
    <row r="16013" spans="6:9">
      <c r="F16013" s="11"/>
      <c r="G16013" s="15"/>
      <c r="H16013" s="11"/>
      <c r="I16013" s="15"/>
    </row>
    <row r="16014" spans="6:9">
      <c r="F16014" s="11"/>
      <c r="G16014" s="15"/>
      <c r="H16014" s="11"/>
      <c r="I16014" s="15"/>
    </row>
    <row r="16015" spans="6:9">
      <c r="F16015" s="11"/>
      <c r="G16015" s="15"/>
      <c r="H16015" s="11"/>
      <c r="I16015" s="15"/>
    </row>
    <row r="16016" spans="6:9">
      <c r="F16016" s="11"/>
      <c r="G16016" s="15"/>
      <c r="H16016" s="11"/>
      <c r="I16016" s="15"/>
    </row>
    <row r="16017" spans="6:9">
      <c r="F16017" s="11"/>
      <c r="G16017" s="15"/>
      <c r="H16017" s="11"/>
      <c r="I16017" s="15"/>
    </row>
    <row r="16018" spans="6:9">
      <c r="F16018" s="11"/>
      <c r="G16018" s="15"/>
      <c r="H16018" s="11"/>
      <c r="I16018" s="15"/>
    </row>
    <row r="16019" spans="6:9">
      <c r="F16019" s="11"/>
      <c r="G16019" s="15"/>
      <c r="H16019" s="11"/>
      <c r="I16019" s="15"/>
    </row>
    <row r="16020" spans="6:9">
      <c r="F16020" s="11"/>
      <c r="G16020" s="15"/>
      <c r="H16020" s="11"/>
      <c r="I16020" s="15"/>
    </row>
    <row r="16021" spans="6:9">
      <c r="F16021" s="11"/>
      <c r="G16021" s="15"/>
      <c r="H16021" s="11"/>
      <c r="I16021" s="15"/>
    </row>
    <row r="16022" spans="6:9">
      <c r="F16022" s="11"/>
      <c r="G16022" s="15"/>
      <c r="H16022" s="11"/>
      <c r="I16022" s="15"/>
    </row>
    <row r="16023" spans="6:9">
      <c r="F16023" s="11"/>
      <c r="G16023" s="15"/>
      <c r="H16023" s="11"/>
      <c r="I16023" s="15"/>
    </row>
    <row r="16024" spans="6:9">
      <c r="F16024" s="11"/>
      <c r="G16024" s="15"/>
      <c r="H16024" s="11"/>
      <c r="I16024" s="15"/>
    </row>
    <row r="16025" spans="6:9">
      <c r="F16025" s="11"/>
      <c r="G16025" s="15"/>
      <c r="H16025" s="11"/>
      <c r="I16025" s="15"/>
    </row>
    <row r="16026" spans="6:9">
      <c r="F16026" s="11"/>
      <c r="G16026" s="15"/>
      <c r="H16026" s="11"/>
      <c r="I16026" s="15"/>
    </row>
    <row r="16027" spans="6:9">
      <c r="F16027" s="11"/>
      <c r="G16027" s="15"/>
      <c r="H16027" s="11"/>
      <c r="I16027" s="15"/>
    </row>
    <row r="16028" spans="6:9">
      <c r="F16028" s="11"/>
      <c r="G16028" s="15"/>
      <c r="H16028" s="11"/>
      <c r="I16028" s="15"/>
    </row>
    <row r="16029" spans="6:9">
      <c r="F16029" s="11"/>
      <c r="G16029" s="15"/>
      <c r="H16029" s="11"/>
      <c r="I16029" s="15"/>
    </row>
    <row r="16030" spans="6:9">
      <c r="F16030" s="11"/>
      <c r="G16030" s="15"/>
      <c r="H16030" s="11"/>
      <c r="I16030" s="15"/>
    </row>
    <row r="16031" spans="6:9">
      <c r="F16031" s="11"/>
      <c r="G16031" s="15"/>
      <c r="H16031" s="11"/>
      <c r="I16031" s="15"/>
    </row>
    <row r="16032" spans="6:9">
      <c r="F16032" s="11"/>
      <c r="G16032" s="15"/>
      <c r="H16032" s="11"/>
      <c r="I16032" s="15"/>
    </row>
    <row r="16033" spans="6:9">
      <c r="F16033" s="11"/>
      <c r="G16033" s="15"/>
      <c r="H16033" s="11"/>
      <c r="I16033" s="15"/>
    </row>
    <row r="16034" spans="6:9">
      <c r="F16034" s="11"/>
      <c r="G16034" s="15"/>
      <c r="H16034" s="11"/>
      <c r="I16034" s="15"/>
    </row>
    <row r="16035" spans="6:9">
      <c r="F16035" s="11"/>
      <c r="G16035" s="15"/>
      <c r="H16035" s="11"/>
      <c r="I16035" s="15"/>
    </row>
    <row r="16036" spans="6:9">
      <c r="F16036" s="11"/>
      <c r="G16036" s="15"/>
      <c r="H16036" s="11"/>
      <c r="I16036" s="15"/>
    </row>
    <row r="16037" spans="6:9">
      <c r="F16037" s="11"/>
      <c r="G16037" s="15"/>
      <c r="H16037" s="11"/>
      <c r="I16037" s="15"/>
    </row>
    <row r="16038" spans="6:9">
      <c r="F16038" s="11"/>
      <c r="G16038" s="15"/>
      <c r="H16038" s="11"/>
      <c r="I16038" s="15"/>
    </row>
    <row r="16039" spans="6:9">
      <c r="F16039" s="11"/>
      <c r="G16039" s="15"/>
      <c r="H16039" s="11"/>
      <c r="I16039" s="15"/>
    </row>
    <row r="16040" spans="6:9">
      <c r="F16040" s="11"/>
      <c r="G16040" s="15"/>
      <c r="H16040" s="11"/>
      <c r="I16040" s="15"/>
    </row>
    <row r="16041" spans="6:9">
      <c r="F16041" s="11"/>
      <c r="G16041" s="15"/>
      <c r="H16041" s="11"/>
      <c r="I16041" s="15"/>
    </row>
    <row r="16042" spans="6:9">
      <c r="F16042" s="11"/>
      <c r="G16042" s="15"/>
      <c r="H16042" s="11"/>
      <c r="I16042" s="15"/>
    </row>
    <row r="16043" spans="6:9">
      <c r="F16043" s="11"/>
      <c r="G16043" s="15"/>
      <c r="H16043" s="11"/>
      <c r="I16043" s="15"/>
    </row>
    <row r="16044" spans="6:9">
      <c r="F16044" s="11"/>
      <c r="G16044" s="15"/>
      <c r="H16044" s="11"/>
      <c r="I16044" s="15"/>
    </row>
    <row r="16045" spans="6:9">
      <c r="F16045" s="11"/>
      <c r="G16045" s="15"/>
      <c r="H16045" s="11"/>
      <c r="I16045" s="15"/>
    </row>
    <row r="16046" spans="6:9">
      <c r="F16046" s="11"/>
      <c r="G16046" s="15"/>
      <c r="H16046" s="11"/>
      <c r="I16046" s="15"/>
    </row>
    <row r="16047" spans="6:9">
      <c r="F16047" s="11"/>
      <c r="G16047" s="15"/>
      <c r="H16047" s="11"/>
      <c r="I16047" s="15"/>
    </row>
    <row r="16048" spans="6:9">
      <c r="F16048" s="11"/>
      <c r="G16048" s="15"/>
      <c r="H16048" s="11"/>
      <c r="I16048" s="15"/>
    </row>
    <row r="16049" spans="6:9">
      <c r="F16049" s="11"/>
      <c r="G16049" s="15"/>
      <c r="H16049" s="11"/>
      <c r="I16049" s="15"/>
    </row>
    <row r="16050" spans="6:9">
      <c r="F16050" s="11"/>
      <c r="G16050" s="15"/>
      <c r="H16050" s="11"/>
      <c r="I16050" s="15"/>
    </row>
    <row r="16051" spans="6:9">
      <c r="F16051" s="11"/>
      <c r="G16051" s="15"/>
      <c r="H16051" s="11"/>
      <c r="I16051" s="15"/>
    </row>
    <row r="16052" spans="6:9">
      <c r="F16052" s="11"/>
      <c r="G16052" s="15"/>
      <c r="H16052" s="11"/>
      <c r="I16052" s="15"/>
    </row>
    <row r="16053" spans="6:9">
      <c r="F16053" s="11"/>
      <c r="G16053" s="15"/>
      <c r="H16053" s="11"/>
      <c r="I16053" s="15"/>
    </row>
    <row r="16054" spans="6:9">
      <c r="F16054" s="11"/>
      <c r="G16054" s="15"/>
      <c r="H16054" s="11"/>
      <c r="I16054" s="15"/>
    </row>
    <row r="16055" spans="6:9">
      <c r="F16055" s="11"/>
      <c r="G16055" s="15"/>
      <c r="H16055" s="11"/>
      <c r="I16055" s="15"/>
    </row>
    <row r="16056" spans="6:9">
      <c r="F16056" s="11"/>
      <c r="G16056" s="15"/>
      <c r="H16056" s="11"/>
      <c r="I16056" s="15"/>
    </row>
    <row r="16057" spans="6:9">
      <c r="F16057" s="11"/>
      <c r="G16057" s="15"/>
      <c r="H16057" s="11"/>
      <c r="I16057" s="15"/>
    </row>
    <row r="16058" spans="6:9">
      <c r="F16058" s="11"/>
      <c r="G16058" s="15"/>
      <c r="H16058" s="11"/>
      <c r="I16058" s="15"/>
    </row>
    <row r="16059" spans="6:9">
      <c r="F16059" s="11"/>
      <c r="G16059" s="15"/>
      <c r="H16059" s="11"/>
      <c r="I16059" s="15"/>
    </row>
    <row r="16060" spans="6:9">
      <c r="F16060" s="11"/>
      <c r="G16060" s="15"/>
      <c r="H16060" s="11"/>
      <c r="I16060" s="15"/>
    </row>
    <row r="16061" spans="6:9">
      <c r="F16061" s="11"/>
      <c r="G16061" s="15"/>
      <c r="H16061" s="11"/>
      <c r="I16061" s="15"/>
    </row>
    <row r="16062" spans="6:9">
      <c r="F16062" s="11"/>
      <c r="G16062" s="15"/>
      <c r="H16062" s="11"/>
      <c r="I16062" s="15"/>
    </row>
    <row r="16063" spans="6:9">
      <c r="F16063" s="11"/>
      <c r="G16063" s="15"/>
      <c r="H16063" s="11"/>
      <c r="I16063" s="15"/>
    </row>
    <row r="16064" spans="6:9">
      <c r="F16064" s="11"/>
      <c r="G16064" s="15"/>
      <c r="H16064" s="11"/>
      <c r="I16064" s="15"/>
    </row>
    <row r="16065" spans="6:9">
      <c r="F16065" s="11"/>
      <c r="G16065" s="15"/>
      <c r="H16065" s="11"/>
      <c r="I16065" s="15"/>
    </row>
    <row r="16066" spans="6:9">
      <c r="F16066" s="11"/>
      <c r="G16066" s="15"/>
      <c r="H16066" s="11"/>
      <c r="I16066" s="15"/>
    </row>
    <row r="16067" spans="6:9">
      <c r="F16067" s="11"/>
      <c r="G16067" s="15"/>
      <c r="H16067" s="11"/>
      <c r="I16067" s="15"/>
    </row>
    <row r="16068" spans="6:9">
      <c r="F16068" s="11"/>
      <c r="G16068" s="15"/>
      <c r="H16068" s="11"/>
      <c r="I16068" s="15"/>
    </row>
    <row r="16069" spans="6:9">
      <c r="F16069" s="11"/>
      <c r="G16069" s="15"/>
      <c r="H16069" s="11"/>
      <c r="I16069" s="15"/>
    </row>
    <row r="16070" spans="6:9">
      <c r="F16070" s="11"/>
      <c r="G16070" s="15"/>
      <c r="H16070" s="11"/>
      <c r="I16070" s="15"/>
    </row>
    <row r="16071" spans="6:9">
      <c r="F16071" s="11"/>
      <c r="G16071" s="15"/>
      <c r="H16071" s="11"/>
      <c r="I16071" s="15"/>
    </row>
    <row r="16072" spans="6:9">
      <c r="F16072" s="11"/>
      <c r="G16072" s="15"/>
      <c r="H16072" s="11"/>
      <c r="I16072" s="15"/>
    </row>
    <row r="16073" spans="6:9">
      <c r="F16073" s="11"/>
      <c r="G16073" s="15"/>
      <c r="H16073" s="11"/>
      <c r="I16073" s="15"/>
    </row>
    <row r="16074" spans="6:9">
      <c r="F16074" s="11"/>
      <c r="G16074" s="15"/>
      <c r="H16074" s="11"/>
      <c r="I16074" s="15"/>
    </row>
    <row r="16075" spans="6:9">
      <c r="F16075" s="11"/>
      <c r="G16075" s="15"/>
      <c r="H16075" s="11"/>
      <c r="I16075" s="15"/>
    </row>
    <row r="16076" spans="6:9">
      <c r="F16076" s="11"/>
      <c r="G16076" s="15"/>
      <c r="H16076" s="11"/>
      <c r="I16076" s="15"/>
    </row>
    <row r="16077" spans="6:9">
      <c r="F16077" s="11"/>
      <c r="G16077" s="15"/>
      <c r="H16077" s="11"/>
      <c r="I16077" s="15"/>
    </row>
    <row r="16078" spans="6:9">
      <c r="F16078" s="11"/>
      <c r="G16078" s="15"/>
      <c r="H16078" s="11"/>
      <c r="I16078" s="15"/>
    </row>
    <row r="16079" spans="6:9">
      <c r="F16079" s="11"/>
      <c r="G16079" s="15"/>
      <c r="H16079" s="11"/>
      <c r="I16079" s="15"/>
    </row>
    <row r="16080" spans="6:9">
      <c r="F16080" s="11"/>
      <c r="G16080" s="15"/>
      <c r="H16080" s="11"/>
      <c r="I16080" s="15"/>
    </row>
    <row r="16081" spans="6:9">
      <c r="F16081" s="11"/>
      <c r="G16081" s="15"/>
      <c r="H16081" s="11"/>
      <c r="I16081" s="15"/>
    </row>
    <row r="16082" spans="6:9">
      <c r="F16082" s="11"/>
      <c r="G16082" s="15"/>
      <c r="H16082" s="11"/>
      <c r="I16082" s="15"/>
    </row>
    <row r="16083" spans="6:9">
      <c r="F16083" s="11"/>
      <c r="G16083" s="15"/>
      <c r="H16083" s="11"/>
      <c r="I16083" s="15"/>
    </row>
    <row r="16084" spans="6:9">
      <c r="F16084" s="11"/>
      <c r="G16084" s="15"/>
      <c r="H16084" s="11"/>
      <c r="I16084" s="15"/>
    </row>
    <row r="16085" spans="6:9">
      <c r="F16085" s="11"/>
      <c r="G16085" s="15"/>
      <c r="H16085" s="11"/>
      <c r="I16085" s="15"/>
    </row>
    <row r="16086" spans="6:9">
      <c r="F16086" s="11"/>
      <c r="G16086" s="15"/>
      <c r="H16086" s="11"/>
      <c r="I16086" s="15"/>
    </row>
    <row r="16087" spans="6:9">
      <c r="F16087" s="11"/>
      <c r="G16087" s="15"/>
      <c r="H16087" s="11"/>
      <c r="I16087" s="15"/>
    </row>
    <row r="16088" spans="6:9">
      <c r="F16088" s="11"/>
      <c r="G16088" s="15"/>
      <c r="H16088" s="11"/>
      <c r="I16088" s="15"/>
    </row>
    <row r="16089" spans="6:9">
      <c r="F16089" s="11"/>
      <c r="G16089" s="15"/>
      <c r="H16089" s="11"/>
      <c r="I16089" s="15"/>
    </row>
    <row r="16090" spans="6:9">
      <c r="F16090" s="11"/>
      <c r="G16090" s="15"/>
      <c r="H16090" s="11"/>
      <c r="I16090" s="15"/>
    </row>
    <row r="16091" spans="6:9">
      <c r="F16091" s="11"/>
      <c r="G16091" s="15"/>
      <c r="H16091" s="11"/>
      <c r="I16091" s="15"/>
    </row>
    <row r="16092" spans="6:9">
      <c r="F16092" s="11"/>
      <c r="G16092" s="15"/>
      <c r="H16092" s="11"/>
      <c r="I16092" s="15"/>
    </row>
    <row r="16093" spans="6:9">
      <c r="F16093" s="11"/>
      <c r="G16093" s="15"/>
      <c r="H16093" s="11"/>
      <c r="I16093" s="15"/>
    </row>
    <row r="16094" spans="6:9">
      <c r="F16094" s="11"/>
      <c r="G16094" s="15"/>
      <c r="H16094" s="11"/>
      <c r="I16094" s="15"/>
    </row>
    <row r="16095" spans="6:9">
      <c r="F16095" s="11"/>
      <c r="G16095" s="15"/>
      <c r="H16095" s="11"/>
      <c r="I16095" s="15"/>
    </row>
    <row r="16096" spans="6:9">
      <c r="F16096" s="11"/>
      <c r="G16096" s="15"/>
      <c r="H16096" s="11"/>
      <c r="I16096" s="15"/>
    </row>
    <row r="16097" spans="6:9">
      <c r="F16097" s="11"/>
      <c r="G16097" s="15"/>
      <c r="H16097" s="11"/>
      <c r="I16097" s="15"/>
    </row>
    <row r="16098" spans="6:9">
      <c r="F16098" s="11"/>
      <c r="G16098" s="15"/>
      <c r="H16098" s="11"/>
      <c r="I16098" s="15"/>
    </row>
    <row r="16099" spans="6:9">
      <c r="F16099" s="11"/>
      <c r="G16099" s="15"/>
      <c r="H16099" s="11"/>
      <c r="I16099" s="15"/>
    </row>
    <row r="16100" spans="6:9">
      <c r="F16100" s="11"/>
      <c r="G16100" s="15"/>
      <c r="H16100" s="11"/>
      <c r="I16100" s="15"/>
    </row>
    <row r="16101" spans="6:9">
      <c r="F16101" s="11"/>
      <c r="G16101" s="15"/>
      <c r="H16101" s="11"/>
      <c r="I16101" s="15"/>
    </row>
    <row r="16102" spans="6:9">
      <c r="F16102" s="11"/>
      <c r="G16102" s="15"/>
      <c r="H16102" s="11"/>
      <c r="I16102" s="15"/>
    </row>
    <row r="16103" spans="6:9">
      <c r="F16103" s="11"/>
      <c r="G16103" s="15"/>
      <c r="H16103" s="11"/>
      <c r="I16103" s="15"/>
    </row>
    <row r="16104" spans="6:9">
      <c r="F16104" s="11"/>
      <c r="G16104" s="15"/>
      <c r="H16104" s="11"/>
      <c r="I16104" s="15"/>
    </row>
    <row r="16105" spans="6:9">
      <c r="F16105" s="11"/>
      <c r="G16105" s="15"/>
      <c r="H16105" s="11"/>
      <c r="I16105" s="15"/>
    </row>
    <row r="16106" spans="6:9">
      <c r="F16106" s="11"/>
      <c r="G16106" s="15"/>
      <c r="H16106" s="11"/>
      <c r="I16106" s="15"/>
    </row>
    <row r="16107" spans="6:9">
      <c r="F16107" s="11"/>
      <c r="G16107" s="15"/>
      <c r="H16107" s="11"/>
      <c r="I16107" s="15"/>
    </row>
    <row r="16108" spans="6:9">
      <c r="F16108" s="11"/>
      <c r="G16108" s="15"/>
      <c r="H16108" s="11"/>
      <c r="I16108" s="15"/>
    </row>
    <row r="16109" spans="6:9">
      <c r="F16109" s="11"/>
      <c r="G16109" s="15"/>
      <c r="H16109" s="11"/>
      <c r="I16109" s="15"/>
    </row>
    <row r="16110" spans="6:9">
      <c r="F16110" s="11"/>
      <c r="G16110" s="15"/>
      <c r="H16110" s="11"/>
      <c r="I16110" s="15"/>
    </row>
    <row r="16111" spans="6:9">
      <c r="F16111" s="11"/>
      <c r="G16111" s="15"/>
      <c r="H16111" s="11"/>
      <c r="I16111" s="15"/>
    </row>
    <row r="16112" spans="6:9">
      <c r="F16112" s="11"/>
      <c r="G16112" s="15"/>
      <c r="H16112" s="11"/>
      <c r="I16112" s="15"/>
    </row>
    <row r="16113" spans="6:9">
      <c r="F16113" s="11"/>
      <c r="G16113" s="15"/>
      <c r="H16113" s="11"/>
      <c r="I16113" s="15"/>
    </row>
    <row r="16114" spans="6:9">
      <c r="F16114" s="11"/>
      <c r="G16114" s="15"/>
      <c r="H16114" s="11"/>
      <c r="I16114" s="15"/>
    </row>
    <row r="16115" spans="6:9">
      <c r="F16115" s="11"/>
      <c r="G16115" s="15"/>
      <c r="H16115" s="11"/>
      <c r="I16115" s="15"/>
    </row>
    <row r="16116" spans="6:9">
      <c r="F16116" s="11"/>
      <c r="G16116" s="15"/>
      <c r="H16116" s="11"/>
      <c r="I16116" s="15"/>
    </row>
    <row r="16117" spans="6:9">
      <c r="F16117" s="11"/>
      <c r="G16117" s="15"/>
      <c r="H16117" s="11"/>
      <c r="I16117" s="15"/>
    </row>
    <row r="16118" spans="6:9">
      <c r="F16118" s="11"/>
      <c r="G16118" s="15"/>
      <c r="H16118" s="11"/>
      <c r="I16118" s="15"/>
    </row>
    <row r="16119" spans="6:9">
      <c r="F16119" s="11"/>
      <c r="G16119" s="15"/>
      <c r="H16119" s="11"/>
      <c r="I16119" s="15"/>
    </row>
    <row r="16120" spans="6:9">
      <c r="F16120" s="11"/>
      <c r="G16120" s="15"/>
      <c r="H16120" s="11"/>
      <c r="I16120" s="15"/>
    </row>
    <row r="16121" spans="6:9">
      <c r="F16121" s="11"/>
      <c r="G16121" s="15"/>
      <c r="H16121" s="11"/>
      <c r="I16121" s="15"/>
    </row>
    <row r="16122" spans="6:9">
      <c r="F16122" s="11"/>
      <c r="G16122" s="15"/>
      <c r="H16122" s="11"/>
      <c r="I16122" s="15"/>
    </row>
    <row r="16123" spans="6:9">
      <c r="F16123" s="11"/>
      <c r="G16123" s="15"/>
      <c r="H16123" s="11"/>
      <c r="I16123" s="15"/>
    </row>
    <row r="16124" spans="6:9">
      <c r="F16124" s="11"/>
      <c r="G16124" s="15"/>
      <c r="H16124" s="11"/>
      <c r="I16124" s="15"/>
    </row>
    <row r="16125" spans="6:9">
      <c r="F16125" s="11"/>
      <c r="G16125" s="15"/>
      <c r="H16125" s="11"/>
      <c r="I16125" s="15"/>
    </row>
    <row r="16126" spans="6:9">
      <c r="F16126" s="11"/>
      <c r="G16126" s="15"/>
      <c r="H16126" s="11"/>
      <c r="I16126" s="15"/>
    </row>
    <row r="16127" spans="6:9">
      <c r="F16127" s="11"/>
      <c r="G16127" s="15"/>
      <c r="H16127" s="11"/>
      <c r="I16127" s="15"/>
    </row>
    <row r="16128" spans="6:9">
      <c r="F16128" s="11"/>
      <c r="G16128" s="15"/>
      <c r="H16128" s="11"/>
      <c r="I16128" s="15"/>
    </row>
    <row r="16129" spans="6:9">
      <c r="F16129" s="11"/>
      <c r="G16129" s="15"/>
      <c r="H16129" s="11"/>
      <c r="I16129" s="15"/>
    </row>
    <row r="16130" spans="6:9">
      <c r="F16130" s="11"/>
      <c r="G16130" s="15"/>
      <c r="H16130" s="11"/>
      <c r="I16130" s="15"/>
    </row>
    <row r="16131" spans="6:9">
      <c r="F16131" s="11"/>
      <c r="G16131" s="15"/>
      <c r="H16131" s="11"/>
      <c r="I16131" s="15"/>
    </row>
    <row r="16132" spans="6:9">
      <c r="F16132" s="11"/>
      <c r="G16132" s="15"/>
      <c r="H16132" s="11"/>
      <c r="I16132" s="15"/>
    </row>
    <row r="16133" spans="6:9">
      <c r="F16133" s="11"/>
      <c r="G16133" s="15"/>
      <c r="H16133" s="11"/>
      <c r="I16133" s="15"/>
    </row>
    <row r="16134" spans="6:9">
      <c r="F16134" s="11"/>
      <c r="G16134" s="15"/>
      <c r="H16134" s="11"/>
      <c r="I16134" s="15"/>
    </row>
    <row r="16135" spans="6:9">
      <c r="F16135" s="11"/>
      <c r="G16135" s="15"/>
      <c r="H16135" s="11"/>
      <c r="I16135" s="15"/>
    </row>
    <row r="16136" spans="6:9">
      <c r="F16136" s="11"/>
      <c r="G16136" s="15"/>
      <c r="H16136" s="11"/>
      <c r="I16136" s="15"/>
    </row>
    <row r="16137" spans="6:9">
      <c r="F16137" s="11"/>
      <c r="G16137" s="15"/>
      <c r="H16137" s="11"/>
      <c r="I16137" s="15"/>
    </row>
    <row r="16138" spans="6:9">
      <c r="F16138" s="11"/>
      <c r="G16138" s="15"/>
      <c r="H16138" s="11"/>
      <c r="I16138" s="15"/>
    </row>
    <row r="16139" spans="6:9">
      <c r="F16139" s="11"/>
      <c r="G16139" s="15"/>
      <c r="H16139" s="11"/>
      <c r="I16139" s="15"/>
    </row>
    <row r="16140" spans="6:9">
      <c r="F16140" s="11"/>
      <c r="G16140" s="15"/>
      <c r="H16140" s="11"/>
      <c r="I16140" s="15"/>
    </row>
    <row r="16141" spans="6:9">
      <c r="F16141" s="11"/>
      <c r="G16141" s="15"/>
      <c r="H16141" s="11"/>
      <c r="I16141" s="15"/>
    </row>
    <row r="16142" spans="6:9">
      <c r="F16142" s="11"/>
      <c r="G16142" s="15"/>
      <c r="H16142" s="11"/>
      <c r="I16142" s="15"/>
    </row>
    <row r="16143" spans="6:9">
      <c r="F16143" s="11"/>
      <c r="G16143" s="15"/>
      <c r="H16143" s="11"/>
      <c r="I16143" s="15"/>
    </row>
    <row r="16144" spans="6:9">
      <c r="F16144" s="11"/>
      <c r="G16144" s="15"/>
      <c r="H16144" s="11"/>
      <c r="I16144" s="15"/>
    </row>
    <row r="16145" spans="6:9">
      <c r="F16145" s="11"/>
      <c r="G16145" s="15"/>
      <c r="H16145" s="11"/>
      <c r="I16145" s="15"/>
    </row>
    <row r="16146" spans="6:9">
      <c r="F16146" s="11"/>
      <c r="G16146" s="15"/>
      <c r="H16146" s="11"/>
      <c r="I16146" s="15"/>
    </row>
    <row r="16147" spans="6:9">
      <c r="F16147" s="11"/>
      <c r="G16147" s="15"/>
      <c r="H16147" s="11"/>
      <c r="I16147" s="15"/>
    </row>
    <row r="16148" spans="6:9">
      <c r="F16148" s="11"/>
      <c r="G16148" s="15"/>
      <c r="H16148" s="11"/>
      <c r="I16148" s="15"/>
    </row>
    <row r="16149" spans="6:9">
      <c r="F16149" s="11"/>
      <c r="G16149" s="15"/>
      <c r="H16149" s="11"/>
      <c r="I16149" s="15"/>
    </row>
    <row r="16150" spans="6:9">
      <c r="F16150" s="11"/>
      <c r="G16150" s="15"/>
      <c r="H16150" s="11"/>
      <c r="I16150" s="15"/>
    </row>
    <row r="16151" spans="6:9">
      <c r="F16151" s="11"/>
      <c r="G16151" s="15"/>
      <c r="H16151" s="11"/>
      <c r="I16151" s="15"/>
    </row>
    <row r="16152" spans="6:9">
      <c r="F16152" s="11"/>
      <c r="G16152" s="15"/>
      <c r="H16152" s="11"/>
      <c r="I16152" s="15"/>
    </row>
    <row r="16153" spans="6:9">
      <c r="F16153" s="11"/>
      <c r="G16153" s="15"/>
      <c r="H16153" s="11"/>
      <c r="I16153" s="15"/>
    </row>
    <row r="16154" spans="6:9">
      <c r="F16154" s="11"/>
      <c r="G16154" s="15"/>
      <c r="H16154" s="11"/>
      <c r="I16154" s="15"/>
    </row>
    <row r="16155" spans="6:9">
      <c r="F16155" s="11"/>
      <c r="G16155" s="15"/>
      <c r="H16155" s="11"/>
      <c r="I16155" s="15"/>
    </row>
    <row r="16156" spans="6:9">
      <c r="F16156" s="11"/>
      <c r="G16156" s="15"/>
      <c r="H16156" s="11"/>
      <c r="I16156" s="15"/>
    </row>
    <row r="16157" spans="6:9">
      <c r="F16157" s="11"/>
      <c r="G16157" s="15"/>
      <c r="H16157" s="11"/>
      <c r="I16157" s="15"/>
    </row>
    <row r="16158" spans="6:9">
      <c r="F16158" s="11"/>
      <c r="G16158" s="15"/>
      <c r="H16158" s="11"/>
      <c r="I16158" s="15"/>
    </row>
    <row r="16159" spans="6:9">
      <c r="F16159" s="11"/>
      <c r="G16159" s="15"/>
      <c r="H16159" s="11"/>
      <c r="I16159" s="15"/>
    </row>
    <row r="16160" spans="6:9">
      <c r="F16160" s="11"/>
      <c r="G16160" s="15"/>
      <c r="H16160" s="11"/>
      <c r="I16160" s="15"/>
    </row>
    <row r="16161" spans="6:9">
      <c r="F16161" s="11"/>
      <c r="G16161" s="15"/>
      <c r="H16161" s="11"/>
      <c r="I16161" s="15"/>
    </row>
    <row r="16162" spans="6:9">
      <c r="F16162" s="11"/>
      <c r="G16162" s="15"/>
      <c r="H16162" s="11"/>
      <c r="I16162" s="15"/>
    </row>
    <row r="16163" spans="6:9">
      <c r="F16163" s="11"/>
      <c r="G16163" s="15"/>
      <c r="H16163" s="11"/>
      <c r="I16163" s="15"/>
    </row>
    <row r="16164" spans="6:9">
      <c r="F16164" s="11"/>
      <c r="G16164" s="15"/>
      <c r="H16164" s="11"/>
      <c r="I16164" s="15"/>
    </row>
    <row r="16165" spans="6:9">
      <c r="F16165" s="11"/>
      <c r="G16165" s="15"/>
      <c r="H16165" s="11"/>
      <c r="I16165" s="15"/>
    </row>
    <row r="16166" spans="6:9">
      <c r="F16166" s="11"/>
      <c r="G16166" s="15"/>
      <c r="H16166" s="11"/>
      <c r="I16166" s="15"/>
    </row>
    <row r="16167" spans="6:9">
      <c r="F16167" s="11"/>
      <c r="G16167" s="15"/>
      <c r="H16167" s="11"/>
      <c r="I16167" s="15"/>
    </row>
    <row r="16168" spans="6:9">
      <c r="F16168" s="11"/>
      <c r="G16168" s="15"/>
      <c r="H16168" s="11"/>
      <c r="I16168" s="15"/>
    </row>
    <row r="16169" spans="6:9">
      <c r="F16169" s="11"/>
      <c r="G16169" s="15"/>
      <c r="H16169" s="11"/>
      <c r="I16169" s="15"/>
    </row>
    <row r="16170" spans="6:9">
      <c r="F16170" s="11"/>
      <c r="G16170" s="15"/>
      <c r="H16170" s="11"/>
      <c r="I16170" s="15"/>
    </row>
    <row r="16171" spans="6:9">
      <c r="F16171" s="11"/>
      <c r="G16171" s="15"/>
      <c r="H16171" s="11"/>
      <c r="I16171" s="15"/>
    </row>
    <row r="16172" spans="6:9">
      <c r="F16172" s="11"/>
      <c r="G16172" s="15"/>
      <c r="H16172" s="11"/>
      <c r="I16172" s="15"/>
    </row>
    <row r="16173" spans="6:9">
      <c r="F16173" s="11"/>
      <c r="G16173" s="15"/>
      <c r="H16173" s="11"/>
      <c r="I16173" s="15"/>
    </row>
    <row r="16174" spans="6:9">
      <c r="F16174" s="11"/>
      <c r="G16174" s="15"/>
      <c r="H16174" s="11"/>
      <c r="I16174" s="15"/>
    </row>
    <row r="16175" spans="6:9">
      <c r="F16175" s="11"/>
      <c r="G16175" s="15"/>
      <c r="H16175" s="11"/>
      <c r="I16175" s="15"/>
    </row>
    <row r="16176" spans="6:9">
      <c r="F16176" s="11"/>
      <c r="G16176" s="15"/>
      <c r="H16176" s="11"/>
      <c r="I16176" s="15"/>
    </row>
    <row r="16177" spans="6:9">
      <c r="F16177" s="11"/>
      <c r="G16177" s="15"/>
      <c r="H16177" s="11"/>
      <c r="I16177" s="15"/>
    </row>
    <row r="16178" spans="6:9">
      <c r="F16178" s="11"/>
      <c r="G16178" s="15"/>
      <c r="H16178" s="11"/>
      <c r="I16178" s="15"/>
    </row>
    <row r="16179" spans="6:9">
      <c r="F16179" s="11"/>
      <c r="G16179" s="15"/>
      <c r="H16179" s="11"/>
      <c r="I16179" s="15"/>
    </row>
    <row r="16180" spans="6:9">
      <c r="F16180" s="11"/>
      <c r="G16180" s="15"/>
      <c r="H16180" s="11"/>
      <c r="I16180" s="15"/>
    </row>
    <row r="16181" spans="6:9">
      <c r="F16181" s="11"/>
      <c r="G16181" s="15"/>
      <c r="H16181" s="11"/>
      <c r="I16181" s="15"/>
    </row>
    <row r="16182" spans="6:9">
      <c r="F16182" s="11"/>
      <c r="G16182" s="15"/>
      <c r="H16182" s="11"/>
      <c r="I16182" s="15"/>
    </row>
    <row r="16183" spans="6:9">
      <c r="F16183" s="11"/>
      <c r="G16183" s="15"/>
      <c r="H16183" s="11"/>
      <c r="I16183" s="15"/>
    </row>
    <row r="16184" spans="6:9">
      <c r="F16184" s="11"/>
      <c r="G16184" s="15"/>
      <c r="H16184" s="11"/>
      <c r="I16184" s="15"/>
    </row>
    <row r="16185" spans="6:9">
      <c r="F16185" s="11"/>
      <c r="G16185" s="15"/>
      <c r="H16185" s="11"/>
      <c r="I16185" s="15"/>
    </row>
    <row r="16186" spans="6:9">
      <c r="F16186" s="11"/>
      <c r="G16186" s="15"/>
      <c r="H16186" s="11"/>
      <c r="I16186" s="15"/>
    </row>
    <row r="16187" spans="6:9">
      <c r="F16187" s="11"/>
      <c r="G16187" s="15"/>
      <c r="H16187" s="11"/>
      <c r="I16187" s="15"/>
    </row>
    <row r="16188" spans="6:9">
      <c r="F16188" s="11"/>
      <c r="G16188" s="15"/>
      <c r="H16188" s="11"/>
      <c r="I16188" s="15"/>
    </row>
    <row r="16189" spans="6:9">
      <c r="F16189" s="11"/>
      <c r="G16189" s="15"/>
      <c r="H16189" s="11"/>
      <c r="I16189" s="15"/>
    </row>
    <row r="16190" spans="6:9">
      <c r="F16190" s="11"/>
      <c r="G16190" s="15"/>
      <c r="H16190" s="11"/>
      <c r="I16190" s="15"/>
    </row>
    <row r="16191" spans="6:9">
      <c r="F16191" s="11"/>
      <c r="G16191" s="15"/>
      <c r="H16191" s="11"/>
      <c r="I16191" s="15"/>
    </row>
    <row r="16192" spans="6:9">
      <c r="F16192" s="11"/>
      <c r="G16192" s="15"/>
      <c r="H16192" s="11"/>
      <c r="I16192" s="15"/>
    </row>
    <row r="16193" spans="6:9">
      <c r="F16193" s="11"/>
      <c r="G16193" s="15"/>
      <c r="H16193" s="11"/>
      <c r="I16193" s="15"/>
    </row>
    <row r="16194" spans="6:9">
      <c r="F16194" s="11"/>
      <c r="G16194" s="15"/>
      <c r="H16194" s="11"/>
      <c r="I16194" s="15"/>
    </row>
    <row r="16195" spans="6:9">
      <c r="F16195" s="11"/>
      <c r="G16195" s="15"/>
      <c r="H16195" s="11"/>
      <c r="I16195" s="15"/>
    </row>
    <row r="16196" spans="6:9">
      <c r="F16196" s="11"/>
      <c r="G16196" s="15"/>
      <c r="H16196" s="11"/>
      <c r="I16196" s="15"/>
    </row>
    <row r="16197" spans="6:9">
      <c r="F16197" s="11"/>
      <c r="G16197" s="15"/>
      <c r="H16197" s="11"/>
      <c r="I16197" s="15"/>
    </row>
    <row r="16198" spans="6:9">
      <c r="F16198" s="11"/>
      <c r="G16198" s="15"/>
      <c r="H16198" s="11"/>
      <c r="I16198" s="15"/>
    </row>
    <row r="16199" spans="6:9">
      <c r="F16199" s="11"/>
      <c r="G16199" s="15"/>
      <c r="H16199" s="11"/>
      <c r="I16199" s="15"/>
    </row>
    <row r="16200" spans="6:9">
      <c r="F16200" s="11"/>
      <c r="G16200" s="15"/>
      <c r="H16200" s="11"/>
      <c r="I16200" s="15"/>
    </row>
    <row r="16201" spans="6:9">
      <c r="F16201" s="11"/>
      <c r="G16201" s="15"/>
      <c r="H16201" s="11"/>
      <c r="I16201" s="15"/>
    </row>
    <row r="16202" spans="6:9">
      <c r="F16202" s="11"/>
      <c r="G16202" s="15"/>
      <c r="H16202" s="11"/>
      <c r="I16202" s="15"/>
    </row>
    <row r="16203" spans="6:9">
      <c r="F16203" s="11"/>
      <c r="G16203" s="15"/>
      <c r="H16203" s="11"/>
      <c r="I16203" s="15"/>
    </row>
    <row r="16204" spans="6:9">
      <c r="F16204" s="11"/>
      <c r="G16204" s="15"/>
      <c r="H16204" s="11"/>
      <c r="I16204" s="15"/>
    </row>
    <row r="16205" spans="6:9">
      <c r="F16205" s="11"/>
      <c r="G16205" s="15"/>
      <c r="H16205" s="11"/>
      <c r="I16205" s="15"/>
    </row>
    <row r="16206" spans="6:9">
      <c r="F16206" s="11"/>
      <c r="G16206" s="15"/>
      <c r="H16206" s="11"/>
      <c r="I16206" s="15"/>
    </row>
    <row r="16207" spans="6:9">
      <c r="F16207" s="11"/>
      <c r="G16207" s="15"/>
      <c r="H16207" s="11"/>
      <c r="I16207" s="15"/>
    </row>
    <row r="16208" spans="6:9">
      <c r="F16208" s="11"/>
      <c r="G16208" s="15"/>
      <c r="H16208" s="11"/>
      <c r="I16208" s="15"/>
    </row>
    <row r="16209" spans="6:9">
      <c r="F16209" s="11"/>
      <c r="G16209" s="15"/>
      <c r="H16209" s="11"/>
      <c r="I16209" s="15"/>
    </row>
    <row r="16210" spans="6:9">
      <c r="F16210" s="11"/>
      <c r="G16210" s="15"/>
      <c r="H16210" s="11"/>
      <c r="I16210" s="15"/>
    </row>
    <row r="16211" spans="6:9">
      <c r="F16211" s="11"/>
      <c r="G16211" s="15"/>
      <c r="H16211" s="11"/>
      <c r="I16211" s="15"/>
    </row>
    <row r="16212" spans="6:9">
      <c r="F16212" s="11"/>
      <c r="G16212" s="15"/>
      <c r="H16212" s="11"/>
      <c r="I16212" s="15"/>
    </row>
    <row r="16213" spans="6:9">
      <c r="F16213" s="11"/>
      <c r="G16213" s="15"/>
      <c r="H16213" s="11"/>
      <c r="I16213" s="15"/>
    </row>
    <row r="16214" spans="6:9">
      <c r="F16214" s="11"/>
      <c r="G16214" s="15"/>
      <c r="H16214" s="11"/>
      <c r="I16214" s="15"/>
    </row>
    <row r="16215" spans="6:9">
      <c r="F16215" s="11"/>
      <c r="G16215" s="15"/>
      <c r="H16215" s="11"/>
      <c r="I16215" s="15"/>
    </row>
    <row r="16216" spans="6:9">
      <c r="F16216" s="11"/>
      <c r="G16216" s="15"/>
      <c r="H16216" s="11"/>
      <c r="I16216" s="15"/>
    </row>
    <row r="16217" spans="6:9">
      <c r="F16217" s="11"/>
      <c r="G16217" s="15"/>
      <c r="H16217" s="11"/>
      <c r="I16217" s="15"/>
    </row>
    <row r="16218" spans="6:9">
      <c r="F16218" s="11"/>
      <c r="G16218" s="15"/>
      <c r="H16218" s="11"/>
      <c r="I16218" s="15"/>
    </row>
    <row r="16219" spans="6:9">
      <c r="F16219" s="11"/>
      <c r="G16219" s="15"/>
      <c r="H16219" s="11"/>
      <c r="I16219" s="15"/>
    </row>
    <row r="16220" spans="6:9">
      <c r="F16220" s="11"/>
      <c r="G16220" s="15"/>
      <c r="H16220" s="11"/>
      <c r="I16220" s="15"/>
    </row>
    <row r="16221" spans="6:9">
      <c r="F16221" s="11"/>
      <c r="G16221" s="15"/>
      <c r="H16221" s="11"/>
      <c r="I16221" s="15"/>
    </row>
    <row r="16222" spans="6:9">
      <c r="F16222" s="11"/>
      <c r="G16222" s="15"/>
      <c r="H16222" s="11"/>
      <c r="I16222" s="15"/>
    </row>
    <row r="16223" spans="6:9">
      <c r="F16223" s="11"/>
      <c r="G16223" s="15"/>
      <c r="H16223" s="11"/>
      <c r="I16223" s="15"/>
    </row>
    <row r="16224" spans="6:9">
      <c r="F16224" s="11"/>
      <c r="G16224" s="15"/>
      <c r="H16224" s="11"/>
      <c r="I16224" s="15"/>
    </row>
    <row r="16225" spans="6:9">
      <c r="F16225" s="11"/>
      <c r="G16225" s="15"/>
      <c r="H16225" s="11"/>
      <c r="I16225" s="15"/>
    </row>
    <row r="16226" spans="6:9">
      <c r="F16226" s="11"/>
      <c r="G16226" s="15"/>
      <c r="H16226" s="11"/>
      <c r="I16226" s="15"/>
    </row>
    <row r="16227" spans="6:9">
      <c r="F16227" s="11"/>
      <c r="G16227" s="15"/>
      <c r="H16227" s="11"/>
      <c r="I16227" s="15"/>
    </row>
    <row r="16228" spans="6:9">
      <c r="F16228" s="11"/>
      <c r="G16228" s="15"/>
      <c r="H16228" s="11"/>
      <c r="I16228" s="15"/>
    </row>
    <row r="16229" spans="6:9">
      <c r="F16229" s="11"/>
      <c r="G16229" s="15"/>
      <c r="H16229" s="11"/>
      <c r="I16229" s="15"/>
    </row>
    <row r="16230" spans="6:9">
      <c r="F16230" s="11"/>
      <c r="G16230" s="15"/>
      <c r="H16230" s="11"/>
      <c r="I16230" s="15"/>
    </row>
    <row r="16231" spans="6:9">
      <c r="F16231" s="11"/>
      <c r="G16231" s="15"/>
      <c r="H16231" s="11"/>
      <c r="I16231" s="15"/>
    </row>
    <row r="16232" spans="6:9">
      <c r="F16232" s="11"/>
      <c r="G16232" s="15"/>
      <c r="H16232" s="11"/>
      <c r="I16232" s="15"/>
    </row>
    <row r="16233" spans="6:9">
      <c r="F16233" s="11"/>
      <c r="G16233" s="15"/>
      <c r="H16233" s="11"/>
      <c r="I16233" s="15"/>
    </row>
    <row r="16234" spans="6:9">
      <c r="F16234" s="11"/>
      <c r="G16234" s="15"/>
      <c r="H16234" s="11"/>
      <c r="I16234" s="15"/>
    </row>
    <row r="16235" spans="6:9">
      <c r="F16235" s="11"/>
      <c r="G16235" s="15"/>
      <c r="H16235" s="11"/>
      <c r="I16235" s="15"/>
    </row>
    <row r="16236" spans="6:9">
      <c r="F16236" s="11"/>
      <c r="G16236" s="15"/>
      <c r="H16236" s="11"/>
      <c r="I16236" s="15"/>
    </row>
    <row r="16237" spans="6:9">
      <c r="F16237" s="11"/>
      <c r="G16237" s="15"/>
      <c r="H16237" s="11"/>
      <c r="I16237" s="15"/>
    </row>
    <row r="16238" spans="6:9">
      <c r="F16238" s="11"/>
      <c r="G16238" s="15"/>
      <c r="H16238" s="11"/>
      <c r="I16238" s="15"/>
    </row>
    <row r="16239" spans="6:9">
      <c r="F16239" s="11"/>
      <c r="G16239" s="15"/>
      <c r="H16239" s="11"/>
      <c r="I16239" s="15"/>
    </row>
    <row r="16240" spans="6:9">
      <c r="F16240" s="11"/>
      <c r="G16240" s="15"/>
      <c r="H16240" s="11"/>
      <c r="I16240" s="15"/>
    </row>
    <row r="16241" spans="6:9">
      <c r="F16241" s="11"/>
      <c r="G16241" s="15"/>
      <c r="H16241" s="11"/>
      <c r="I16241" s="15"/>
    </row>
    <row r="16242" spans="6:9">
      <c r="F16242" s="11"/>
      <c r="G16242" s="15"/>
      <c r="H16242" s="11"/>
      <c r="I16242" s="15"/>
    </row>
    <row r="16243" spans="6:9">
      <c r="F16243" s="11"/>
      <c r="G16243" s="15"/>
      <c r="H16243" s="11"/>
      <c r="I16243" s="15"/>
    </row>
    <row r="16244" spans="6:9">
      <c r="F16244" s="11"/>
      <c r="G16244" s="15"/>
      <c r="H16244" s="11"/>
      <c r="I16244" s="15"/>
    </row>
    <row r="16245" spans="6:9">
      <c r="F16245" s="11"/>
      <c r="G16245" s="15"/>
      <c r="H16245" s="11"/>
      <c r="I16245" s="15"/>
    </row>
    <row r="16246" spans="6:9">
      <c r="F16246" s="11"/>
      <c r="G16246" s="15"/>
      <c r="H16246" s="11"/>
      <c r="I16246" s="15"/>
    </row>
    <row r="16247" spans="6:9">
      <c r="F16247" s="11"/>
      <c r="G16247" s="15"/>
      <c r="H16247" s="11"/>
      <c r="I16247" s="15"/>
    </row>
    <row r="16248" spans="6:9">
      <c r="F16248" s="11"/>
      <c r="G16248" s="15"/>
      <c r="H16248" s="11"/>
      <c r="I16248" s="15"/>
    </row>
    <row r="16249" spans="6:9">
      <c r="F16249" s="11"/>
      <c r="G16249" s="15"/>
      <c r="H16249" s="11"/>
      <c r="I16249" s="15"/>
    </row>
    <row r="16250" spans="6:9">
      <c r="F16250" s="11"/>
      <c r="G16250" s="15"/>
      <c r="H16250" s="11"/>
      <c r="I16250" s="15"/>
    </row>
    <row r="16251" spans="6:9">
      <c r="F16251" s="11"/>
      <c r="G16251" s="15"/>
      <c r="H16251" s="11"/>
      <c r="I16251" s="15"/>
    </row>
    <row r="16252" spans="6:9">
      <c r="F16252" s="11"/>
      <c r="G16252" s="15"/>
      <c r="H16252" s="11"/>
      <c r="I16252" s="15"/>
    </row>
    <row r="16253" spans="6:9">
      <c r="F16253" s="11"/>
      <c r="G16253" s="15"/>
      <c r="H16253" s="11"/>
      <c r="I16253" s="15"/>
    </row>
    <row r="16254" spans="6:9">
      <c r="F16254" s="11"/>
      <c r="G16254" s="15"/>
      <c r="H16254" s="11"/>
      <c r="I16254" s="15"/>
    </row>
    <row r="16255" spans="6:9">
      <c r="F16255" s="11"/>
      <c r="G16255" s="15"/>
      <c r="H16255" s="11"/>
      <c r="I16255" s="15"/>
    </row>
    <row r="16256" spans="6:9">
      <c r="F16256" s="11"/>
      <c r="G16256" s="15"/>
      <c r="H16256" s="11"/>
      <c r="I16256" s="15"/>
    </row>
    <row r="16257" spans="6:9">
      <c r="F16257" s="11"/>
      <c r="G16257" s="15"/>
      <c r="H16257" s="11"/>
      <c r="I16257" s="15"/>
    </row>
    <row r="16258" spans="6:9">
      <c r="F16258" s="11"/>
      <c r="G16258" s="15"/>
      <c r="H16258" s="11"/>
      <c r="I16258" s="15"/>
    </row>
    <row r="16259" spans="6:9">
      <c r="F16259" s="11"/>
      <c r="G16259" s="15"/>
      <c r="H16259" s="11"/>
      <c r="I16259" s="15"/>
    </row>
    <row r="16260" spans="6:9">
      <c r="F16260" s="11"/>
      <c r="G16260" s="15"/>
      <c r="H16260" s="11"/>
      <c r="I16260" s="15"/>
    </row>
    <row r="16261" spans="6:9">
      <c r="F16261" s="11"/>
      <c r="G16261" s="15"/>
      <c r="H16261" s="11"/>
      <c r="I16261" s="15"/>
    </row>
    <row r="16262" spans="6:9">
      <c r="F16262" s="11"/>
      <c r="G16262" s="15"/>
      <c r="H16262" s="11"/>
      <c r="I16262" s="15"/>
    </row>
    <row r="16263" spans="6:9">
      <c r="F16263" s="11"/>
      <c r="G16263" s="15"/>
      <c r="H16263" s="11"/>
      <c r="I16263" s="15"/>
    </row>
    <row r="16264" spans="6:9">
      <c r="F16264" s="11"/>
      <c r="G16264" s="15"/>
      <c r="H16264" s="11"/>
      <c r="I16264" s="15"/>
    </row>
    <row r="16265" spans="6:9">
      <c r="F16265" s="11"/>
      <c r="G16265" s="15"/>
      <c r="H16265" s="11"/>
      <c r="I16265" s="15"/>
    </row>
    <row r="16266" spans="6:9">
      <c r="F16266" s="11"/>
      <c r="G16266" s="15"/>
      <c r="H16266" s="11"/>
      <c r="I16266" s="15"/>
    </row>
    <row r="16267" spans="6:9">
      <c r="F16267" s="11"/>
      <c r="G16267" s="15"/>
      <c r="H16267" s="11"/>
      <c r="I16267" s="15"/>
    </row>
    <row r="16268" spans="6:9">
      <c r="F16268" s="11"/>
      <c r="G16268" s="15"/>
      <c r="H16268" s="11"/>
      <c r="I16268" s="15"/>
    </row>
    <row r="16269" spans="6:9">
      <c r="F16269" s="11"/>
      <c r="G16269" s="15"/>
      <c r="H16269" s="11"/>
      <c r="I16269" s="15"/>
    </row>
    <row r="16270" spans="6:9">
      <c r="F16270" s="11"/>
      <c r="G16270" s="15"/>
      <c r="H16270" s="11"/>
      <c r="I16270" s="15"/>
    </row>
    <row r="16271" spans="6:9">
      <c r="F16271" s="11"/>
      <c r="G16271" s="15"/>
      <c r="H16271" s="11"/>
      <c r="I16271" s="15"/>
    </row>
    <row r="16272" spans="6:9">
      <c r="F16272" s="11"/>
      <c r="G16272" s="15"/>
      <c r="H16272" s="11"/>
      <c r="I16272" s="15"/>
    </row>
    <row r="16273" spans="6:9">
      <c r="F16273" s="11"/>
      <c r="G16273" s="15"/>
      <c r="H16273" s="11"/>
      <c r="I16273" s="15"/>
    </row>
    <row r="16274" spans="6:9">
      <c r="F16274" s="11"/>
      <c r="G16274" s="15"/>
      <c r="H16274" s="11"/>
      <c r="I16274" s="15"/>
    </row>
    <row r="16275" spans="6:9">
      <c r="F16275" s="11"/>
      <c r="G16275" s="15"/>
      <c r="H16275" s="11"/>
      <c r="I16275" s="15"/>
    </row>
    <row r="16276" spans="6:9">
      <c r="F16276" s="11"/>
      <c r="G16276" s="15"/>
      <c r="H16276" s="11"/>
      <c r="I16276" s="15"/>
    </row>
    <row r="16277" spans="6:9">
      <c r="F16277" s="11"/>
      <c r="G16277" s="15"/>
      <c r="H16277" s="11"/>
      <c r="I16277" s="15"/>
    </row>
    <row r="16278" spans="6:9">
      <c r="F16278" s="11"/>
      <c r="G16278" s="15"/>
      <c r="H16278" s="11"/>
      <c r="I16278" s="15"/>
    </row>
    <row r="16279" spans="6:9">
      <c r="F16279" s="11"/>
      <c r="G16279" s="15"/>
      <c r="H16279" s="11"/>
      <c r="I16279" s="15"/>
    </row>
    <row r="16280" spans="6:9">
      <c r="F16280" s="11"/>
      <c r="G16280" s="15"/>
      <c r="H16280" s="11"/>
      <c r="I16280" s="15"/>
    </row>
    <row r="16281" spans="6:9">
      <c r="F16281" s="11"/>
      <c r="G16281" s="15"/>
      <c r="H16281" s="11"/>
      <c r="I16281" s="15"/>
    </row>
    <row r="16282" spans="6:9">
      <c r="F16282" s="11"/>
      <c r="G16282" s="15"/>
      <c r="H16282" s="11"/>
      <c r="I16282" s="15"/>
    </row>
    <row r="16283" spans="6:9">
      <c r="F16283" s="11"/>
      <c r="G16283" s="15"/>
      <c r="H16283" s="11"/>
      <c r="I16283" s="15"/>
    </row>
    <row r="16284" spans="6:9">
      <c r="F16284" s="11"/>
      <c r="G16284" s="15"/>
      <c r="H16284" s="11"/>
      <c r="I16284" s="15"/>
    </row>
    <row r="16285" spans="6:9">
      <c r="F16285" s="11"/>
      <c r="G16285" s="15"/>
      <c r="H16285" s="11"/>
      <c r="I16285" s="15"/>
    </row>
    <row r="16286" spans="6:9">
      <c r="F16286" s="11"/>
      <c r="G16286" s="15"/>
      <c r="H16286" s="11"/>
      <c r="I16286" s="15"/>
    </row>
    <row r="16287" spans="6:9">
      <c r="F16287" s="11"/>
      <c r="G16287" s="15"/>
      <c r="H16287" s="11"/>
      <c r="I16287" s="15"/>
    </row>
    <row r="16288" spans="6:9">
      <c r="F16288" s="11"/>
      <c r="G16288" s="15"/>
      <c r="H16288" s="11"/>
      <c r="I16288" s="15"/>
    </row>
    <row r="16289" spans="6:9">
      <c r="F16289" s="11"/>
      <c r="G16289" s="15"/>
      <c r="H16289" s="11"/>
      <c r="I16289" s="15"/>
    </row>
    <row r="16290" spans="6:9">
      <c r="F16290" s="11"/>
      <c r="G16290" s="15"/>
      <c r="H16290" s="11"/>
      <c r="I16290" s="15"/>
    </row>
    <row r="16291" spans="6:9">
      <c r="F16291" s="11"/>
      <c r="G16291" s="15"/>
      <c r="H16291" s="11"/>
      <c r="I16291" s="15"/>
    </row>
    <row r="16292" spans="6:9">
      <c r="F16292" s="11"/>
      <c r="G16292" s="15"/>
      <c r="H16292" s="11"/>
      <c r="I16292" s="15"/>
    </row>
    <row r="16293" spans="6:9">
      <c r="F16293" s="11"/>
      <c r="G16293" s="15"/>
      <c r="H16293" s="11"/>
      <c r="I16293" s="15"/>
    </row>
    <row r="16294" spans="6:9">
      <c r="F16294" s="11"/>
      <c r="G16294" s="15"/>
      <c r="H16294" s="11"/>
      <c r="I16294" s="15"/>
    </row>
    <row r="16295" spans="6:9">
      <c r="F16295" s="11"/>
      <c r="G16295" s="15"/>
      <c r="H16295" s="11"/>
      <c r="I16295" s="15"/>
    </row>
    <row r="16296" spans="6:9">
      <c r="F16296" s="11"/>
      <c r="G16296" s="15"/>
      <c r="H16296" s="11"/>
      <c r="I16296" s="15"/>
    </row>
    <row r="16297" spans="6:9">
      <c r="F16297" s="11"/>
      <c r="G16297" s="15"/>
      <c r="H16297" s="11"/>
      <c r="I16297" s="15"/>
    </row>
    <row r="16298" spans="6:9">
      <c r="F16298" s="11"/>
      <c r="G16298" s="15"/>
      <c r="H16298" s="11"/>
      <c r="I16298" s="15"/>
    </row>
    <row r="16299" spans="6:9">
      <c r="F16299" s="11"/>
      <c r="G16299" s="15"/>
      <c r="H16299" s="11"/>
      <c r="I16299" s="15"/>
    </row>
    <row r="16300" spans="6:9">
      <c r="F16300" s="11"/>
      <c r="G16300" s="15"/>
      <c r="H16300" s="11"/>
      <c r="I16300" s="15"/>
    </row>
    <row r="16301" spans="6:9">
      <c r="F16301" s="11"/>
      <c r="G16301" s="15"/>
      <c r="H16301" s="11"/>
      <c r="I16301" s="15"/>
    </row>
    <row r="16302" spans="6:9">
      <c r="F16302" s="11"/>
      <c r="G16302" s="15"/>
      <c r="H16302" s="11"/>
      <c r="I16302" s="15"/>
    </row>
    <row r="16303" spans="6:9">
      <c r="F16303" s="11"/>
      <c r="G16303" s="15"/>
      <c r="H16303" s="11"/>
      <c r="I16303" s="15"/>
    </row>
    <row r="16304" spans="6:9">
      <c r="F16304" s="11"/>
      <c r="G16304" s="15"/>
      <c r="H16304" s="11"/>
      <c r="I16304" s="15"/>
    </row>
    <row r="16305" spans="6:9">
      <c r="F16305" s="11"/>
      <c r="G16305" s="15"/>
      <c r="H16305" s="11"/>
      <c r="I16305" s="15"/>
    </row>
    <row r="16306" spans="6:9">
      <c r="F16306" s="11"/>
      <c r="G16306" s="15"/>
      <c r="H16306" s="11"/>
      <c r="I16306" s="15"/>
    </row>
    <row r="16307" spans="6:9">
      <c r="F16307" s="11"/>
      <c r="G16307" s="15"/>
      <c r="H16307" s="11"/>
      <c r="I16307" s="15"/>
    </row>
    <row r="16308" spans="6:9">
      <c r="F16308" s="11"/>
      <c r="G16308" s="15"/>
      <c r="H16308" s="11"/>
      <c r="I16308" s="15"/>
    </row>
    <row r="16309" spans="6:9">
      <c r="F16309" s="11"/>
      <c r="G16309" s="15"/>
      <c r="H16309" s="11"/>
      <c r="I16309" s="15"/>
    </row>
    <row r="16310" spans="6:9">
      <c r="F16310" s="11"/>
      <c r="G16310" s="15"/>
      <c r="H16310" s="11"/>
      <c r="I16310" s="15"/>
    </row>
    <row r="16311" spans="6:9">
      <c r="F16311" s="11"/>
      <c r="G16311" s="15"/>
      <c r="H16311" s="11"/>
      <c r="I16311" s="15"/>
    </row>
    <row r="16312" spans="6:9">
      <c r="F16312" s="11"/>
      <c r="G16312" s="15"/>
      <c r="H16312" s="11"/>
      <c r="I16312" s="15"/>
    </row>
    <row r="16313" spans="6:9">
      <c r="F16313" s="11"/>
      <c r="G16313" s="15"/>
      <c r="H16313" s="11"/>
      <c r="I16313" s="15"/>
    </row>
    <row r="16314" spans="6:9">
      <c r="F16314" s="11"/>
      <c r="G16314" s="15"/>
      <c r="H16314" s="11"/>
      <c r="I16314" s="15"/>
    </row>
    <row r="16315" spans="6:9">
      <c r="F16315" s="11"/>
      <c r="G16315" s="15"/>
      <c r="H16315" s="11"/>
      <c r="I16315" s="15"/>
    </row>
    <row r="16316" spans="6:9">
      <c r="F16316" s="11"/>
      <c r="G16316" s="15"/>
      <c r="H16316" s="11"/>
      <c r="I16316" s="15"/>
    </row>
    <row r="16317" spans="6:9">
      <c r="F16317" s="11"/>
      <c r="G16317" s="15"/>
      <c r="H16317" s="11"/>
      <c r="I16317" s="15"/>
    </row>
    <row r="16318" spans="6:9">
      <c r="F16318" s="11"/>
      <c r="G16318" s="15"/>
      <c r="H16318" s="11"/>
      <c r="I16318" s="15"/>
    </row>
    <row r="16319" spans="6:9">
      <c r="F16319" s="11"/>
      <c r="G16319" s="15"/>
      <c r="H16319" s="11"/>
      <c r="I16319" s="15"/>
    </row>
    <row r="16320" spans="6:9">
      <c r="F16320" s="11"/>
      <c r="G16320" s="15"/>
      <c r="H16320" s="11"/>
      <c r="I16320" s="15"/>
    </row>
    <row r="16321" spans="6:9">
      <c r="F16321" s="11"/>
      <c r="G16321" s="15"/>
      <c r="H16321" s="11"/>
      <c r="I16321" s="15"/>
    </row>
    <row r="16322" spans="6:9">
      <c r="F16322" s="11"/>
      <c r="G16322" s="15"/>
      <c r="H16322" s="11"/>
      <c r="I16322" s="15"/>
    </row>
    <row r="16323" spans="6:9">
      <c r="F16323" s="11"/>
      <c r="G16323" s="15"/>
      <c r="H16323" s="11"/>
      <c r="I16323" s="15"/>
    </row>
    <row r="16324" spans="6:9">
      <c r="F16324" s="11"/>
      <c r="G16324" s="15"/>
      <c r="H16324" s="11"/>
      <c r="I16324" s="15"/>
    </row>
    <row r="16325" spans="6:9">
      <c r="F16325" s="11"/>
      <c r="G16325" s="15"/>
      <c r="H16325" s="11"/>
      <c r="I16325" s="15"/>
    </row>
    <row r="16326" spans="6:9">
      <c r="F16326" s="11"/>
      <c r="G16326" s="15"/>
      <c r="H16326" s="11"/>
      <c r="I16326" s="15"/>
    </row>
    <row r="16327" spans="6:9">
      <c r="F16327" s="11"/>
      <c r="G16327" s="15"/>
      <c r="H16327" s="11"/>
      <c r="I16327" s="15"/>
    </row>
    <row r="16328" spans="6:9">
      <c r="F16328" s="11"/>
      <c r="G16328" s="15"/>
      <c r="H16328" s="11"/>
      <c r="I16328" s="15"/>
    </row>
    <row r="16329" spans="6:9">
      <c r="F16329" s="11"/>
      <c r="G16329" s="15"/>
      <c r="H16329" s="11"/>
      <c r="I16329" s="15"/>
    </row>
    <row r="16330" spans="6:9">
      <c r="F16330" s="11"/>
      <c r="G16330" s="15"/>
      <c r="H16330" s="11"/>
      <c r="I16330" s="15"/>
    </row>
    <row r="16331" spans="6:9">
      <c r="F16331" s="11"/>
      <c r="G16331" s="15"/>
      <c r="H16331" s="11"/>
      <c r="I16331" s="15"/>
    </row>
    <row r="16332" spans="6:9">
      <c r="F16332" s="11"/>
      <c r="G16332" s="15"/>
      <c r="H16332" s="11"/>
      <c r="I16332" s="15"/>
    </row>
    <row r="16333" spans="6:9">
      <c r="F16333" s="11"/>
      <c r="G16333" s="15"/>
      <c r="H16333" s="11"/>
      <c r="I16333" s="15"/>
    </row>
    <row r="16334" spans="6:9">
      <c r="F16334" s="11"/>
      <c r="G16334" s="15"/>
      <c r="H16334" s="11"/>
      <c r="I16334" s="15"/>
    </row>
    <row r="16335" spans="6:9">
      <c r="F16335" s="11"/>
      <c r="G16335" s="15"/>
      <c r="H16335" s="11"/>
      <c r="I16335" s="15"/>
    </row>
    <row r="16336" spans="6:9">
      <c r="F16336" s="11"/>
      <c r="G16336" s="15"/>
      <c r="H16336" s="11"/>
      <c r="I16336" s="15"/>
    </row>
    <row r="16337" spans="6:9">
      <c r="F16337" s="11"/>
      <c r="G16337" s="15"/>
      <c r="H16337" s="11"/>
      <c r="I16337" s="15"/>
    </row>
    <row r="16338" spans="6:9">
      <c r="F16338" s="11"/>
      <c r="G16338" s="15"/>
      <c r="H16338" s="11"/>
      <c r="I16338" s="15"/>
    </row>
    <row r="16339" spans="6:9">
      <c r="F16339" s="11"/>
      <c r="G16339" s="15"/>
      <c r="H16339" s="11"/>
      <c r="I16339" s="15"/>
    </row>
    <row r="16340" spans="6:9">
      <c r="F16340" s="11"/>
      <c r="G16340" s="15"/>
      <c r="H16340" s="11"/>
      <c r="I16340" s="15"/>
    </row>
    <row r="16341" spans="6:9">
      <c r="F16341" s="11"/>
      <c r="G16341" s="15"/>
      <c r="H16341" s="11"/>
      <c r="I16341" s="15"/>
    </row>
    <row r="16342" spans="6:9">
      <c r="F16342" s="11"/>
      <c r="G16342" s="15"/>
      <c r="H16342" s="11"/>
      <c r="I16342" s="15"/>
    </row>
    <row r="16343" spans="6:9">
      <c r="F16343" s="11"/>
      <c r="G16343" s="15"/>
      <c r="H16343" s="11"/>
      <c r="I16343" s="15"/>
    </row>
    <row r="16344" spans="6:9">
      <c r="F16344" s="11"/>
      <c r="G16344" s="15"/>
      <c r="H16344" s="11"/>
      <c r="I16344" s="15"/>
    </row>
    <row r="16345" spans="6:9">
      <c r="F16345" s="11"/>
      <c r="G16345" s="15"/>
      <c r="H16345" s="11"/>
      <c r="I16345" s="15"/>
    </row>
    <row r="16346" spans="6:9">
      <c r="F16346" s="11"/>
      <c r="G16346" s="15"/>
      <c r="H16346" s="11"/>
      <c r="I16346" s="15"/>
    </row>
    <row r="16347" spans="6:9">
      <c r="F16347" s="11"/>
      <c r="G16347" s="15"/>
      <c r="H16347" s="11"/>
      <c r="I16347" s="15"/>
    </row>
    <row r="16348" spans="6:9">
      <c r="F16348" s="11"/>
      <c r="G16348" s="15"/>
      <c r="H16348" s="11"/>
      <c r="I16348" s="15"/>
    </row>
    <row r="16349" spans="6:9">
      <c r="F16349" s="11"/>
      <c r="G16349" s="15"/>
      <c r="H16349" s="11"/>
      <c r="I16349" s="15"/>
    </row>
    <row r="16350" spans="6:9">
      <c r="F16350" s="11"/>
      <c r="G16350" s="15"/>
      <c r="H16350" s="11"/>
      <c r="I16350" s="15"/>
    </row>
    <row r="16351" spans="6:9">
      <c r="F16351" s="11"/>
      <c r="G16351" s="15"/>
      <c r="H16351" s="11"/>
      <c r="I16351" s="15"/>
    </row>
    <row r="16352" spans="6:9">
      <c r="F16352" s="11"/>
      <c r="G16352" s="15"/>
      <c r="H16352" s="11"/>
      <c r="I16352" s="15"/>
    </row>
    <row r="16353" spans="6:9">
      <c r="F16353" s="11"/>
      <c r="G16353" s="15"/>
      <c r="H16353" s="11"/>
      <c r="I16353" s="15"/>
    </row>
    <row r="16354" spans="6:9">
      <c r="F16354" s="11"/>
      <c r="G16354" s="15"/>
      <c r="H16354" s="11"/>
      <c r="I16354" s="15"/>
    </row>
    <row r="16355" spans="6:9">
      <c r="F16355" s="11"/>
      <c r="G16355" s="15"/>
      <c r="H16355" s="11"/>
      <c r="I16355" s="15"/>
    </row>
    <row r="16356" spans="6:9">
      <c r="F16356" s="11"/>
      <c r="G16356" s="15"/>
      <c r="H16356" s="11"/>
      <c r="I16356" s="15"/>
    </row>
    <row r="16357" spans="6:9">
      <c r="F16357" s="11"/>
      <c r="G16357" s="15"/>
      <c r="H16357" s="11"/>
      <c r="I16357" s="15"/>
    </row>
    <row r="16358" spans="6:9">
      <c r="F16358" s="11"/>
      <c r="G16358" s="15"/>
      <c r="H16358" s="11"/>
      <c r="I16358" s="15"/>
    </row>
    <row r="16359" spans="6:9">
      <c r="F16359" s="11"/>
      <c r="G16359" s="15"/>
      <c r="H16359" s="11"/>
      <c r="I16359" s="15"/>
    </row>
    <row r="16360" spans="6:9">
      <c r="F16360" s="11"/>
      <c r="G16360" s="15"/>
      <c r="H16360" s="11"/>
      <c r="I16360" s="15"/>
    </row>
    <row r="16361" spans="6:9">
      <c r="F16361" s="11"/>
      <c r="G16361" s="15"/>
      <c r="H16361" s="11"/>
      <c r="I16361" s="15"/>
    </row>
    <row r="16362" spans="6:9">
      <c r="F16362" s="11"/>
      <c r="G16362" s="15"/>
      <c r="H16362" s="11"/>
      <c r="I16362" s="15"/>
    </row>
    <row r="16363" spans="6:9">
      <c r="F16363" s="11"/>
      <c r="G16363" s="15"/>
      <c r="H16363" s="11"/>
      <c r="I16363" s="15"/>
    </row>
    <row r="16364" spans="6:9">
      <c r="F16364" s="11"/>
      <c r="G16364" s="15"/>
      <c r="H16364" s="11"/>
      <c r="I16364" s="15"/>
    </row>
    <row r="16365" spans="6:9">
      <c r="F16365" s="11"/>
      <c r="G16365" s="15"/>
      <c r="H16365" s="11"/>
      <c r="I16365" s="15"/>
    </row>
    <row r="16366" spans="6:9">
      <c r="F16366" s="11"/>
      <c r="G16366" s="15"/>
      <c r="H16366" s="11"/>
      <c r="I16366" s="15"/>
    </row>
    <row r="16367" spans="6:9">
      <c r="F16367" s="11"/>
      <c r="G16367" s="15"/>
      <c r="H16367" s="11"/>
      <c r="I16367" s="15"/>
    </row>
  </sheetData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workbookViewId="0">
      <selection activeCell="C9" sqref="C9"/>
    </sheetView>
  </sheetViews>
  <sheetFormatPr defaultRowHeight="15"/>
  <cols>
    <col min="1" max="256" width="11.42578125" customWidth="1"/>
  </cols>
  <sheetData>
    <row r="2" spans="1:19">
      <c r="B2">
        <v>1999</v>
      </c>
      <c r="C2">
        <f>B2+1</f>
        <v>2000</v>
      </c>
      <c r="D2">
        <f t="shared" ref="D2:S2" si="0">C2+1</f>
        <v>2001</v>
      </c>
      <c r="E2">
        <f t="shared" si="0"/>
        <v>2002</v>
      </c>
      <c r="F2">
        <f t="shared" si="0"/>
        <v>2003</v>
      </c>
      <c r="G2">
        <f t="shared" si="0"/>
        <v>2004</v>
      </c>
      <c r="H2">
        <f t="shared" si="0"/>
        <v>2005</v>
      </c>
      <c r="I2">
        <f t="shared" si="0"/>
        <v>2006</v>
      </c>
      <c r="J2">
        <f t="shared" si="0"/>
        <v>2007</v>
      </c>
      <c r="K2">
        <f t="shared" si="0"/>
        <v>2008</v>
      </c>
      <c r="L2">
        <f t="shared" si="0"/>
        <v>2009</v>
      </c>
      <c r="M2">
        <f t="shared" si="0"/>
        <v>2010</v>
      </c>
      <c r="N2">
        <f t="shared" si="0"/>
        <v>2011</v>
      </c>
      <c r="O2">
        <f t="shared" si="0"/>
        <v>2012</v>
      </c>
      <c r="P2">
        <f t="shared" si="0"/>
        <v>2013</v>
      </c>
      <c r="Q2">
        <f t="shared" si="0"/>
        <v>2014</v>
      </c>
      <c r="R2">
        <f t="shared" si="0"/>
        <v>2015</v>
      </c>
      <c r="S2">
        <f t="shared" si="0"/>
        <v>2016</v>
      </c>
    </row>
    <row r="3" spans="1:19">
      <c r="A3" t="s">
        <v>628</v>
      </c>
    </row>
    <row r="4" spans="1:19">
      <c r="A4" t="s">
        <v>594</v>
      </c>
      <c r="B4">
        <f>'[3]Rev compare'!C7</f>
        <v>1920.7</v>
      </c>
      <c r="C4">
        <f>'[3]Rev compare'!D7</f>
        <v>2314.9</v>
      </c>
      <c r="D4">
        <f>'[3]Rev compare'!E7</f>
        <v>2294.3000000000002</v>
      </c>
      <c r="E4">
        <f>'[3]Rev compare'!F7</f>
        <v>2369.9</v>
      </c>
      <c r="F4">
        <f>'[3]Rev compare'!G7</f>
        <v>2677.9</v>
      </c>
      <c r="G4">
        <f>'[3]Rev compare'!H7</f>
        <v>3220.1</v>
      </c>
      <c r="H4">
        <f>'[3]Rev compare'!I7</f>
        <v>3744</v>
      </c>
      <c r="I4">
        <f>'[3]Rev compare'!J7</f>
        <v>4944.8</v>
      </c>
      <c r="J4">
        <f>'[3]Rev compare'!K7</f>
        <v>5854</v>
      </c>
      <c r="K4">
        <f>'[3]Rev compare'!L7</f>
        <v>5756.1</v>
      </c>
      <c r="L4">
        <f>'[3]Rev compare'!M7</f>
        <v>4974.5</v>
      </c>
      <c r="M4">
        <f>'[3]Rev compare'!N7</f>
        <v>6434.7</v>
      </c>
      <c r="N4">
        <f>'[3]Rev compare'!O7</f>
        <v>7904.2</v>
      </c>
      <c r="O4">
        <f>'[3]Rev compare'!P6</f>
        <v>8219</v>
      </c>
      <c r="P4">
        <f>'[3]Rev compare'!Q6</f>
        <v>8879.6</v>
      </c>
      <c r="Q4">
        <f>'[3]Rev compare'!R6</f>
        <v>10232.1</v>
      </c>
      <c r="R4">
        <f>'[3]Rev compare'!S6</f>
        <v>8930.9000000000015</v>
      </c>
      <c r="S4">
        <f>'[3]Rev compare'!U6</f>
        <v>8826.4</v>
      </c>
    </row>
    <row r="5" spans="1:19">
      <c r="A5" t="s">
        <v>629</v>
      </c>
      <c r="B5">
        <f>B4-B6</f>
        <v>1662</v>
      </c>
      <c r="C5">
        <f t="shared" ref="C5:S5" si="1">C4-C6</f>
        <v>1888</v>
      </c>
      <c r="D5">
        <f t="shared" si="1"/>
        <v>1859.4</v>
      </c>
      <c r="E5">
        <f t="shared" si="1"/>
        <v>2111</v>
      </c>
      <c r="F5">
        <f t="shared" si="1"/>
        <v>2281.4</v>
      </c>
      <c r="G5">
        <f t="shared" si="1"/>
        <v>2585.8000000000002</v>
      </c>
      <c r="H5">
        <f t="shared" si="1"/>
        <v>2667.2</v>
      </c>
      <c r="I5">
        <f t="shared" si="1"/>
        <v>2998.3</v>
      </c>
      <c r="J5">
        <f t="shared" si="1"/>
        <v>3520.1</v>
      </c>
      <c r="K5">
        <f t="shared" si="1"/>
        <v>3794.3</v>
      </c>
      <c r="L5">
        <f t="shared" si="1"/>
        <v>4281.3999999999996</v>
      </c>
      <c r="M5">
        <f t="shared" si="1"/>
        <v>4958.3999999999996</v>
      </c>
      <c r="N5">
        <f t="shared" si="1"/>
        <v>6001</v>
      </c>
      <c r="O5">
        <f t="shared" si="1"/>
        <v>7237.9</v>
      </c>
      <c r="P5">
        <f t="shared" si="1"/>
        <v>8212.9</v>
      </c>
      <c r="Q5">
        <f t="shared" si="1"/>
        <v>9437.9</v>
      </c>
      <c r="R5">
        <f t="shared" si="1"/>
        <v>8735.5000000000018</v>
      </c>
      <c r="S5">
        <f t="shared" si="1"/>
        <v>8648.6999999999989</v>
      </c>
    </row>
    <row r="6" spans="1:19">
      <c r="A6" t="s">
        <v>630</v>
      </c>
      <c r="B6">
        <f>'[3]Rev compare'!C13</f>
        <v>258.7</v>
      </c>
      <c r="C6">
        <f>'[3]Rev compare'!D13</f>
        <v>426.9</v>
      </c>
      <c r="D6">
        <f>'[3]Rev compare'!E13</f>
        <v>434.9</v>
      </c>
      <c r="E6">
        <f>'[3]Rev compare'!F13</f>
        <v>258.89999999999998</v>
      </c>
      <c r="F6">
        <f>'[3]Rev compare'!G13</f>
        <v>396.5</v>
      </c>
      <c r="G6">
        <f>'[3]Rev compare'!H13</f>
        <v>634.29999999999995</v>
      </c>
      <c r="H6">
        <f>'[3]Rev compare'!I13</f>
        <v>1076.8</v>
      </c>
      <c r="I6">
        <f>'[3]Rev compare'!J13</f>
        <v>1946.5</v>
      </c>
      <c r="J6">
        <f>'[3]Rev compare'!K13</f>
        <v>2333.9</v>
      </c>
      <c r="K6">
        <f>'[3]Rev compare'!L13</f>
        <v>1961.8</v>
      </c>
      <c r="L6">
        <f>'[3]Rev compare'!M13</f>
        <v>693.1</v>
      </c>
      <c r="M6">
        <f>'[3]Rev compare'!N13</f>
        <v>1476.3</v>
      </c>
      <c r="N6">
        <f>'[3]Rev compare'!O13</f>
        <v>1903.2</v>
      </c>
      <c r="O6">
        <f>'[3]Rev compare'!P12</f>
        <v>981.1</v>
      </c>
      <c r="P6">
        <f>'[3]Rev compare'!Q12</f>
        <v>666.7</v>
      </c>
      <c r="Q6">
        <f>'[3]Rev compare'!R12</f>
        <v>794.2</v>
      </c>
      <c r="R6">
        <f>'[3]Rev compare'!S12</f>
        <v>195.4</v>
      </c>
      <c r="S6">
        <f>88.8+88.9</f>
        <v>177.7</v>
      </c>
    </row>
    <row r="8" spans="1:19">
      <c r="A8" t="s">
        <v>586</v>
      </c>
    </row>
    <row r="9" spans="1:19">
      <c r="A9" t="s">
        <v>594</v>
      </c>
      <c r="B9">
        <f>'[3]GDP (Tb1)'!G67</f>
        <v>8828.2526411261788</v>
      </c>
      <c r="C9">
        <f>'[3]GDP (Tb1)'!H67</f>
        <v>9735.8993883195981</v>
      </c>
      <c r="D9">
        <f>'[3]GDP (Tb1)'!I67</f>
        <v>10396.289593878231</v>
      </c>
      <c r="E9">
        <f>'[3]GDP (Tb1)'!J67</f>
        <v>11871.9</v>
      </c>
      <c r="F9">
        <f>'[3]GDP (Tb1)'!K67</f>
        <v>13241.4</v>
      </c>
      <c r="G9">
        <f>'[3]GDP (Tb1)'!L67</f>
        <v>13459.3</v>
      </c>
      <c r="H9">
        <f>'[3]GDP (Tb1)'!M67</f>
        <v>15094.7</v>
      </c>
      <c r="I9">
        <f>'[3]GDP (Tb1)'!N67</f>
        <v>16896.5</v>
      </c>
      <c r="J9">
        <f>'[3]GDP (Tb1)'!O67</f>
        <v>18798.400000000001</v>
      </c>
      <c r="K9">
        <f>'[3]GDP (Tb1)'!P67</f>
        <v>21601.3</v>
      </c>
      <c r="L9">
        <f>'[3]GDP (Tb1)'!Q67</f>
        <v>22331</v>
      </c>
      <c r="M9">
        <f>'[3]GDP (Tb1)'!R67</f>
        <v>26395.3</v>
      </c>
      <c r="N9">
        <f>'[3]GDP (Tb1)'!S67</f>
        <v>30618.400000000001</v>
      </c>
      <c r="O9">
        <f>'[3]GDP (Tb1)'!T67</f>
        <v>32133</v>
      </c>
      <c r="P9" t="e">
        <f>SUMIF('[3]GDP (Tb1)'!$U$3:$AN$3,[3]Analysis!P$2,'[3]GDP (Tb1)'!$U$67:$AN$67)</f>
        <v>#VALUE!</v>
      </c>
      <c r="Q9" t="e">
        <f>SUMIF('[3]GDP (Tb1)'!$U$3:$AN$3,[3]Analysis!Q$2,'[3]GDP (Tb1)'!$U$67:$AN$67)</f>
        <v>#VALUE!</v>
      </c>
      <c r="R9" t="e">
        <f>SUMIF('[3]GDP (Tb1)'!$U$3:$AN$3,[3]Analysis!R$2,'[3]GDP (Tb1)'!$U$67:$AN$67)</f>
        <v>#VALUE!</v>
      </c>
      <c r="S9" t="e">
        <f>SUMIF('[3]GDP (Tb1)'!$U$3:$AN$3,[3]Analysis!S$2,'[3]GDP (Tb1)'!$U$67:$AN$67)</f>
        <v>#VALUE!</v>
      </c>
    </row>
    <row r="10" spans="1:19">
      <c r="A10" t="s">
        <v>631</v>
      </c>
      <c r="E10">
        <f>'[3]GDP (Tb1)'!J74</f>
        <v>9417.7999999999993</v>
      </c>
      <c r="F10">
        <f>'[3]GDP (Tb1)'!K74</f>
        <v>10315.5</v>
      </c>
      <c r="G10">
        <f>'[3]GDP (Tb1)'!L74</f>
        <v>10261</v>
      </c>
      <c r="H10">
        <f>'[3]GDP (Tb1)'!M74</f>
        <v>11033.1</v>
      </c>
      <c r="I10">
        <f>'[3]GDP (Tb1)'!N74</f>
        <v>11853.8</v>
      </c>
      <c r="J10">
        <f>'[3]GDP (Tb1)'!O74</f>
        <v>13357.5</v>
      </c>
      <c r="K10">
        <f>'[3]GDP (Tb1)'!P74</f>
        <v>15706.4</v>
      </c>
      <c r="L10">
        <f>'[3]GDP (Tb1)'!Q74</f>
        <v>17616.099999999999</v>
      </c>
      <c r="M10">
        <f>'[3]GDP (Tb1)'!R74</f>
        <v>20478.400000000001</v>
      </c>
      <c r="N10">
        <f>'[3]GDP (Tb1)'!S74</f>
        <v>24949.4</v>
      </c>
      <c r="O10">
        <f>'[3]GDP (Tb1)'!T74</f>
        <v>27537.5</v>
      </c>
      <c r="P10" t="e">
        <f>SUMIF('[3]GDP (Tb1)'!$U$3:$AN$3,[3]Analysis!P$2,'[3]GDP (Tb1)'!$U$74:$AN$74)</f>
        <v>#VALUE!</v>
      </c>
      <c r="Q10" t="e">
        <f>SUMIF('[3]GDP (Tb1)'!$U$3:$AN$3,[3]Analysis!Q$2,'[3]GDP (Tb1)'!$U$74:$AN$74)</f>
        <v>#VALUE!</v>
      </c>
      <c r="R10" t="e">
        <f>SUMIF('[3]GDP (Tb1)'!$U$3:$AN$3,[3]Analysis!R$2,'[3]GDP (Tb1)'!$U$74:$AN$74)</f>
        <v>#VALUE!</v>
      </c>
      <c r="S10" t="e">
        <f>SUMIF('[3]GDP (Tb1)'!$U$3:$AN$3,[3]Analysis!S$2,'[3]GDP (Tb1)'!$U$74:$AN$74)</f>
        <v>#VALUE!</v>
      </c>
    </row>
    <row r="11" spans="1:19">
      <c r="A11" t="s">
        <v>632</v>
      </c>
      <c r="E11">
        <f>E9-E10</f>
        <v>2454.1000000000004</v>
      </c>
      <c r="F11">
        <f t="shared" ref="F11:S11" si="2">F9-F10</f>
        <v>2925.8999999999996</v>
      </c>
      <c r="G11">
        <f t="shared" si="2"/>
        <v>3198.2999999999993</v>
      </c>
      <c r="H11">
        <f t="shared" si="2"/>
        <v>4061.6000000000004</v>
      </c>
      <c r="I11">
        <f t="shared" si="2"/>
        <v>5042.7000000000007</v>
      </c>
      <c r="J11">
        <f t="shared" si="2"/>
        <v>5440.9000000000015</v>
      </c>
      <c r="K11">
        <f t="shared" si="2"/>
        <v>5894.9</v>
      </c>
      <c r="L11">
        <f t="shared" si="2"/>
        <v>4714.9000000000015</v>
      </c>
      <c r="M11">
        <f t="shared" si="2"/>
        <v>5916.8999999999978</v>
      </c>
      <c r="N11">
        <f t="shared" si="2"/>
        <v>5669</v>
      </c>
      <c r="O11">
        <f t="shared" si="2"/>
        <v>4595.5</v>
      </c>
      <c r="P11" t="e">
        <f t="shared" si="2"/>
        <v>#VALUE!</v>
      </c>
      <c r="Q11" t="e">
        <f t="shared" si="2"/>
        <v>#VALUE!</v>
      </c>
      <c r="R11" t="e">
        <f t="shared" si="2"/>
        <v>#VALUE!</v>
      </c>
      <c r="S11" t="e">
        <f t="shared" si="2"/>
        <v>#VALUE!</v>
      </c>
    </row>
    <row r="13" spans="1:19">
      <c r="B13">
        <f>B2</f>
        <v>1999</v>
      </c>
      <c r="C13">
        <f t="shared" ref="C13:S13" si="3">C2</f>
        <v>2000</v>
      </c>
      <c r="D13">
        <f t="shared" si="3"/>
        <v>2001</v>
      </c>
      <c r="E13">
        <f t="shared" si="3"/>
        <v>2002</v>
      </c>
      <c r="F13">
        <f t="shared" si="3"/>
        <v>2003</v>
      </c>
      <c r="G13">
        <f t="shared" si="3"/>
        <v>2004</v>
      </c>
      <c r="H13">
        <f t="shared" si="3"/>
        <v>2005</v>
      </c>
      <c r="I13">
        <f t="shared" si="3"/>
        <v>2006</v>
      </c>
      <c r="J13">
        <f t="shared" si="3"/>
        <v>2007</v>
      </c>
      <c r="K13">
        <f t="shared" si="3"/>
        <v>2008</v>
      </c>
      <c r="L13">
        <f t="shared" si="3"/>
        <v>2009</v>
      </c>
      <c r="M13">
        <f t="shared" si="3"/>
        <v>2010</v>
      </c>
      <c r="N13">
        <f t="shared" si="3"/>
        <v>2011</v>
      </c>
      <c r="O13">
        <f t="shared" si="3"/>
        <v>2012</v>
      </c>
      <c r="P13">
        <f t="shared" si="3"/>
        <v>2013</v>
      </c>
      <c r="Q13">
        <f t="shared" si="3"/>
        <v>2014</v>
      </c>
      <c r="R13">
        <f t="shared" si="3"/>
        <v>2015</v>
      </c>
      <c r="S13">
        <f t="shared" si="3"/>
        <v>2016</v>
      </c>
    </row>
    <row r="14" spans="1:19">
      <c r="A14" t="s">
        <v>594</v>
      </c>
      <c r="B14">
        <f>B4/B9</f>
        <v>0.21756287207419397</v>
      </c>
      <c r="C14">
        <f t="shared" ref="C14:S16" si="4">C4/C9</f>
        <v>0.23776950722983473</v>
      </c>
      <c r="D14">
        <f t="shared" si="4"/>
        <v>0.22068450280097812</v>
      </c>
      <c r="E14">
        <f t="shared" si="4"/>
        <v>0.19962263833084848</v>
      </c>
      <c r="F14">
        <f t="shared" si="4"/>
        <v>0.20223692358814024</v>
      </c>
      <c r="G14">
        <f t="shared" si="4"/>
        <v>0.23924721196496104</v>
      </c>
      <c r="H14">
        <f t="shared" si="4"/>
        <v>0.24803407818638329</v>
      </c>
      <c r="I14">
        <f t="shared" si="4"/>
        <v>0.29265232444589118</v>
      </c>
      <c r="J14">
        <f t="shared" si="4"/>
        <v>0.31140948165801341</v>
      </c>
      <c r="K14">
        <f t="shared" si="4"/>
        <v>0.2664700735603876</v>
      </c>
      <c r="L14">
        <f t="shared" si="4"/>
        <v>0.22276207962025885</v>
      </c>
      <c r="M14">
        <f t="shared" si="4"/>
        <v>0.24378203695354855</v>
      </c>
      <c r="N14">
        <f t="shared" si="4"/>
        <v>0.25815196091239251</v>
      </c>
      <c r="O14">
        <f t="shared" si="4"/>
        <v>0.25578066162512059</v>
      </c>
      <c r="P14" t="e">
        <f t="shared" si="4"/>
        <v>#VALUE!</v>
      </c>
      <c r="Q14" t="e">
        <f t="shared" si="4"/>
        <v>#VALUE!</v>
      </c>
      <c r="R14" t="e">
        <f t="shared" si="4"/>
        <v>#VALUE!</v>
      </c>
      <c r="S14" t="e">
        <f t="shared" si="4"/>
        <v>#VALUE!</v>
      </c>
    </row>
    <row r="15" spans="1:19">
      <c r="A15" t="s">
        <v>631</v>
      </c>
      <c r="E15">
        <f t="shared" si="4"/>
        <v>0.22415001380364843</v>
      </c>
      <c r="F15">
        <f t="shared" si="4"/>
        <v>0.22116232853472931</v>
      </c>
      <c r="G15">
        <f t="shared" si="4"/>
        <v>0.25200272877887148</v>
      </c>
      <c r="H15">
        <f t="shared" si="4"/>
        <v>0.24174529370711764</v>
      </c>
      <c r="I15">
        <f t="shared" si="4"/>
        <v>0.25293998548988511</v>
      </c>
      <c r="J15">
        <f t="shared" si="4"/>
        <v>0.26352985214299079</v>
      </c>
      <c r="K15">
        <f t="shared" si="4"/>
        <v>0.2415766821168441</v>
      </c>
      <c r="L15">
        <f t="shared" si="4"/>
        <v>0.24303903815259903</v>
      </c>
      <c r="M15">
        <f t="shared" si="4"/>
        <v>0.24212829127275565</v>
      </c>
      <c r="N15">
        <f t="shared" si="4"/>
        <v>0.24052682629642394</v>
      </c>
      <c r="O15">
        <f t="shared" si="4"/>
        <v>0.2628379482523831</v>
      </c>
      <c r="P15" t="e">
        <f t="shared" si="4"/>
        <v>#VALUE!</v>
      </c>
      <c r="Q15" t="e">
        <f t="shared" si="4"/>
        <v>#VALUE!</v>
      </c>
      <c r="R15" t="e">
        <f t="shared" si="4"/>
        <v>#VALUE!</v>
      </c>
      <c r="S15" t="e">
        <f t="shared" si="4"/>
        <v>#VALUE!</v>
      </c>
    </row>
    <row r="16" spans="1:19">
      <c r="A16" t="s">
        <v>632</v>
      </c>
      <c r="E16">
        <f>E6/[3]Analysis!E11</f>
        <v>0.10549692351574913</v>
      </c>
      <c r="F16">
        <f t="shared" si="4"/>
        <v>0.13551385898356064</v>
      </c>
      <c r="G16">
        <f t="shared" si="4"/>
        <v>0.19832410968326927</v>
      </c>
      <c r="H16">
        <f t="shared" si="4"/>
        <v>0.26511719519401217</v>
      </c>
      <c r="I16">
        <f t="shared" si="4"/>
        <v>0.38600352985503794</v>
      </c>
      <c r="J16">
        <f t="shared" si="4"/>
        <v>0.42895476851256215</v>
      </c>
      <c r="K16">
        <f t="shared" si="4"/>
        <v>0.3327961458209639</v>
      </c>
      <c r="L16">
        <f t="shared" si="4"/>
        <v>0.14700205730768412</v>
      </c>
      <c r="M16">
        <f t="shared" si="4"/>
        <v>0.24950565329817986</v>
      </c>
      <c r="N16">
        <f t="shared" si="4"/>
        <v>0.33572058564120655</v>
      </c>
      <c r="O16">
        <f t="shared" si="4"/>
        <v>0.21349145903601349</v>
      </c>
      <c r="P16" t="e">
        <f t="shared" si="4"/>
        <v>#VALUE!</v>
      </c>
      <c r="Q16" t="e">
        <f t="shared" si="4"/>
        <v>#VALUE!</v>
      </c>
      <c r="R16" t="e">
        <f t="shared" si="4"/>
        <v>#VALUE!</v>
      </c>
      <c r="S16" t="e">
        <f t="shared" si="4"/>
        <v>#VALUE!</v>
      </c>
    </row>
    <row r="18" spans="1:16">
      <c r="B18">
        <f>E13</f>
        <v>2002</v>
      </c>
      <c r="C18">
        <f t="shared" ref="C18:P18" si="5">F13</f>
        <v>2003</v>
      </c>
      <c r="D18">
        <f t="shared" si="5"/>
        <v>2004</v>
      </c>
      <c r="E18">
        <f t="shared" si="5"/>
        <v>2005</v>
      </c>
      <c r="F18">
        <f t="shared" si="5"/>
        <v>2006</v>
      </c>
      <c r="G18">
        <f t="shared" si="5"/>
        <v>2007</v>
      </c>
      <c r="H18">
        <f t="shared" si="5"/>
        <v>2008</v>
      </c>
      <c r="I18">
        <f t="shared" si="5"/>
        <v>2009</v>
      </c>
      <c r="J18">
        <f t="shared" si="5"/>
        <v>2010</v>
      </c>
      <c r="K18">
        <f t="shared" si="5"/>
        <v>2011</v>
      </c>
      <c r="L18">
        <f t="shared" si="5"/>
        <v>2012</v>
      </c>
      <c r="M18">
        <f t="shared" si="5"/>
        <v>2013</v>
      </c>
      <c r="N18">
        <f t="shared" si="5"/>
        <v>2014</v>
      </c>
      <c r="O18">
        <f t="shared" si="5"/>
        <v>2015</v>
      </c>
      <c r="P18">
        <f t="shared" si="5"/>
        <v>2016</v>
      </c>
    </row>
    <row r="19" spans="1:16">
      <c r="A19" t="s">
        <v>594</v>
      </c>
      <c r="B19">
        <f t="shared" ref="B19:P21" si="6">E14</f>
        <v>0.19962263833084848</v>
      </c>
      <c r="C19">
        <f t="shared" si="6"/>
        <v>0.20223692358814024</v>
      </c>
      <c r="D19">
        <f t="shared" si="6"/>
        <v>0.23924721196496104</v>
      </c>
      <c r="E19">
        <f t="shared" si="6"/>
        <v>0.24803407818638329</v>
      </c>
      <c r="F19">
        <f t="shared" si="6"/>
        <v>0.29265232444589118</v>
      </c>
      <c r="G19">
        <f t="shared" si="6"/>
        <v>0.31140948165801341</v>
      </c>
      <c r="H19">
        <f t="shared" si="6"/>
        <v>0.2664700735603876</v>
      </c>
      <c r="I19">
        <f t="shared" si="6"/>
        <v>0.22276207962025885</v>
      </c>
      <c r="J19">
        <f t="shared" si="6"/>
        <v>0.24378203695354855</v>
      </c>
      <c r="K19">
        <f t="shared" si="6"/>
        <v>0.25815196091239251</v>
      </c>
      <c r="L19">
        <f t="shared" si="6"/>
        <v>0.25578066162512059</v>
      </c>
      <c r="M19" t="e">
        <f t="shared" si="6"/>
        <v>#VALUE!</v>
      </c>
      <c r="N19" t="e">
        <f t="shared" si="6"/>
        <v>#VALUE!</v>
      </c>
      <c r="O19" t="e">
        <f t="shared" si="6"/>
        <v>#VALUE!</v>
      </c>
      <c r="P19" t="e">
        <f t="shared" si="6"/>
        <v>#VALUE!</v>
      </c>
    </row>
    <row r="20" spans="1:16">
      <c r="A20" t="s">
        <v>633</v>
      </c>
      <c r="B20">
        <f t="shared" si="6"/>
        <v>0.22415001380364843</v>
      </c>
      <c r="C20">
        <f t="shared" si="6"/>
        <v>0.22116232853472931</v>
      </c>
      <c r="D20">
        <f t="shared" si="6"/>
        <v>0.25200272877887148</v>
      </c>
      <c r="E20">
        <f t="shared" si="6"/>
        <v>0.24174529370711764</v>
      </c>
      <c r="F20">
        <f t="shared" si="6"/>
        <v>0.25293998548988511</v>
      </c>
      <c r="G20">
        <f t="shared" si="6"/>
        <v>0.26352985214299079</v>
      </c>
      <c r="H20">
        <f t="shared" si="6"/>
        <v>0.2415766821168441</v>
      </c>
      <c r="I20">
        <f t="shared" si="6"/>
        <v>0.24303903815259903</v>
      </c>
      <c r="J20">
        <f t="shared" si="6"/>
        <v>0.24212829127275565</v>
      </c>
      <c r="K20">
        <f t="shared" si="6"/>
        <v>0.24052682629642394</v>
      </c>
      <c r="L20">
        <f t="shared" si="6"/>
        <v>0.2628379482523831</v>
      </c>
      <c r="M20" t="e">
        <f t="shared" si="6"/>
        <v>#VALUE!</v>
      </c>
      <c r="N20" t="e">
        <f t="shared" si="6"/>
        <v>#VALUE!</v>
      </c>
      <c r="O20" t="e">
        <f t="shared" si="6"/>
        <v>#VALUE!</v>
      </c>
      <c r="P20" t="e">
        <f t="shared" si="6"/>
        <v>#VALUE!</v>
      </c>
    </row>
    <row r="21" spans="1:16">
      <c r="A21" t="s">
        <v>634</v>
      </c>
      <c r="B21">
        <f>E16</f>
        <v>0.10549692351574913</v>
      </c>
      <c r="C21">
        <f t="shared" si="6"/>
        <v>0.13551385898356064</v>
      </c>
      <c r="D21">
        <f t="shared" si="6"/>
        <v>0.19832410968326927</v>
      </c>
      <c r="E21">
        <f t="shared" si="6"/>
        <v>0.26511719519401217</v>
      </c>
      <c r="F21">
        <f t="shared" si="6"/>
        <v>0.38600352985503794</v>
      </c>
      <c r="G21">
        <f t="shared" si="6"/>
        <v>0.42895476851256215</v>
      </c>
      <c r="H21">
        <f t="shared" si="6"/>
        <v>0.3327961458209639</v>
      </c>
      <c r="I21">
        <f t="shared" si="6"/>
        <v>0.14700205730768412</v>
      </c>
      <c r="J21">
        <f t="shared" si="6"/>
        <v>0.24950565329817986</v>
      </c>
      <c r="K21">
        <f t="shared" si="6"/>
        <v>0.33572058564120655</v>
      </c>
      <c r="L21">
        <f t="shared" si="6"/>
        <v>0.21349145903601349</v>
      </c>
      <c r="M21" t="e">
        <f t="shared" si="6"/>
        <v>#VALUE!</v>
      </c>
      <c r="N21" t="e">
        <f t="shared" si="6"/>
        <v>#VALUE!</v>
      </c>
      <c r="O21" t="e">
        <f t="shared" si="6"/>
        <v>#VALUE!</v>
      </c>
      <c r="P21" t="e">
        <f t="shared" si="6"/>
        <v>#VALUE!</v>
      </c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77"/>
  <sheetViews>
    <sheetView workbookViewId="0">
      <pane xSplit="1" ySplit="5" topLeftCell="B306" activePane="bottomRight" state="frozen"/>
      <selection pane="topRight" activeCell="B1" sqref="B1"/>
      <selection pane="bottomLeft" activeCell="A5" sqref="A5"/>
      <selection pane="bottomRight" activeCell="BR1" sqref="BR1"/>
    </sheetView>
  </sheetViews>
  <sheetFormatPr defaultColWidth="11.42578125" defaultRowHeight="12"/>
  <cols>
    <col min="1" max="1" width="19.7109375" style="2" bestFit="1" customWidth="1"/>
    <col min="2" max="2" width="14" style="2" customWidth="1"/>
    <col min="3" max="8" width="14" style="2" hidden="1" customWidth="1"/>
    <col min="9" max="9" width="14" style="40" hidden="1" customWidth="1"/>
    <col min="10" max="20" width="14" style="2" hidden="1" customWidth="1"/>
    <col min="21" max="21" width="14" style="2" customWidth="1"/>
    <col min="22" max="32" width="14" style="2" hidden="1" customWidth="1"/>
    <col min="33" max="33" width="14" style="2" customWidth="1"/>
    <col min="34" max="34" width="14" style="2" hidden="1" customWidth="1"/>
    <col min="35" max="36" width="14" style="2" customWidth="1"/>
    <col min="37" max="64" width="14" style="2" hidden="1" customWidth="1"/>
    <col min="65" max="70" width="11.42578125" style="2"/>
    <col min="71" max="75" width="11.42578125" style="49"/>
    <col min="76" max="79" width="11.42578125" style="2"/>
    <col min="80" max="80" width="11.42578125" style="57"/>
    <col min="81" max="81" width="11.42578125" style="2" hidden="1" customWidth="1"/>
    <col min="82" max="84" width="0" style="2" hidden="1" customWidth="1"/>
    <col min="85" max="16384" width="11.42578125" style="2"/>
  </cols>
  <sheetData>
    <row r="1" spans="1:124">
      <c r="A1" s="88" t="s">
        <v>622</v>
      </c>
      <c r="BM1" s="88" t="s">
        <v>621</v>
      </c>
      <c r="BR1" s="88"/>
      <c r="BS1" s="89"/>
      <c r="BT1" s="89"/>
      <c r="BU1" s="89"/>
      <c r="BV1" s="89"/>
      <c r="BW1" s="89"/>
      <c r="BX1" s="88"/>
      <c r="BY1" s="88" t="s">
        <v>621</v>
      </c>
    </row>
    <row r="2" spans="1:124">
      <c r="A2" s="1" t="s">
        <v>0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38" t="s">
        <v>1</v>
      </c>
      <c r="J2" s="1" t="s">
        <v>1</v>
      </c>
      <c r="K2" s="1" t="s">
        <v>1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2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2</v>
      </c>
      <c r="V2" s="1" t="s">
        <v>2</v>
      </c>
      <c r="W2" s="1" t="s">
        <v>2</v>
      </c>
      <c r="X2" s="1" t="s">
        <v>2</v>
      </c>
      <c r="Y2" s="1" t="s">
        <v>2</v>
      </c>
      <c r="Z2" s="1" t="s">
        <v>2</v>
      </c>
      <c r="AA2" s="1" t="s">
        <v>2</v>
      </c>
      <c r="AB2" s="1" t="s">
        <v>2</v>
      </c>
      <c r="AC2" s="1" t="s">
        <v>2</v>
      </c>
      <c r="AD2" s="1" t="s">
        <v>2</v>
      </c>
      <c r="AE2" s="1" t="s">
        <v>2</v>
      </c>
      <c r="AF2" s="1" t="s">
        <v>2</v>
      </c>
      <c r="AG2" s="1" t="s">
        <v>2</v>
      </c>
      <c r="AH2" s="1" t="s">
        <v>2</v>
      </c>
      <c r="AI2" s="1" t="s">
        <v>2</v>
      </c>
      <c r="AJ2" s="1" t="s">
        <v>2</v>
      </c>
      <c r="AK2" s="1" t="s">
        <v>2</v>
      </c>
      <c r="AL2" s="1" t="s">
        <v>2</v>
      </c>
      <c r="AM2" s="1" t="s">
        <v>2</v>
      </c>
      <c r="AN2" s="1" t="s">
        <v>2</v>
      </c>
      <c r="AO2" s="1" t="s">
        <v>2</v>
      </c>
      <c r="AP2" s="1" t="s">
        <v>2</v>
      </c>
      <c r="AQ2" s="1" t="s">
        <v>2</v>
      </c>
      <c r="AR2" s="1" t="s">
        <v>2</v>
      </c>
      <c r="AS2" s="1" t="s">
        <v>2</v>
      </c>
      <c r="AT2" s="1" t="s">
        <v>2</v>
      </c>
      <c r="AU2" s="1" t="s">
        <v>2</v>
      </c>
      <c r="AV2" s="1" t="s">
        <v>2</v>
      </c>
      <c r="AW2" s="1" t="s">
        <v>2</v>
      </c>
      <c r="AX2" s="1" t="s">
        <v>2</v>
      </c>
      <c r="AY2" s="1" t="s">
        <v>2</v>
      </c>
      <c r="AZ2" s="1" t="s">
        <v>2</v>
      </c>
      <c r="BA2" s="1" t="s">
        <v>2</v>
      </c>
      <c r="BB2" s="1" t="s">
        <v>2</v>
      </c>
      <c r="BC2" s="1" t="s">
        <v>2</v>
      </c>
      <c r="BD2" s="1" t="s">
        <v>2</v>
      </c>
      <c r="BE2" s="1" t="s">
        <v>2</v>
      </c>
      <c r="BF2" s="1" t="s">
        <v>2</v>
      </c>
      <c r="BG2" s="1" t="s">
        <v>2</v>
      </c>
      <c r="BH2" s="1" t="s">
        <v>2</v>
      </c>
      <c r="BI2" s="1" t="s">
        <v>2</v>
      </c>
      <c r="BJ2" s="1" t="s">
        <v>2</v>
      </c>
      <c r="BK2" s="1" t="s">
        <v>2</v>
      </c>
      <c r="BL2" s="1" t="s">
        <v>2</v>
      </c>
      <c r="BM2" s="88" t="s">
        <v>598</v>
      </c>
      <c r="BR2" s="88"/>
      <c r="BS2" s="89"/>
      <c r="BT2" s="89"/>
      <c r="BU2" s="89"/>
      <c r="BV2" s="89"/>
      <c r="BW2" s="89"/>
      <c r="BX2" s="88"/>
      <c r="BY2" s="90" t="s">
        <v>620</v>
      </c>
      <c r="BZ2" s="1"/>
      <c r="CA2" s="1"/>
      <c r="CB2" s="52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38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33</v>
      </c>
      <c r="AF3" s="1" t="s">
        <v>34</v>
      </c>
      <c r="AG3" s="1" t="s">
        <v>35</v>
      </c>
      <c r="AH3" s="1" t="s">
        <v>36</v>
      </c>
      <c r="AI3" s="1" t="s">
        <v>37</v>
      </c>
      <c r="AJ3" s="1" t="s">
        <v>13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1" t="s">
        <v>58</v>
      </c>
      <c r="BF3" s="1" t="s">
        <v>59</v>
      </c>
      <c r="BG3" s="1" t="s">
        <v>60</v>
      </c>
      <c r="BH3" s="1" t="s">
        <v>61</v>
      </c>
      <c r="BI3" s="1" t="s">
        <v>62</v>
      </c>
      <c r="BJ3" s="1" t="s">
        <v>63</v>
      </c>
      <c r="BK3" s="1" t="s">
        <v>64</v>
      </c>
      <c r="BL3" s="1" t="s">
        <v>65</v>
      </c>
      <c r="BM3" s="1" t="s">
        <v>2</v>
      </c>
      <c r="BN3" s="113" t="s">
        <v>595</v>
      </c>
      <c r="BO3" s="113"/>
      <c r="BP3" s="113"/>
      <c r="BQ3" s="113"/>
      <c r="BR3" s="113"/>
      <c r="BS3" s="114" t="s">
        <v>624</v>
      </c>
      <c r="BT3" s="114"/>
      <c r="BU3" s="114"/>
      <c r="BV3" s="114"/>
      <c r="BW3" s="114"/>
      <c r="BX3" s="1"/>
      <c r="BZ3" s="1"/>
      <c r="CA3" s="1"/>
      <c r="CB3" s="52"/>
      <c r="CC3" s="1" t="s">
        <v>599</v>
      </c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4" customFormat="1" ht="156">
      <c r="A4" s="3" t="s">
        <v>66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  <c r="G4" s="3" t="s">
        <v>72</v>
      </c>
      <c r="H4" s="3" t="s">
        <v>73</v>
      </c>
      <c r="I4" s="39" t="s">
        <v>74</v>
      </c>
      <c r="J4" s="3" t="s">
        <v>75</v>
      </c>
      <c r="K4" s="3" t="s">
        <v>76</v>
      </c>
      <c r="L4" s="3" t="s">
        <v>77</v>
      </c>
      <c r="M4" s="3" t="s">
        <v>78</v>
      </c>
      <c r="N4" s="3" t="s">
        <v>79</v>
      </c>
      <c r="O4" s="3" t="s">
        <v>80</v>
      </c>
      <c r="P4" s="3" t="s">
        <v>81</v>
      </c>
      <c r="Q4" s="3" t="s">
        <v>82</v>
      </c>
      <c r="R4" s="3" t="s">
        <v>83</v>
      </c>
      <c r="S4" s="3" t="s">
        <v>84</v>
      </c>
      <c r="T4" s="3" t="s">
        <v>85</v>
      </c>
      <c r="U4" s="3" t="s">
        <v>86</v>
      </c>
      <c r="V4" s="3" t="s">
        <v>87</v>
      </c>
      <c r="W4" s="3" t="s">
        <v>88</v>
      </c>
      <c r="X4" s="3" t="s">
        <v>89</v>
      </c>
      <c r="Y4" s="3" t="s">
        <v>90</v>
      </c>
      <c r="Z4" s="3" t="s">
        <v>91</v>
      </c>
      <c r="AA4" s="3" t="s">
        <v>92</v>
      </c>
      <c r="AB4" s="3" t="s">
        <v>93</v>
      </c>
      <c r="AC4" s="3" t="s">
        <v>94</v>
      </c>
      <c r="AD4" s="3" t="s">
        <v>95</v>
      </c>
      <c r="AE4" s="3" t="s">
        <v>96</v>
      </c>
      <c r="AF4" s="3" t="s">
        <v>97</v>
      </c>
      <c r="AG4" s="3" t="s">
        <v>98</v>
      </c>
      <c r="AH4" s="3" t="s">
        <v>99</v>
      </c>
      <c r="AI4" s="3" t="s">
        <v>100</v>
      </c>
      <c r="AJ4" s="3" t="s">
        <v>559</v>
      </c>
      <c r="AK4" s="3" t="s">
        <v>101</v>
      </c>
      <c r="AL4" s="3" t="s">
        <v>102</v>
      </c>
      <c r="AM4" s="3" t="s">
        <v>103</v>
      </c>
      <c r="AN4" s="3" t="s">
        <v>104</v>
      </c>
      <c r="AO4" s="3" t="s">
        <v>105</v>
      </c>
      <c r="AP4" s="3" t="s">
        <v>106</v>
      </c>
      <c r="AQ4" s="3" t="s">
        <v>107</v>
      </c>
      <c r="AR4" s="3" t="s">
        <v>108</v>
      </c>
      <c r="AS4" s="3" t="s">
        <v>109</v>
      </c>
      <c r="AT4" s="3" t="s">
        <v>110</v>
      </c>
      <c r="AU4" s="3" t="s">
        <v>111</v>
      </c>
      <c r="AV4" s="3" t="s">
        <v>112</v>
      </c>
      <c r="AW4" s="3" t="s">
        <v>113</v>
      </c>
      <c r="AX4" s="3" t="s">
        <v>114</v>
      </c>
      <c r="AY4" s="3" t="s">
        <v>115</v>
      </c>
      <c r="AZ4" s="3" t="s">
        <v>116</v>
      </c>
      <c r="BA4" s="3" t="s">
        <v>117</v>
      </c>
      <c r="BB4" s="3" t="s">
        <v>118</v>
      </c>
      <c r="BC4" s="3" t="s">
        <v>119</v>
      </c>
      <c r="BD4" s="3" t="s">
        <v>120</v>
      </c>
      <c r="BE4" s="3" t="s">
        <v>121</v>
      </c>
      <c r="BF4" s="3" t="s">
        <v>122</v>
      </c>
      <c r="BG4" s="3" t="s">
        <v>123</v>
      </c>
      <c r="BH4" s="3" t="s">
        <v>124</v>
      </c>
      <c r="BI4" s="3" t="s">
        <v>561</v>
      </c>
      <c r="BJ4" s="3" t="s">
        <v>125</v>
      </c>
      <c r="BK4" s="3" t="s">
        <v>126</v>
      </c>
      <c r="BL4" s="3" t="s">
        <v>127</v>
      </c>
      <c r="BM4" s="3" t="s">
        <v>588</v>
      </c>
      <c r="BN4" s="3" t="s">
        <v>611</v>
      </c>
      <c r="BO4" s="3" t="s">
        <v>612</v>
      </c>
      <c r="BP4" s="3" t="s">
        <v>613</v>
      </c>
      <c r="BQ4" s="3" t="s">
        <v>614</v>
      </c>
      <c r="BR4" s="3" t="s">
        <v>615</v>
      </c>
      <c r="BS4" s="50" t="s">
        <v>86</v>
      </c>
      <c r="BT4" s="50" t="s">
        <v>98</v>
      </c>
      <c r="BU4" s="50" t="s">
        <v>100</v>
      </c>
      <c r="BV4" s="50" t="s">
        <v>559</v>
      </c>
      <c r="BW4" s="50" t="s">
        <v>623</v>
      </c>
      <c r="BX4" s="3" t="s">
        <v>610</v>
      </c>
      <c r="BY4" s="3" t="s">
        <v>600</v>
      </c>
      <c r="BZ4" s="3" t="s">
        <v>603</v>
      </c>
      <c r="CA4" s="3" t="s">
        <v>605</v>
      </c>
      <c r="CB4" s="53" t="s">
        <v>604</v>
      </c>
      <c r="CC4" s="3" t="s">
        <v>596</v>
      </c>
      <c r="CD4" s="3" t="s">
        <v>597</v>
      </c>
      <c r="CE4" s="3" t="s">
        <v>601</v>
      </c>
      <c r="CF4" s="3" t="s">
        <v>602</v>
      </c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>
      <c r="A5" s="1" t="s">
        <v>128</v>
      </c>
      <c r="B5" s="1" t="s">
        <v>129</v>
      </c>
      <c r="C5" s="1" t="s">
        <v>129</v>
      </c>
      <c r="D5" s="1" t="s">
        <v>129</v>
      </c>
      <c r="E5" s="1" t="s">
        <v>129</v>
      </c>
      <c r="F5" s="1" t="s">
        <v>129</v>
      </c>
      <c r="G5" s="1" t="s">
        <v>129</v>
      </c>
      <c r="H5" s="1" t="s">
        <v>129</v>
      </c>
      <c r="I5" s="38" t="s">
        <v>129</v>
      </c>
      <c r="J5" s="1" t="s">
        <v>129</v>
      </c>
      <c r="K5" s="1" t="s">
        <v>129</v>
      </c>
      <c r="L5" s="1" t="s">
        <v>129</v>
      </c>
      <c r="M5" s="1" t="s">
        <v>129</v>
      </c>
      <c r="N5" s="1" t="s">
        <v>129</v>
      </c>
      <c r="O5" s="1" t="s">
        <v>129</v>
      </c>
      <c r="P5" s="1" t="s">
        <v>129</v>
      </c>
      <c r="Q5" s="1" t="s">
        <v>129</v>
      </c>
      <c r="R5" s="1" t="s">
        <v>129</v>
      </c>
      <c r="S5" s="1" t="s">
        <v>129</v>
      </c>
      <c r="T5" s="1" t="s">
        <v>129</v>
      </c>
      <c r="U5" s="1" t="s">
        <v>129</v>
      </c>
      <c r="V5" s="1" t="s">
        <v>129</v>
      </c>
      <c r="W5" s="1" t="s">
        <v>129</v>
      </c>
      <c r="X5" s="1" t="s">
        <v>129</v>
      </c>
      <c r="Y5" s="1" t="s">
        <v>129</v>
      </c>
      <c r="Z5" s="1" t="s">
        <v>129</v>
      </c>
      <c r="AA5" s="1" t="s">
        <v>129</v>
      </c>
      <c r="AB5" s="1" t="s">
        <v>129</v>
      </c>
      <c r="AC5" s="1" t="s">
        <v>129</v>
      </c>
      <c r="AD5" s="1" t="s">
        <v>129</v>
      </c>
      <c r="AE5" s="1" t="s">
        <v>129</v>
      </c>
      <c r="AF5" s="1" t="s">
        <v>129</v>
      </c>
      <c r="AG5" s="1" t="s">
        <v>129</v>
      </c>
      <c r="AH5" s="1" t="s">
        <v>129</v>
      </c>
      <c r="AI5" s="1" t="s">
        <v>129</v>
      </c>
      <c r="AJ5" s="1" t="s">
        <v>129</v>
      </c>
      <c r="AK5" s="1" t="s">
        <v>129</v>
      </c>
      <c r="AL5" s="1" t="s">
        <v>129</v>
      </c>
      <c r="AM5" s="1" t="s">
        <v>129</v>
      </c>
      <c r="AN5" s="1" t="s">
        <v>129</v>
      </c>
      <c r="AO5" s="1" t="s">
        <v>129</v>
      </c>
      <c r="AP5" s="1" t="s">
        <v>129</v>
      </c>
      <c r="AQ5" s="1" t="s">
        <v>129</v>
      </c>
      <c r="AR5" s="1" t="s">
        <v>129</v>
      </c>
      <c r="AS5" s="1" t="s">
        <v>129</v>
      </c>
      <c r="AT5" s="1" t="s">
        <v>129</v>
      </c>
      <c r="AU5" s="1" t="s">
        <v>129</v>
      </c>
      <c r="AV5" s="1" t="s">
        <v>129</v>
      </c>
      <c r="AW5" s="1" t="s">
        <v>129</v>
      </c>
      <c r="AX5" s="1" t="s">
        <v>129</v>
      </c>
      <c r="AY5" s="1" t="s">
        <v>129</v>
      </c>
      <c r="AZ5" s="1" t="s">
        <v>129</v>
      </c>
      <c r="BA5" s="1" t="s">
        <v>129</v>
      </c>
      <c r="BB5" s="1" t="s">
        <v>129</v>
      </c>
      <c r="BC5" s="1" t="s">
        <v>129</v>
      </c>
      <c r="BD5" s="1" t="s">
        <v>129</v>
      </c>
      <c r="BE5" s="1" t="s">
        <v>129</v>
      </c>
      <c r="BF5" s="1" t="s">
        <v>129</v>
      </c>
      <c r="BG5" s="1" t="s">
        <v>129</v>
      </c>
      <c r="BH5" s="1" t="s">
        <v>129</v>
      </c>
      <c r="BI5" s="1" t="s">
        <v>129</v>
      </c>
      <c r="BJ5" s="1" t="s">
        <v>129</v>
      </c>
      <c r="BK5" s="1" t="s">
        <v>129</v>
      </c>
      <c r="BL5" s="1" t="s">
        <v>129</v>
      </c>
      <c r="BM5" s="1" t="s">
        <v>129</v>
      </c>
      <c r="BN5" s="1"/>
      <c r="BO5" s="1"/>
      <c r="BP5" s="1"/>
      <c r="BQ5" s="1"/>
      <c r="BR5" s="1"/>
      <c r="BX5" s="1"/>
      <c r="BY5" s="1"/>
      <c r="BZ5" s="1"/>
      <c r="CA5" s="1"/>
      <c r="CB5" s="52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hidden="1">
      <c r="A6" s="1" t="s">
        <v>130</v>
      </c>
      <c r="B6" s="1" t="s">
        <v>131</v>
      </c>
      <c r="C6" s="1" t="s">
        <v>131</v>
      </c>
      <c r="D6" s="1" t="s">
        <v>131</v>
      </c>
      <c r="E6" s="1" t="s">
        <v>131</v>
      </c>
      <c r="F6" s="1">
        <v>189.31002125352609</v>
      </c>
      <c r="G6" s="1">
        <v>81.889650072844034</v>
      </c>
      <c r="H6" s="1">
        <v>78.900146099870696</v>
      </c>
      <c r="I6" s="38">
        <v>84.04900404356782</v>
      </c>
      <c r="J6" s="1" t="s">
        <v>131</v>
      </c>
      <c r="K6" s="1">
        <v>72.089306450555867</v>
      </c>
      <c r="L6" s="1">
        <v>2054.86010742188</v>
      </c>
      <c r="M6" s="1">
        <v>401.96083867953598</v>
      </c>
      <c r="N6" s="1">
        <v>66.584538051870894</v>
      </c>
      <c r="O6" s="1">
        <v>136.35998535156301</v>
      </c>
      <c r="P6" s="1">
        <v>39.696625573656902</v>
      </c>
      <c r="Q6" s="1">
        <v>3167.15698242188</v>
      </c>
      <c r="R6" s="1">
        <v>168.67001342773401</v>
      </c>
      <c r="S6" s="1">
        <v>162.55999755859401</v>
      </c>
      <c r="T6" s="1">
        <v>591.59</v>
      </c>
      <c r="U6" s="1">
        <v>2592.6334227584798</v>
      </c>
      <c r="V6" s="1">
        <v>88.720001220703097</v>
      </c>
      <c r="W6" s="1">
        <v>986.55511505791401</v>
      </c>
      <c r="X6" s="1">
        <v>980.07518796992497</v>
      </c>
      <c r="Y6" s="1">
        <v>59.099998474121101</v>
      </c>
      <c r="Z6" s="1">
        <v>12.15</v>
      </c>
      <c r="AA6" s="1">
        <v>117.23001099</v>
      </c>
      <c r="AB6" s="1">
        <v>1111.12841796875</v>
      </c>
      <c r="AC6" s="1">
        <v>84.391097084086198</v>
      </c>
      <c r="AD6" s="1">
        <v>146.07546997070301</v>
      </c>
      <c r="AE6" s="1">
        <v>105.50681304931599</v>
      </c>
      <c r="AF6" s="1" t="s">
        <v>131</v>
      </c>
      <c r="AG6" s="1" t="s">
        <v>131</v>
      </c>
      <c r="AH6" s="1" t="s">
        <v>131</v>
      </c>
      <c r="AI6" s="1">
        <v>6584.80078125</v>
      </c>
      <c r="AJ6" s="1">
        <v>35.64</v>
      </c>
      <c r="AK6" s="1">
        <v>40</v>
      </c>
      <c r="AL6" s="1">
        <v>38</v>
      </c>
      <c r="AM6" s="1">
        <v>37</v>
      </c>
      <c r="AN6" s="1">
        <v>2271.72279948296</v>
      </c>
      <c r="AO6" s="1">
        <v>347</v>
      </c>
      <c r="AP6" s="1">
        <v>547.05390435926904</v>
      </c>
      <c r="AQ6" s="1">
        <v>72.4185422222223</v>
      </c>
      <c r="AR6" s="1">
        <v>33.900295420974899</v>
      </c>
      <c r="AS6" s="1">
        <v>395</v>
      </c>
      <c r="AT6" s="1">
        <v>68.820007324218807</v>
      </c>
      <c r="AU6" s="1">
        <v>7.45290220010508</v>
      </c>
      <c r="AV6" s="1">
        <v>297.60974270066703</v>
      </c>
      <c r="AW6" s="1">
        <v>138.00421371051999</v>
      </c>
      <c r="AX6" s="1">
        <v>13.337949999999999</v>
      </c>
      <c r="AY6" s="1">
        <v>201.75603906929999</v>
      </c>
      <c r="AZ6" s="1">
        <v>525.58140800000001</v>
      </c>
      <c r="BA6" s="1">
        <v>238.76603657499999</v>
      </c>
      <c r="BB6" s="1" t="s">
        <v>131</v>
      </c>
      <c r="BC6" s="1">
        <v>17.299999237060501</v>
      </c>
      <c r="BD6" s="1">
        <v>19.659999847412099</v>
      </c>
      <c r="BE6" s="1">
        <v>566.92695652173802</v>
      </c>
      <c r="BF6" s="1">
        <v>225.17990112304699</v>
      </c>
      <c r="BG6" s="1">
        <v>16973.587904345699</v>
      </c>
      <c r="BH6" s="1">
        <v>40</v>
      </c>
      <c r="BI6" s="1">
        <v>175.63475036621099</v>
      </c>
      <c r="BJ6" s="1">
        <v>553.12093982881299</v>
      </c>
      <c r="BK6" s="1">
        <v>684.27736572717504</v>
      </c>
      <c r="BL6" s="1">
        <v>773.821533203125</v>
      </c>
      <c r="BM6" s="1">
        <v>653</v>
      </c>
      <c r="BN6" s="1"/>
      <c r="BO6" s="1"/>
      <c r="BP6" s="1"/>
      <c r="BQ6" s="1"/>
      <c r="BR6" s="1"/>
      <c r="BX6" s="1"/>
      <c r="BY6" s="1"/>
      <c r="BZ6" s="1"/>
      <c r="CA6" s="1"/>
      <c r="CB6" s="52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hidden="1">
      <c r="A7" s="1" t="s">
        <v>132</v>
      </c>
      <c r="B7" s="1" t="s">
        <v>131</v>
      </c>
      <c r="C7" s="1" t="s">
        <v>131</v>
      </c>
      <c r="D7" s="1" t="s">
        <v>131</v>
      </c>
      <c r="E7" s="1" t="s">
        <v>131</v>
      </c>
      <c r="F7" s="1">
        <v>190.38792775534159</v>
      </c>
      <c r="G7" s="1">
        <v>83.048366702191089</v>
      </c>
      <c r="H7" s="1">
        <v>75.715154352160042</v>
      </c>
      <c r="I7" s="38">
        <v>88.345232452949972</v>
      </c>
      <c r="J7" s="1" t="s">
        <v>131</v>
      </c>
      <c r="K7" s="1">
        <v>69.839420218966879</v>
      </c>
      <c r="L7" s="1">
        <v>2131.00854492188</v>
      </c>
      <c r="M7" s="1">
        <v>372.185963687879</v>
      </c>
      <c r="N7" s="1">
        <v>66.584538051870894</v>
      </c>
      <c r="O7" s="1">
        <v>134.54998779296901</v>
      </c>
      <c r="P7" s="1">
        <v>40.258126666349803</v>
      </c>
      <c r="Q7" s="1">
        <v>3236.82299804688</v>
      </c>
      <c r="R7" s="1">
        <v>164.82998657226599</v>
      </c>
      <c r="S7" s="1">
        <v>162</v>
      </c>
      <c r="T7" s="1">
        <v>596.6</v>
      </c>
      <c r="U7" s="1">
        <v>2916.7119908813502</v>
      </c>
      <c r="V7" s="1">
        <v>97.209991455078097</v>
      </c>
      <c r="W7" s="1">
        <v>1040.8055999999999</v>
      </c>
      <c r="X7" s="1">
        <v>1000.37593984962</v>
      </c>
      <c r="Y7" s="1">
        <v>48.700000762939503</v>
      </c>
      <c r="Z7" s="1">
        <v>12.15</v>
      </c>
      <c r="AA7" s="1">
        <v>122.01000977</v>
      </c>
      <c r="AB7" s="1">
        <v>1166.24389648438</v>
      </c>
      <c r="AC7" s="1">
        <v>80.249202748670896</v>
      </c>
      <c r="AD7" s="1">
        <v>159.56546020507801</v>
      </c>
      <c r="AE7" s="1">
        <v>114.167831420898</v>
      </c>
      <c r="AF7" s="1" t="s">
        <v>131</v>
      </c>
      <c r="AG7" s="1" t="s">
        <v>131</v>
      </c>
      <c r="AH7" s="1" t="s">
        <v>131</v>
      </c>
      <c r="AI7" s="1">
        <v>6978.927734375</v>
      </c>
      <c r="AJ7" s="1">
        <v>35.090000000000003</v>
      </c>
      <c r="AK7" s="1">
        <v>38.5</v>
      </c>
      <c r="AL7" s="1">
        <v>36</v>
      </c>
      <c r="AM7" s="1">
        <v>37.04</v>
      </c>
      <c r="AN7" s="1">
        <v>2256.4831785732499</v>
      </c>
      <c r="AO7" s="1">
        <v>350</v>
      </c>
      <c r="AP7" s="1">
        <v>555.31755850366903</v>
      </c>
      <c r="AQ7" s="1">
        <v>65.527796825396905</v>
      </c>
      <c r="AR7" s="1">
        <v>32.5544682422452</v>
      </c>
      <c r="AS7" s="1">
        <v>399</v>
      </c>
      <c r="AT7" s="1">
        <v>75.309997558593807</v>
      </c>
      <c r="AU7" s="1">
        <v>7.6046583392182798</v>
      </c>
      <c r="AV7" s="1">
        <v>308.28925669321097</v>
      </c>
      <c r="AW7" s="1">
        <v>131.23100076767199</v>
      </c>
      <c r="AX7" s="1">
        <v>12.67656</v>
      </c>
      <c r="AY7" s="1">
        <v>198.26171221659999</v>
      </c>
      <c r="AZ7" s="1">
        <v>518.74708599999997</v>
      </c>
      <c r="BA7" s="1">
        <v>241.36131958125</v>
      </c>
      <c r="BB7" s="1" t="s">
        <v>131</v>
      </c>
      <c r="BC7" s="1">
        <v>22.75</v>
      </c>
      <c r="BD7" s="1">
        <v>24.689998626708999</v>
      </c>
      <c r="BE7" s="1">
        <v>573.95860869565104</v>
      </c>
      <c r="BF7" s="1">
        <v>233.09449768066401</v>
      </c>
      <c r="BG7" s="1">
        <v>17090.213163525401</v>
      </c>
      <c r="BH7" s="1">
        <v>38</v>
      </c>
      <c r="BI7" s="1">
        <v>172.695236206055</v>
      </c>
      <c r="BJ7" s="1">
        <v>568.15480455802197</v>
      </c>
      <c r="BK7" s="1">
        <v>722.56709258357</v>
      </c>
      <c r="BL7" s="1">
        <v>868.620361328125</v>
      </c>
      <c r="BM7" s="1">
        <v>637</v>
      </c>
      <c r="BN7" s="1"/>
      <c r="BO7" s="1"/>
      <c r="BP7" s="1"/>
      <c r="BQ7" s="1"/>
      <c r="BR7" s="1"/>
      <c r="BX7" s="1"/>
      <c r="BY7" s="1"/>
      <c r="BZ7" s="1"/>
      <c r="CA7" s="1"/>
      <c r="CB7" s="52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hidden="1">
      <c r="A8" s="1" t="s">
        <v>133</v>
      </c>
      <c r="B8" s="1" t="s">
        <v>131</v>
      </c>
      <c r="C8" s="1" t="s">
        <v>131</v>
      </c>
      <c r="D8" s="1" t="s">
        <v>131</v>
      </c>
      <c r="E8" s="1" t="s">
        <v>131</v>
      </c>
      <c r="F8" s="1">
        <v>194.06035502946759</v>
      </c>
      <c r="G8" s="1">
        <v>75.228895266145884</v>
      </c>
      <c r="H8" s="1">
        <v>69.002474934854106</v>
      </c>
      <c r="I8" s="38">
        <v>79.726312090916878</v>
      </c>
      <c r="J8" s="1" t="s">
        <v>131</v>
      </c>
      <c r="K8" s="1">
        <v>70.981533275226113</v>
      </c>
      <c r="L8" s="1">
        <v>1978.37890625</v>
      </c>
      <c r="M8" s="1">
        <v>422.91353627874997</v>
      </c>
      <c r="N8" s="1">
        <v>69.897835639140993</v>
      </c>
      <c r="O8" s="1">
        <v>118</v>
      </c>
      <c r="P8" s="1">
        <v>40.8275700834226</v>
      </c>
      <c r="Q8" s="1">
        <v>3091.09765625</v>
      </c>
      <c r="R8" s="1">
        <v>184.38000488281301</v>
      </c>
      <c r="S8" s="1">
        <v>169.89001464843801</v>
      </c>
      <c r="T8" s="1">
        <v>561.51</v>
      </c>
      <c r="U8" s="1">
        <v>2303.8279000000002</v>
      </c>
      <c r="V8" s="1">
        <v>93.529998779296903</v>
      </c>
      <c r="W8" s="1">
        <v>960.43451119691099</v>
      </c>
      <c r="X8" s="1">
        <v>1009.3984962406</v>
      </c>
      <c r="Y8" s="1">
        <v>39.400001525878899</v>
      </c>
      <c r="Z8" s="1">
        <v>12.15</v>
      </c>
      <c r="AA8" s="1">
        <v>119.32000732</v>
      </c>
      <c r="AB8" s="1">
        <v>1117.74243164063</v>
      </c>
      <c r="AC8" s="1">
        <v>80.249202748670896</v>
      </c>
      <c r="AD8" s="1">
        <v>155.27545166015599</v>
      </c>
      <c r="AE8" s="1">
        <v>109.83731842041</v>
      </c>
      <c r="AF8" s="1" t="s">
        <v>131</v>
      </c>
      <c r="AG8" s="1" t="s">
        <v>131</v>
      </c>
      <c r="AH8" s="1" t="s">
        <v>131</v>
      </c>
      <c r="AI8" s="1">
        <v>6733.787109375</v>
      </c>
      <c r="AJ8" s="1">
        <v>36.01</v>
      </c>
      <c r="AK8" s="1">
        <v>38.25</v>
      </c>
      <c r="AL8" s="1">
        <v>35.75</v>
      </c>
      <c r="AM8" s="1">
        <v>39.520000000000003</v>
      </c>
      <c r="AN8" s="1">
        <v>2188.1135410568299</v>
      </c>
      <c r="AO8" s="1">
        <v>338</v>
      </c>
      <c r="AP8" s="1">
        <v>518.13111485386901</v>
      </c>
      <c r="AQ8" s="1">
        <v>65.002072380952399</v>
      </c>
      <c r="AR8" s="1">
        <v>31.826994091580499</v>
      </c>
      <c r="AS8" s="1">
        <v>415</v>
      </c>
      <c r="AT8" s="1">
        <v>66.350006103515597</v>
      </c>
      <c r="AU8" s="1">
        <v>7.4002780332556801</v>
      </c>
      <c r="AV8" s="1">
        <v>304.92223882784498</v>
      </c>
      <c r="AW8" s="1">
        <v>131.23100076767199</v>
      </c>
      <c r="AX8" s="1">
        <v>12.786799999999999</v>
      </c>
      <c r="AY8" s="1">
        <v>186.1032184673</v>
      </c>
      <c r="AZ8" s="1">
        <v>486.78009600000001</v>
      </c>
      <c r="BA8" s="1">
        <v>227.07577949374999</v>
      </c>
      <c r="BB8" s="1" t="s">
        <v>131</v>
      </c>
      <c r="BC8" s="1">
        <v>19.630001068115199</v>
      </c>
      <c r="BD8" s="1">
        <v>21.180000305175799</v>
      </c>
      <c r="BE8" s="1">
        <v>535.28452173912899</v>
      </c>
      <c r="BF8" s="1">
        <v>226.83329772949199</v>
      </c>
      <c r="BG8" s="1">
        <v>17460.590400000001</v>
      </c>
      <c r="BH8" s="1">
        <v>35</v>
      </c>
      <c r="BI8" s="1">
        <v>163.50932312011699</v>
      </c>
      <c r="BJ8" s="1">
        <v>552.74510850382103</v>
      </c>
      <c r="BK8" s="1">
        <v>695.95685977131495</v>
      </c>
      <c r="BL8" s="1">
        <v>740.75244140625</v>
      </c>
      <c r="BM8" s="1">
        <v>494.5</v>
      </c>
      <c r="BN8" s="1"/>
      <c r="BO8" s="1"/>
      <c r="BP8" s="1"/>
      <c r="BQ8" s="1"/>
      <c r="BR8" s="1"/>
      <c r="BX8" s="1"/>
      <c r="BY8" s="1"/>
      <c r="BZ8" s="1"/>
      <c r="CA8" s="1"/>
      <c r="CB8" s="52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idden="1">
      <c r="A9" s="1" t="s">
        <v>134</v>
      </c>
      <c r="B9" s="1" t="s">
        <v>131</v>
      </c>
      <c r="C9" s="1" t="s">
        <v>131</v>
      </c>
      <c r="D9" s="1" t="s">
        <v>131</v>
      </c>
      <c r="E9" s="1" t="s">
        <v>131</v>
      </c>
      <c r="F9" s="1">
        <v>186.13788809691897</v>
      </c>
      <c r="G9" s="1">
        <v>72.47125255494862</v>
      </c>
      <c r="H9" s="1">
        <v>67.877107750156341</v>
      </c>
      <c r="I9" s="38">
        <v>75.789657519783489</v>
      </c>
      <c r="J9" s="1" t="s">
        <v>131</v>
      </c>
      <c r="K9" s="1">
        <v>70.400373275010963</v>
      </c>
      <c r="L9" s="1">
        <v>1932.45556640625</v>
      </c>
      <c r="M9" s="1">
        <v>395.89557857615</v>
      </c>
      <c r="N9" s="1">
        <v>69.897835639140993</v>
      </c>
      <c r="O9" s="1">
        <v>114.510009765625</v>
      </c>
      <c r="P9" s="1">
        <v>41.405068167518003</v>
      </c>
      <c r="Q9" s="1">
        <v>2910.09838867188</v>
      </c>
      <c r="R9" s="1">
        <v>180.80999755859401</v>
      </c>
      <c r="S9" s="1">
        <v>162.89999389648401</v>
      </c>
      <c r="T9" s="1">
        <v>541.45000000000005</v>
      </c>
      <c r="U9" s="1">
        <v>2074.5475545593299</v>
      </c>
      <c r="V9" s="1">
        <v>90.559997558593807</v>
      </c>
      <c r="W9" s="1">
        <v>944.36029343629298</v>
      </c>
      <c r="X9" s="1">
        <v>1015.03759398496</v>
      </c>
      <c r="Y9" s="1">
        <v>38.099998474121101</v>
      </c>
      <c r="Z9" s="1">
        <v>12.15</v>
      </c>
      <c r="AA9" s="1">
        <v>132.72000122</v>
      </c>
      <c r="AB9" s="1">
        <v>970.03271484375</v>
      </c>
      <c r="AC9" s="1">
        <v>87.497517835647699</v>
      </c>
      <c r="AD9" s="1">
        <v>152.78546142578099</v>
      </c>
      <c r="AE9" s="1">
        <v>108.26260375976599</v>
      </c>
      <c r="AF9" s="1" t="s">
        <v>131</v>
      </c>
      <c r="AG9" s="1" t="s">
        <v>131</v>
      </c>
      <c r="AH9" s="1" t="s">
        <v>131</v>
      </c>
      <c r="AI9" s="1">
        <v>6233.369140625</v>
      </c>
      <c r="AJ9" s="1">
        <v>35.090000000000003</v>
      </c>
      <c r="AK9" s="1">
        <v>38.15</v>
      </c>
      <c r="AL9" s="1">
        <v>35</v>
      </c>
      <c r="AM9" s="1">
        <v>39.5</v>
      </c>
      <c r="AN9" s="1">
        <v>2081.16787143497</v>
      </c>
      <c r="AO9" s="1">
        <v>377</v>
      </c>
      <c r="AP9" s="1">
        <v>504.90926822283001</v>
      </c>
      <c r="AQ9" s="1">
        <v>51.858961269841302</v>
      </c>
      <c r="AR9" s="1">
        <v>30.990398818316098</v>
      </c>
      <c r="AS9" s="1">
        <v>419</v>
      </c>
      <c r="AT9" s="1">
        <v>60.549999237060497</v>
      </c>
      <c r="AU9" s="1">
        <v>7.4264015087299597</v>
      </c>
      <c r="AV9" s="1">
        <v>302.95003367761899</v>
      </c>
      <c r="AW9" s="1">
        <v>143.08412341765501</v>
      </c>
      <c r="AX9" s="1">
        <v>12.34587</v>
      </c>
      <c r="AY9" s="1">
        <v>181.19793313779999</v>
      </c>
      <c r="AZ9" s="1">
        <v>451.06525199999999</v>
      </c>
      <c r="BA9" s="1">
        <v>218.21047648125</v>
      </c>
      <c r="BB9" s="1" t="s">
        <v>131</v>
      </c>
      <c r="BC9" s="1">
        <v>21.25</v>
      </c>
      <c r="BD9" s="1">
        <v>22.669998168945298</v>
      </c>
      <c r="BE9" s="1">
        <v>486.06295652173799</v>
      </c>
      <c r="BF9" s="1">
        <v>221.80679321289099</v>
      </c>
      <c r="BG9" s="1">
        <v>17041.712599999999</v>
      </c>
      <c r="BH9" s="1">
        <v>32</v>
      </c>
      <c r="BI9" s="1">
        <v>156.52803039550801</v>
      </c>
      <c r="BJ9" s="1">
        <v>510.65027961541699</v>
      </c>
      <c r="BK9" s="1">
        <v>688.13035529291801</v>
      </c>
      <c r="BL9" s="1">
        <v>707.68310546875</v>
      </c>
      <c r="BM9" s="1">
        <v>518</v>
      </c>
      <c r="BN9" s="1"/>
      <c r="BO9" s="1"/>
      <c r="BP9" s="1"/>
      <c r="BQ9" s="1"/>
      <c r="BR9" s="1"/>
      <c r="BX9" s="1"/>
      <c r="BY9" s="1"/>
      <c r="BZ9" s="1"/>
      <c r="CA9" s="1"/>
      <c r="CB9" s="52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idden="1">
      <c r="A10" s="1" t="s">
        <v>135</v>
      </c>
      <c r="B10" s="1" t="s">
        <v>131</v>
      </c>
      <c r="C10" s="1" t="s">
        <v>131</v>
      </c>
      <c r="D10" s="1" t="s">
        <v>131</v>
      </c>
      <c r="E10" s="1" t="s">
        <v>131</v>
      </c>
      <c r="F10" s="1">
        <v>185.07024073234973</v>
      </c>
      <c r="G10" s="1">
        <v>69.588103491256192</v>
      </c>
      <c r="H10" s="1">
        <v>65.879670514946184</v>
      </c>
      <c r="I10" s="38">
        <v>72.266748358415711</v>
      </c>
      <c r="J10" s="1" t="s">
        <v>131</v>
      </c>
      <c r="K10" s="1">
        <v>71.021189743873677</v>
      </c>
      <c r="L10" s="1">
        <v>1775.8037109375</v>
      </c>
      <c r="M10" s="1">
        <v>444.96897975985797</v>
      </c>
      <c r="N10" s="1">
        <v>68.241186845505894</v>
      </c>
      <c r="O10" s="1">
        <v>110.5</v>
      </c>
      <c r="P10" s="1">
        <v>41.990734850343301</v>
      </c>
      <c r="Q10" s="1">
        <v>2585.798828125</v>
      </c>
      <c r="R10" s="1">
        <v>190.54000854492199</v>
      </c>
      <c r="S10" s="1">
        <v>174.05999755859401</v>
      </c>
      <c r="T10" s="1">
        <v>536.44000000000005</v>
      </c>
      <c r="U10" s="1">
        <v>2076.7523091186499</v>
      </c>
      <c r="V10" s="1">
        <v>88.399993896484403</v>
      </c>
      <c r="W10" s="1">
        <v>1014.684996139</v>
      </c>
      <c r="X10" s="1">
        <v>1035.3383458646599</v>
      </c>
      <c r="Y10" s="1">
        <v>33.799999237060497</v>
      </c>
      <c r="Z10" s="1">
        <v>12.15</v>
      </c>
      <c r="AA10" s="1">
        <v>142.07000732</v>
      </c>
      <c r="AB10" s="1">
        <v>793.6630859375</v>
      </c>
      <c r="AC10" s="1">
        <v>87.497517835647699</v>
      </c>
      <c r="AD10" s="1">
        <v>162.73547363281301</v>
      </c>
      <c r="AE10" s="1">
        <v>109.83731842041</v>
      </c>
      <c r="AF10" s="1" t="s">
        <v>131</v>
      </c>
      <c r="AG10" s="1" t="s">
        <v>131</v>
      </c>
      <c r="AH10" s="1" t="s">
        <v>131</v>
      </c>
      <c r="AI10" s="1">
        <v>6000.76953125</v>
      </c>
      <c r="AJ10" s="1">
        <v>35.72</v>
      </c>
      <c r="AK10" s="1">
        <v>38.5</v>
      </c>
      <c r="AL10" s="1">
        <v>35.6</v>
      </c>
      <c r="AM10" s="1">
        <v>39.5</v>
      </c>
      <c r="AN10" s="1">
        <v>2044.5412594182601</v>
      </c>
      <c r="AO10" s="1">
        <v>442.2</v>
      </c>
      <c r="AP10" s="1">
        <v>482.59740203295001</v>
      </c>
      <c r="AQ10" s="1">
        <v>54.900652698412699</v>
      </c>
      <c r="AR10" s="1">
        <v>30.663035450517</v>
      </c>
      <c r="AS10" s="1">
        <v>433</v>
      </c>
      <c r="AT10" s="1">
        <v>60.389999389648402</v>
      </c>
      <c r="AU10" s="1">
        <v>7.6934876425471996</v>
      </c>
      <c r="AV10" s="1">
        <v>310.72056165776098</v>
      </c>
      <c r="AW10" s="1">
        <v>143.08412341765501</v>
      </c>
      <c r="AX10" s="1">
        <v>12.015180000000001</v>
      </c>
      <c r="AY10" s="1">
        <v>187.39292270000001</v>
      </c>
      <c r="AZ10" s="1">
        <v>463.19066199999997</v>
      </c>
      <c r="BA10" s="1">
        <v>225.90445707500001</v>
      </c>
      <c r="BB10" s="1" t="s">
        <v>131</v>
      </c>
      <c r="BC10" s="1">
        <v>30.939998626708999</v>
      </c>
      <c r="BD10" s="1">
        <v>31.889999389648398</v>
      </c>
      <c r="BE10" s="1">
        <v>502.763130434782</v>
      </c>
      <c r="BF10" s="1">
        <v>229.61120605468801</v>
      </c>
      <c r="BG10" s="1">
        <v>17180.604736474601</v>
      </c>
      <c r="BH10" s="1">
        <v>32</v>
      </c>
      <c r="BI10" s="1">
        <v>161.30470275878901</v>
      </c>
      <c r="BJ10" s="1">
        <v>524.93244346154597</v>
      </c>
      <c r="BK10" s="1">
        <v>720.76097616547804</v>
      </c>
      <c r="BL10" s="1">
        <v>701.069091796875</v>
      </c>
      <c r="BM10" s="1">
        <v>535.5</v>
      </c>
      <c r="BN10" s="1"/>
      <c r="BO10" s="1"/>
      <c r="BP10" s="1"/>
      <c r="BQ10" s="1"/>
      <c r="BR10" s="1"/>
      <c r="BX10" s="1"/>
      <c r="BY10" s="1"/>
      <c r="BZ10" s="1"/>
      <c r="CA10" s="1"/>
      <c r="CB10" s="5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hidden="1">
      <c r="A11" s="1" t="s">
        <v>136</v>
      </c>
      <c r="B11" s="1" t="s">
        <v>131</v>
      </c>
      <c r="C11" s="1" t="s">
        <v>131</v>
      </c>
      <c r="D11" s="1" t="s">
        <v>131</v>
      </c>
      <c r="E11" s="1" t="s">
        <v>131</v>
      </c>
      <c r="F11" s="1">
        <v>179.37530938389369</v>
      </c>
      <c r="G11" s="1">
        <v>68.855698370956134</v>
      </c>
      <c r="H11" s="1">
        <v>67.814546949355503</v>
      </c>
      <c r="I11" s="38">
        <v>69.607734319622907</v>
      </c>
      <c r="J11" s="1" t="s">
        <v>131</v>
      </c>
      <c r="K11" s="1">
        <v>70.986003025590989</v>
      </c>
      <c r="L11" s="1">
        <v>1668.96044921875</v>
      </c>
      <c r="M11" s="1">
        <v>342.41108869622201</v>
      </c>
      <c r="N11" s="1">
        <v>64.927889258235794</v>
      </c>
      <c r="O11" s="1">
        <v>113.890007019043</v>
      </c>
      <c r="P11" s="1">
        <v>42.5846856751483</v>
      </c>
      <c r="Q11" s="1">
        <v>2498.05493164063</v>
      </c>
      <c r="R11" s="1">
        <v>181.41000366210901</v>
      </c>
      <c r="S11" s="1">
        <v>169.010009765625</v>
      </c>
      <c r="T11" s="1">
        <v>546.46</v>
      </c>
      <c r="U11" s="1">
        <v>2006.2041999999999</v>
      </c>
      <c r="V11" s="1">
        <v>84.1400146484375</v>
      </c>
      <c r="W11" s="1">
        <v>972.49017451737404</v>
      </c>
      <c r="X11" s="1">
        <v>1043.2330827067699</v>
      </c>
      <c r="Y11" s="1">
        <v>38.200000762939503</v>
      </c>
      <c r="Z11" s="1">
        <v>12.15</v>
      </c>
      <c r="AA11" s="1">
        <v>141.63000488</v>
      </c>
      <c r="AB11" s="1">
        <v>736.343017578125</v>
      </c>
      <c r="AC11" s="1">
        <v>87.497517835647699</v>
      </c>
      <c r="AD11" s="1">
        <v>164.42547607421901</v>
      </c>
      <c r="AE11" s="1">
        <v>113.38047027587901</v>
      </c>
      <c r="AF11" s="1" t="s">
        <v>131</v>
      </c>
      <c r="AG11" s="1" t="s">
        <v>131</v>
      </c>
      <c r="AH11" s="1" t="s">
        <v>131</v>
      </c>
      <c r="AI11" s="1">
        <v>6294.833984375</v>
      </c>
      <c r="AJ11" s="1">
        <v>35.54</v>
      </c>
      <c r="AK11" s="1">
        <v>38</v>
      </c>
      <c r="AL11" s="1">
        <v>36</v>
      </c>
      <c r="AM11" s="1">
        <v>39.5</v>
      </c>
      <c r="AN11" s="1">
        <v>2053.2938669789</v>
      </c>
      <c r="AO11" s="1">
        <v>480</v>
      </c>
      <c r="AP11" s="1">
        <v>458.63280501419098</v>
      </c>
      <c r="AQ11" s="1">
        <v>62.467329523809603</v>
      </c>
      <c r="AR11" s="1">
        <v>31.281388478581999</v>
      </c>
      <c r="AS11" s="1">
        <v>442</v>
      </c>
      <c r="AT11" s="1">
        <v>61.869998931884801</v>
      </c>
      <c r="AU11" s="1">
        <v>8.0167155922153803</v>
      </c>
      <c r="AV11" s="1">
        <v>312.02659654400702</v>
      </c>
      <c r="AW11" s="1">
        <v>143.08412341765501</v>
      </c>
      <c r="AX11" s="1">
        <v>11.46402</v>
      </c>
      <c r="AY11" s="1">
        <v>190.06051607020001</v>
      </c>
      <c r="AZ11" s="1">
        <v>485.01639999999998</v>
      </c>
      <c r="BA11" s="1">
        <v>232.63381920625</v>
      </c>
      <c r="BB11" s="1" t="s">
        <v>131</v>
      </c>
      <c r="BC11" s="1">
        <v>30.799999237060501</v>
      </c>
      <c r="BD11" s="1">
        <v>32.099998474121101</v>
      </c>
      <c r="BE11" s="1">
        <v>493.97356521738999</v>
      </c>
      <c r="BF11" s="1">
        <v>235.40930175781301</v>
      </c>
      <c r="BG11" s="1">
        <v>17211.467263525399</v>
      </c>
      <c r="BH11" s="1">
        <v>31.5</v>
      </c>
      <c r="BI11" s="1">
        <v>157.63034057617199</v>
      </c>
      <c r="BJ11" s="1">
        <v>532.95049700383902</v>
      </c>
      <c r="BK11" s="1">
        <v>737.25678065786303</v>
      </c>
      <c r="BL11" s="1">
        <v>676.818359375</v>
      </c>
      <c r="BM11" s="1">
        <v>653.5</v>
      </c>
      <c r="BN11" s="1"/>
      <c r="BO11" s="1"/>
      <c r="BP11" s="1"/>
      <c r="BQ11" s="1"/>
      <c r="BR11" s="1"/>
      <c r="BX11" s="1"/>
      <c r="BY11" s="1"/>
      <c r="BZ11" s="1"/>
      <c r="CA11" s="1"/>
      <c r="CB11" s="52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124" hidden="1">
      <c r="A12" s="1" t="s">
        <v>137</v>
      </c>
      <c r="B12" s="1" t="s">
        <v>131</v>
      </c>
      <c r="C12" s="1" t="s">
        <v>131</v>
      </c>
      <c r="D12" s="1" t="s">
        <v>131</v>
      </c>
      <c r="E12" s="1" t="s">
        <v>131</v>
      </c>
      <c r="F12" s="1">
        <v>164.08036520677464</v>
      </c>
      <c r="G12" s="1">
        <v>72.417971036759127</v>
      </c>
      <c r="H12" s="1">
        <v>71.535431231596135</v>
      </c>
      <c r="I12" s="38">
        <v>73.055439944587704</v>
      </c>
      <c r="J12" s="1" t="s">
        <v>131</v>
      </c>
      <c r="K12" s="1">
        <v>68.817349050297409</v>
      </c>
      <c r="L12" s="1">
        <v>1758.07495117188</v>
      </c>
      <c r="M12" s="1">
        <v>351.78466532177299</v>
      </c>
      <c r="N12" s="1">
        <v>86.528040836785294</v>
      </c>
      <c r="O12" s="1">
        <v>124.959991455078</v>
      </c>
      <c r="P12" s="1">
        <v>43.187037819519098</v>
      </c>
      <c r="Q12" s="1">
        <v>2464.76513671875</v>
      </c>
      <c r="R12" s="1">
        <v>155.67001342773401</v>
      </c>
      <c r="S12" s="1">
        <v>147.94000244140599</v>
      </c>
      <c r="T12" s="1">
        <v>594.59</v>
      </c>
      <c r="U12" s="1">
        <v>2175.9602091186498</v>
      </c>
      <c r="V12" s="1">
        <v>88.8699951171875</v>
      </c>
      <c r="W12" s="1">
        <v>962.44378841698801</v>
      </c>
      <c r="X12" s="1">
        <v>992.48120300751896</v>
      </c>
      <c r="Y12" s="1">
        <v>43.900001525878899</v>
      </c>
      <c r="Z12" s="1">
        <v>12.15</v>
      </c>
      <c r="AA12" s="1">
        <v>146.38000488</v>
      </c>
      <c r="AB12" s="1">
        <v>809.095458984375</v>
      </c>
      <c r="AC12" s="1">
        <v>93.710359338770601</v>
      </c>
      <c r="AD12" s="1">
        <v>141.13546752929699</v>
      </c>
      <c r="AE12" s="1">
        <v>130.70248413085901</v>
      </c>
      <c r="AF12" s="1" t="s">
        <v>131</v>
      </c>
      <c r="AG12" s="1" t="s">
        <v>131</v>
      </c>
      <c r="AH12" s="1" t="s">
        <v>131</v>
      </c>
      <c r="AI12" s="1">
        <v>6622.166015625</v>
      </c>
      <c r="AJ12" s="1">
        <v>34.33</v>
      </c>
      <c r="AK12" s="1">
        <v>37.4</v>
      </c>
      <c r="AL12" s="1">
        <v>33.35</v>
      </c>
      <c r="AM12" s="1">
        <v>39.49</v>
      </c>
      <c r="AN12" s="1">
        <v>2073.1567768601599</v>
      </c>
      <c r="AO12" s="1">
        <v>415</v>
      </c>
      <c r="AP12" s="1">
        <v>450.36915086979099</v>
      </c>
      <c r="AQ12" s="1">
        <v>84.679187301587405</v>
      </c>
      <c r="AR12" s="1">
        <v>34.336779911373696</v>
      </c>
      <c r="AS12" s="1">
        <v>442</v>
      </c>
      <c r="AT12" s="1">
        <v>61.060001373291001</v>
      </c>
      <c r="AU12" s="1">
        <v>8.3182706103761994</v>
      </c>
      <c r="AV12" s="1">
        <v>293.59503070687401</v>
      </c>
      <c r="AW12" s="1">
        <v>153.243942831927</v>
      </c>
      <c r="AX12" s="1">
        <v>11.46402</v>
      </c>
      <c r="AY12" s="1">
        <v>222.6779077331</v>
      </c>
      <c r="AZ12" s="1">
        <v>585.98799599999995</v>
      </c>
      <c r="BA12" s="1">
        <v>273.72197228750002</v>
      </c>
      <c r="BB12" s="1" t="s">
        <v>131</v>
      </c>
      <c r="BC12" s="1">
        <v>27.700000762939499</v>
      </c>
      <c r="BD12" s="1">
        <v>28.75</v>
      </c>
      <c r="BE12" s="1">
        <v>555.500521739129</v>
      </c>
      <c r="BF12" s="1">
        <v>222.29179382324199</v>
      </c>
      <c r="BG12" s="1">
        <v>17090.213163525401</v>
      </c>
      <c r="BH12" s="1">
        <v>31.5</v>
      </c>
      <c r="BI12" s="1">
        <v>168.65344238281301</v>
      </c>
      <c r="BJ12" s="1">
        <v>540.84329892653102</v>
      </c>
      <c r="BK12" s="1">
        <v>736.89549858139299</v>
      </c>
      <c r="BL12" s="1">
        <v>712.09228515625</v>
      </c>
      <c r="BM12" s="1">
        <v>614.25</v>
      </c>
      <c r="BN12" s="1"/>
      <c r="BO12" s="1" t="s">
        <v>589</v>
      </c>
      <c r="BP12" s="1" t="s">
        <v>590</v>
      </c>
      <c r="BQ12" s="1" t="s">
        <v>591</v>
      </c>
      <c r="BR12" s="1" t="s">
        <v>592</v>
      </c>
      <c r="BS12" s="49" t="s">
        <v>593</v>
      </c>
      <c r="BT12" s="49" t="s">
        <v>594</v>
      </c>
      <c r="BU12" s="49" t="s">
        <v>589</v>
      </c>
      <c r="BV12" s="49" t="s">
        <v>590</v>
      </c>
      <c r="BW12" s="49" t="s">
        <v>591</v>
      </c>
      <c r="BX12" s="1" t="s">
        <v>592</v>
      </c>
      <c r="BY12" s="1"/>
      <c r="BZ12" s="1"/>
      <c r="CA12" s="1"/>
      <c r="CB12" s="52"/>
      <c r="CC12" s="1" t="s">
        <v>593</v>
      </c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1:124" hidden="1">
      <c r="A13" s="1" t="s">
        <v>138</v>
      </c>
      <c r="B13" s="1" t="s">
        <v>131</v>
      </c>
      <c r="C13" s="1" t="s">
        <v>131</v>
      </c>
      <c r="D13" s="1" t="s">
        <v>131</v>
      </c>
      <c r="E13" s="1" t="s">
        <v>131</v>
      </c>
      <c r="F13" s="1">
        <v>150.41183573693894</v>
      </c>
      <c r="G13" s="1">
        <v>74.20420906151638</v>
      </c>
      <c r="H13" s="1">
        <v>76.02952842384245</v>
      </c>
      <c r="I13" s="38">
        <v>72.885759362666263</v>
      </c>
      <c r="J13" s="1" t="s">
        <v>131</v>
      </c>
      <c r="K13" s="1">
        <v>64.905001097486192</v>
      </c>
      <c r="L13" s="1">
        <v>1783.62719726563</v>
      </c>
      <c r="M13" s="1">
        <v>342.41108869622099</v>
      </c>
      <c r="N13" s="1">
        <v>81.558094455880095</v>
      </c>
      <c r="O13" s="1">
        <v>132.510009765625</v>
      </c>
      <c r="P13" s="1">
        <v>43.797910118496603</v>
      </c>
      <c r="Q13" s="1">
        <v>2312.20556640625</v>
      </c>
      <c r="R13" s="1">
        <v>135.989990234375</v>
      </c>
      <c r="S13" s="1">
        <v>132.04998779296901</v>
      </c>
      <c r="T13" s="1">
        <v>590.58000000000004</v>
      </c>
      <c r="U13" s="1">
        <v>2081.1611454406702</v>
      </c>
      <c r="V13" s="1">
        <v>96.3699951171875</v>
      </c>
      <c r="W13" s="1">
        <v>984.54583783783698</v>
      </c>
      <c r="X13" s="1">
        <v>1060.1503759398499</v>
      </c>
      <c r="Y13" s="1">
        <v>53.299999237060497</v>
      </c>
      <c r="Z13" s="1">
        <v>12.15</v>
      </c>
      <c r="AA13" s="1">
        <v>140.95999146</v>
      </c>
      <c r="AB13" s="1">
        <v>850.9833984375</v>
      </c>
      <c r="AC13" s="1">
        <v>82.837886708305504</v>
      </c>
      <c r="AD13" s="1">
        <v>134.51547241210901</v>
      </c>
      <c r="AE13" s="1">
        <v>143.30030822753901</v>
      </c>
      <c r="AF13" s="1" t="s">
        <v>131</v>
      </c>
      <c r="AG13" s="1" t="s">
        <v>131</v>
      </c>
      <c r="AH13" s="1" t="s">
        <v>131</v>
      </c>
      <c r="AI13" s="1">
        <v>6584.505859375</v>
      </c>
      <c r="AJ13" s="1">
        <v>31.88</v>
      </c>
      <c r="AK13" s="1">
        <v>33.6</v>
      </c>
      <c r="AL13" s="1">
        <v>32.299999999999997</v>
      </c>
      <c r="AM13" s="1">
        <v>38.01</v>
      </c>
      <c r="AN13" s="1">
        <v>2063.7076475650501</v>
      </c>
      <c r="AO13" s="1">
        <v>404.3</v>
      </c>
      <c r="AP13" s="1">
        <v>428.05728467991099</v>
      </c>
      <c r="AQ13" s="1">
        <v>102.722801269841</v>
      </c>
      <c r="AR13" s="1">
        <v>36.4100812407681</v>
      </c>
      <c r="AS13" s="1">
        <v>442</v>
      </c>
      <c r="AT13" s="1">
        <v>63.549999237060497</v>
      </c>
      <c r="AU13" s="1">
        <v>8.4704974310319692</v>
      </c>
      <c r="AV13" s="1">
        <v>288.173664375822</v>
      </c>
      <c r="AW13" s="1">
        <v>135.464258856952</v>
      </c>
      <c r="AX13" s="1">
        <v>11.023099999999999</v>
      </c>
      <c r="AY13" s="1">
        <v>234.48366186320001</v>
      </c>
      <c r="AZ13" s="1">
        <v>583.34245199999998</v>
      </c>
      <c r="BA13" s="1">
        <v>279.60155148749999</v>
      </c>
      <c r="BB13" s="1" t="s">
        <v>131</v>
      </c>
      <c r="BC13" s="1">
        <v>31.7700004577637</v>
      </c>
      <c r="BD13" s="1">
        <v>33.139999389648402</v>
      </c>
      <c r="BE13" s="1">
        <v>577.474434782608</v>
      </c>
      <c r="BF13" s="1">
        <v>226.03970336914099</v>
      </c>
      <c r="BG13" s="1">
        <v>17008.6433</v>
      </c>
      <c r="BH13" s="1">
        <v>30</v>
      </c>
      <c r="BI13" s="1">
        <v>171.22549438476599</v>
      </c>
      <c r="BJ13" s="1">
        <v>540.216887896147</v>
      </c>
      <c r="BK13" s="1">
        <v>727.38340303181405</v>
      </c>
      <c r="BL13" s="1">
        <v>767.207763671875</v>
      </c>
      <c r="BM13" s="1">
        <v>631.25</v>
      </c>
      <c r="BN13" s="41">
        <v>2006</v>
      </c>
      <c r="BO13" s="1">
        <v>0.751</v>
      </c>
      <c r="BP13" s="1">
        <f>1.05+0.093</f>
        <v>1.143</v>
      </c>
      <c r="BQ13" s="1">
        <v>0.96799999999999997</v>
      </c>
      <c r="BR13" s="1"/>
      <c r="BT13" s="49">
        <f>SUM(BO13:BS13)</f>
        <v>2.8620000000000001</v>
      </c>
      <c r="BU13" s="51">
        <f>BO13/$BT13</f>
        <v>0.26240391334730956</v>
      </c>
      <c r="BV13" s="51">
        <f t="shared" ref="BV13:BX23" si="0">BP13/$BT13</f>
        <v>0.3993710691823899</v>
      </c>
      <c r="BW13" s="51">
        <f t="shared" si="0"/>
        <v>0.33822501747030048</v>
      </c>
      <c r="BX13" s="42">
        <f t="shared" si="0"/>
        <v>0</v>
      </c>
      <c r="BY13" s="42"/>
      <c r="BZ13" s="42"/>
      <c r="CA13" s="42"/>
      <c r="CB13" s="54"/>
      <c r="CC13" s="42">
        <f t="shared" ref="CC13:CC23" si="1">BS13/$BT13</f>
        <v>0</v>
      </c>
      <c r="CD13" s="1">
        <f>SUM(BU13:CC13)</f>
        <v>1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124" hidden="1">
      <c r="A14" s="1" t="s">
        <v>139</v>
      </c>
      <c r="B14" s="1" t="s">
        <v>131</v>
      </c>
      <c r="C14" s="1" t="s">
        <v>131</v>
      </c>
      <c r="D14" s="1" t="s">
        <v>131</v>
      </c>
      <c r="E14" s="1" t="s">
        <v>131</v>
      </c>
      <c r="F14" s="1">
        <v>146.06417865224964</v>
      </c>
      <c r="G14" s="1">
        <v>70.726777463471791</v>
      </c>
      <c r="H14" s="1">
        <v>71.309026145763895</v>
      </c>
      <c r="I14" s="38">
        <v>70.306212374606659</v>
      </c>
      <c r="J14" s="1" t="s">
        <v>131</v>
      </c>
      <c r="K14" s="1">
        <v>63.573452173036401</v>
      </c>
      <c r="L14" s="1">
        <v>1655.06567382813</v>
      </c>
      <c r="M14" s="1">
        <v>352.88743749582898</v>
      </c>
      <c r="N14" s="1">
        <v>78.244796868609995</v>
      </c>
      <c r="O14" s="1">
        <v>129.14999389648401</v>
      </c>
      <c r="P14" s="1">
        <v>44.4174230880202</v>
      </c>
      <c r="Q14" s="1">
        <v>2386.06030273438</v>
      </c>
      <c r="R14" s="1">
        <v>125.879997253418</v>
      </c>
      <c r="S14" s="1">
        <v>124.959991455078</v>
      </c>
      <c r="T14" s="1">
        <v>591.59</v>
      </c>
      <c r="U14" s="1">
        <v>2059.11494544067</v>
      </c>
      <c r="V14" s="1">
        <v>101.120002746582</v>
      </c>
      <c r="W14" s="1">
        <v>1006.64788725869</v>
      </c>
      <c r="X14" s="1">
        <v>1353.3834586466201</v>
      </c>
      <c r="Y14" s="1">
        <v>43</v>
      </c>
      <c r="Z14" s="1">
        <v>12.15</v>
      </c>
      <c r="AA14" s="1">
        <v>132.48999022999999</v>
      </c>
      <c r="AB14" s="1">
        <v>881.847900390625</v>
      </c>
      <c r="AC14" s="1">
        <v>73.000887661694193</v>
      </c>
      <c r="AD14" s="1">
        <v>159.12545776367199</v>
      </c>
      <c r="AE14" s="1">
        <v>140.93821716308599</v>
      </c>
      <c r="AF14" s="1" t="s">
        <v>131</v>
      </c>
      <c r="AG14" s="1" t="s">
        <v>131</v>
      </c>
      <c r="AH14" s="1" t="s">
        <v>131</v>
      </c>
      <c r="AI14" s="1">
        <v>6655.357421875</v>
      </c>
      <c r="AJ14" s="1">
        <v>31.91</v>
      </c>
      <c r="AK14" s="1">
        <v>33.4</v>
      </c>
      <c r="AL14" s="1">
        <v>32.25</v>
      </c>
      <c r="AM14" s="1">
        <v>36.020000000000003</v>
      </c>
      <c r="AN14" s="1">
        <v>2092.6309585837298</v>
      </c>
      <c r="AO14" s="1">
        <v>505.5</v>
      </c>
      <c r="AP14" s="1">
        <v>420.619995949952</v>
      </c>
      <c r="AQ14" s="1">
        <v>101.18317968254</v>
      </c>
      <c r="AR14" s="1">
        <v>37.974150664697198</v>
      </c>
      <c r="AS14" s="1">
        <v>442</v>
      </c>
      <c r="AT14" s="1">
        <v>66.089996337890597</v>
      </c>
      <c r="AU14" s="1">
        <v>8.5657297314934802</v>
      </c>
      <c r="AV14" s="1">
        <v>307.91495930731702</v>
      </c>
      <c r="AW14" s="1">
        <v>119.37787811768899</v>
      </c>
      <c r="AX14" s="1">
        <v>10.141249999999999</v>
      </c>
      <c r="AY14" s="1">
        <v>263.76105025679999</v>
      </c>
      <c r="AZ14" s="1">
        <v>591.94047</v>
      </c>
      <c r="BA14" s="1">
        <v>303.30360513750003</v>
      </c>
      <c r="BB14" s="1" t="s">
        <v>131</v>
      </c>
      <c r="BC14" s="1">
        <v>34.740001678466797</v>
      </c>
      <c r="BD14" s="1">
        <v>35.029998779296903</v>
      </c>
      <c r="BE14" s="1">
        <v>561.65321739130297</v>
      </c>
      <c r="BF14" s="1">
        <v>209.74760437011699</v>
      </c>
      <c r="BG14" s="1">
        <v>17295.243900000001</v>
      </c>
      <c r="BH14" s="1">
        <v>28.5</v>
      </c>
      <c r="BI14" s="1">
        <v>179.67652893066401</v>
      </c>
      <c r="BJ14" s="1">
        <v>553.74735085919701</v>
      </c>
      <c r="BK14" s="1">
        <v>728.82823737343597</v>
      </c>
      <c r="BL14" s="1">
        <v>795.867919921875</v>
      </c>
      <c r="BM14" s="1">
        <v>666.75</v>
      </c>
      <c r="BN14" s="41">
        <f>BN13+1</f>
        <v>2007</v>
      </c>
      <c r="BO14" s="1">
        <v>0.872</v>
      </c>
      <c r="BP14" s="1">
        <v>1.26</v>
      </c>
      <c r="BQ14" s="1">
        <v>1.03</v>
      </c>
      <c r="BR14" s="1"/>
      <c r="BT14" s="49">
        <f t="shared" ref="BT14:BT23" si="2">SUM(BO14:BS14)</f>
        <v>3.1619999999999999</v>
      </c>
      <c r="BU14" s="51">
        <f t="shared" ref="BU14:BU23" si="3">BO14/$BT14</f>
        <v>0.27577482605945602</v>
      </c>
      <c r="BV14" s="51">
        <f t="shared" si="0"/>
        <v>0.39848197343453512</v>
      </c>
      <c r="BW14" s="51">
        <f t="shared" si="0"/>
        <v>0.32574320050600886</v>
      </c>
      <c r="BX14" s="42">
        <f t="shared" si="0"/>
        <v>0</v>
      </c>
      <c r="BY14" s="42"/>
      <c r="BZ14" s="42"/>
      <c r="CA14" s="42"/>
      <c r="CB14" s="54"/>
      <c r="CC14" s="42">
        <f t="shared" si="1"/>
        <v>0</v>
      </c>
      <c r="CD14" s="1">
        <f t="shared" ref="CD14:CD23" si="4">SUM(BU14:CC14)</f>
        <v>1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hidden="1">
      <c r="A15" s="1" t="s">
        <v>140</v>
      </c>
      <c r="B15" s="1" t="s">
        <v>131</v>
      </c>
      <c r="C15" s="1" t="s">
        <v>131</v>
      </c>
      <c r="D15" s="1" t="s">
        <v>131</v>
      </c>
      <c r="E15" s="1" t="s">
        <v>131</v>
      </c>
      <c r="F15" s="1">
        <v>143.90538835358419</v>
      </c>
      <c r="G15" s="1">
        <v>70.110384083111327</v>
      </c>
      <c r="H15" s="1">
        <v>70.97717995074396</v>
      </c>
      <c r="I15" s="38">
        <v>69.484287207007171</v>
      </c>
      <c r="J15" s="1" t="s">
        <v>131</v>
      </c>
      <c r="K15" s="1">
        <v>69.39981473018382</v>
      </c>
      <c r="L15" s="1">
        <v>1626.15209960938</v>
      </c>
      <c r="M15" s="1">
        <v>325.31810685228203</v>
      </c>
      <c r="N15" s="1">
        <v>88.184689630420294</v>
      </c>
      <c r="O15" s="1">
        <v>129.82998657226599</v>
      </c>
      <c r="P15" s="1">
        <v>45.045698948703802</v>
      </c>
      <c r="Q15" s="1">
        <v>2305.37109375</v>
      </c>
      <c r="R15" s="1">
        <v>126.08999633789099</v>
      </c>
      <c r="S15" s="1">
        <v>125.489990234375</v>
      </c>
      <c r="T15" s="1">
        <v>545.46</v>
      </c>
      <c r="U15" s="1">
        <v>2045.8870908813501</v>
      </c>
      <c r="V15" s="1">
        <v>98.690002441406307</v>
      </c>
      <c r="W15" s="1">
        <v>1028.74993667954</v>
      </c>
      <c r="X15" s="1">
        <v>1917.29323308271</v>
      </c>
      <c r="Y15" s="1">
        <v>49.099998474121101</v>
      </c>
      <c r="Z15" s="1">
        <v>12.15</v>
      </c>
      <c r="AA15" s="1">
        <v>134.35998534999999</v>
      </c>
      <c r="AB15" s="1">
        <v>870.824951171875</v>
      </c>
      <c r="AC15" s="1">
        <v>67.823519742425106</v>
      </c>
      <c r="AD15" s="1">
        <v>105.055458068848</v>
      </c>
      <c r="AE15" s="1">
        <v>140.54454040527301</v>
      </c>
      <c r="AF15" s="1" t="s">
        <v>131</v>
      </c>
      <c r="AG15" s="1" t="s">
        <v>131</v>
      </c>
      <c r="AH15" s="1" t="s">
        <v>131</v>
      </c>
      <c r="AI15" s="1">
        <v>6691.947265625</v>
      </c>
      <c r="AJ15" s="1">
        <v>37.25</v>
      </c>
      <c r="AK15" s="1">
        <v>37.9</v>
      </c>
      <c r="AL15" s="1">
        <v>36.799999999999997</v>
      </c>
      <c r="AM15" s="1">
        <v>36</v>
      </c>
      <c r="AN15" s="1">
        <v>2131.4735831747898</v>
      </c>
      <c r="AO15" s="1">
        <v>505</v>
      </c>
      <c r="AP15" s="1">
        <v>418.96726512107199</v>
      </c>
      <c r="AQ15" s="1">
        <v>108.956391111111</v>
      </c>
      <c r="AR15" s="1">
        <v>38.447008862629197</v>
      </c>
      <c r="AS15" s="1">
        <v>442</v>
      </c>
      <c r="AT15" s="1">
        <v>64.529998779296903</v>
      </c>
      <c r="AU15" s="1">
        <v>8.5111538718844404</v>
      </c>
      <c r="AV15" s="1">
        <v>262.90684906106799</v>
      </c>
      <c r="AW15" s="1">
        <v>110.91136193912899</v>
      </c>
      <c r="AX15" s="1">
        <v>10.36171</v>
      </c>
      <c r="AY15" s="1">
        <v>282.8310359198</v>
      </c>
      <c r="AZ15" s="1">
        <v>571.43750399999999</v>
      </c>
      <c r="BA15" s="1">
        <v>315.016829325</v>
      </c>
      <c r="BB15" s="1" t="s">
        <v>131</v>
      </c>
      <c r="BC15" s="1">
        <v>40.549999237060497</v>
      </c>
      <c r="BD15" s="1">
        <v>41.700000762939503</v>
      </c>
      <c r="BE15" s="1">
        <v>554.62156521738996</v>
      </c>
      <c r="BF15" s="1">
        <v>203.66279602050801</v>
      </c>
      <c r="BG15" s="1">
        <v>16682.358463525401</v>
      </c>
      <c r="BH15" s="1">
        <v>28</v>
      </c>
      <c r="BI15" s="1">
        <v>188.12757873535199</v>
      </c>
      <c r="BJ15" s="1">
        <v>529.69315199922403</v>
      </c>
      <c r="BK15" s="1">
        <v>715.58338364076303</v>
      </c>
      <c r="BL15" s="1">
        <v>804.686279296875</v>
      </c>
      <c r="BM15" s="1">
        <v>629</v>
      </c>
      <c r="BN15" s="41">
        <f t="shared" ref="BN15:BN23" si="5">BN14+1</f>
        <v>2008</v>
      </c>
      <c r="BO15" s="1">
        <v>1.43</v>
      </c>
      <c r="BP15" s="1">
        <f>1.15+0.155</f>
        <v>1.3049999999999999</v>
      </c>
      <c r="BQ15" s="1">
        <v>1.1499999999999999</v>
      </c>
      <c r="BR15" s="1"/>
      <c r="BT15" s="49">
        <f t="shared" si="2"/>
        <v>3.8849999999999998</v>
      </c>
      <c r="BU15" s="51">
        <f t="shared" si="3"/>
        <v>0.36808236808236811</v>
      </c>
      <c r="BV15" s="51">
        <f t="shared" si="0"/>
        <v>0.3359073359073359</v>
      </c>
      <c r="BW15" s="51">
        <f t="shared" si="0"/>
        <v>0.29601029601029599</v>
      </c>
      <c r="BX15" s="42">
        <f t="shared" si="0"/>
        <v>0</v>
      </c>
      <c r="BY15" s="42"/>
      <c r="BZ15" s="42"/>
      <c r="CA15" s="42"/>
      <c r="CB15" s="54"/>
      <c r="CC15" s="42">
        <f t="shared" si="1"/>
        <v>0</v>
      </c>
      <c r="CD15" s="1">
        <f t="shared" si="4"/>
        <v>1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hidden="1">
      <c r="A16" s="1" t="s">
        <v>141</v>
      </c>
      <c r="B16" s="1" t="s">
        <v>131</v>
      </c>
      <c r="C16" s="1" t="s">
        <v>131</v>
      </c>
      <c r="D16" s="1" t="s">
        <v>131</v>
      </c>
      <c r="E16" s="1" t="s">
        <v>131</v>
      </c>
      <c r="F16" s="1">
        <v>136.31643348869375</v>
      </c>
      <c r="G16" s="1">
        <v>69.683543291109189</v>
      </c>
      <c r="H16" s="1">
        <v>74.293849634558427</v>
      </c>
      <c r="I16" s="38">
        <v>66.353464656331894</v>
      </c>
      <c r="J16" s="1" t="s">
        <v>131</v>
      </c>
      <c r="K16" s="1">
        <v>73.193044397445576</v>
      </c>
      <c r="L16" s="1">
        <v>1503.91015625</v>
      </c>
      <c r="M16" s="1">
        <v>379.35399596532</v>
      </c>
      <c r="N16" s="1">
        <v>103.221963295723</v>
      </c>
      <c r="O16" s="1">
        <v>133.25</v>
      </c>
      <c r="P16" s="1">
        <v>45.682861649948499</v>
      </c>
      <c r="Q16" s="1">
        <v>2173.75537109375</v>
      </c>
      <c r="R16" s="1">
        <v>114.859992980957</v>
      </c>
      <c r="S16" s="1">
        <v>116.359992980957</v>
      </c>
      <c r="T16" s="1">
        <v>595.6</v>
      </c>
      <c r="U16" s="1">
        <v>2010.6137091186499</v>
      </c>
      <c r="V16" s="1">
        <v>98.029998779296903</v>
      </c>
      <c r="W16" s="1">
        <v>1141.26946100386</v>
      </c>
      <c r="X16" s="1">
        <v>2706.7669172932301</v>
      </c>
      <c r="Y16" s="1">
        <v>54.299999237060497</v>
      </c>
      <c r="Z16" s="1">
        <v>12.15</v>
      </c>
      <c r="AA16" s="1">
        <v>124.20001221</v>
      </c>
      <c r="AB16" s="1">
        <v>813.5048828125</v>
      </c>
      <c r="AC16" s="1">
        <v>71.965414077840407</v>
      </c>
      <c r="AD16" s="1">
        <v>107.975471496582</v>
      </c>
      <c r="AE16" s="1">
        <v>146.84344482421901</v>
      </c>
      <c r="AF16" s="1" t="s">
        <v>131</v>
      </c>
      <c r="AG16" s="1" t="s">
        <v>131</v>
      </c>
      <c r="AH16" s="1" t="s">
        <v>131</v>
      </c>
      <c r="AI16" s="1">
        <v>6452.666015625</v>
      </c>
      <c r="AJ16" s="1">
        <v>40.97</v>
      </c>
      <c r="AK16" s="1">
        <v>40.85</v>
      </c>
      <c r="AL16" s="1">
        <v>39.75</v>
      </c>
      <c r="AM16" s="1">
        <v>35.979999999999997</v>
      </c>
      <c r="AN16" s="1">
        <v>2267.23715703469</v>
      </c>
      <c r="AO16" s="1">
        <v>316.5</v>
      </c>
      <c r="AP16" s="1">
        <v>483.42376744738999</v>
      </c>
      <c r="AQ16" s="1">
        <v>112.69278984127</v>
      </c>
      <c r="AR16" s="1">
        <v>37.028434268833102</v>
      </c>
      <c r="AS16" s="1">
        <v>463</v>
      </c>
      <c r="AT16" s="1">
        <v>64.220001220703097</v>
      </c>
      <c r="AU16" s="1">
        <v>8.3520881401616105</v>
      </c>
      <c r="AV16" s="1">
        <v>265.50236312437801</v>
      </c>
      <c r="AW16" s="1">
        <v>117.684574881977</v>
      </c>
      <c r="AX16" s="1">
        <v>10.36171</v>
      </c>
      <c r="AY16" s="1">
        <v>302.67263949980003</v>
      </c>
      <c r="AZ16" s="1">
        <v>615.08897999999999</v>
      </c>
      <c r="BA16" s="1">
        <v>334.9063433375</v>
      </c>
      <c r="BB16" s="1" t="s">
        <v>131</v>
      </c>
      <c r="BC16" s="1">
        <v>37.810001373291001</v>
      </c>
      <c r="BD16" s="1">
        <v>39.279998779296903</v>
      </c>
      <c r="BE16" s="1">
        <v>631.09078260869398</v>
      </c>
      <c r="BF16" s="1">
        <v>223.57049560546901</v>
      </c>
      <c r="BG16" s="1">
        <v>15599.893272949201</v>
      </c>
      <c r="BH16" s="1">
        <v>28</v>
      </c>
      <c r="BI16" s="1">
        <v>195.10887145996099</v>
      </c>
      <c r="BJ16" s="1">
        <v>525.93468581692196</v>
      </c>
      <c r="BK16" s="1">
        <v>735.93217769889202</v>
      </c>
      <c r="BL16" s="1">
        <v>800.277099609375</v>
      </c>
      <c r="BM16" s="1">
        <v>619.75</v>
      </c>
      <c r="BN16" s="41">
        <f t="shared" si="5"/>
        <v>2009</v>
      </c>
      <c r="BO16" s="1">
        <v>1.65</v>
      </c>
      <c r="BP16" s="1">
        <f>0.69+0.129</f>
        <v>0.81899999999999995</v>
      </c>
      <c r="BQ16" s="1">
        <v>0.94199999999999995</v>
      </c>
      <c r="BR16" s="1"/>
      <c r="BT16" s="49">
        <f t="shared" si="2"/>
        <v>3.4109999999999996</v>
      </c>
      <c r="BU16" s="51">
        <f t="shared" si="3"/>
        <v>0.48372911169744948</v>
      </c>
      <c r="BV16" s="51">
        <f t="shared" si="0"/>
        <v>0.24010554089709765</v>
      </c>
      <c r="BW16" s="51">
        <f t="shared" si="0"/>
        <v>0.27616534740545295</v>
      </c>
      <c r="BX16" s="42">
        <f t="shared" si="0"/>
        <v>0</v>
      </c>
      <c r="BY16" s="42"/>
      <c r="BZ16" s="42"/>
      <c r="CA16" s="42"/>
      <c r="CB16" s="54"/>
      <c r="CC16" s="42">
        <f t="shared" si="1"/>
        <v>0</v>
      </c>
      <c r="CD16" s="1">
        <f t="shared" si="4"/>
        <v>1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hidden="1">
      <c r="A17" s="1" t="s">
        <v>142</v>
      </c>
      <c r="B17" s="1" t="s">
        <v>131</v>
      </c>
      <c r="C17" s="1" t="s">
        <v>131</v>
      </c>
      <c r="D17" s="1" t="s">
        <v>131</v>
      </c>
      <c r="E17" s="1" t="s">
        <v>131</v>
      </c>
      <c r="F17" s="1">
        <v>136.59799835527514</v>
      </c>
      <c r="G17" s="1">
        <v>67.135749171759883</v>
      </c>
      <c r="H17" s="1">
        <v>72.354835377490403</v>
      </c>
      <c r="I17" s="38">
        <v>63.36594166396619</v>
      </c>
      <c r="J17" s="1" t="s">
        <v>131</v>
      </c>
      <c r="K17" s="1">
        <v>73.089858148025257</v>
      </c>
      <c r="L17" s="1">
        <v>1430.65673828125</v>
      </c>
      <c r="M17" s="1">
        <v>369.98041933976799</v>
      </c>
      <c r="N17" s="1">
        <v>94.875002066254197</v>
      </c>
      <c r="O17" s="1">
        <v>124.769989013672</v>
      </c>
      <c r="P17" s="1">
        <v>46.329036894395699</v>
      </c>
      <c r="Q17" s="1">
        <v>2109.8212890625</v>
      </c>
      <c r="R17" s="1">
        <v>121.209991455078</v>
      </c>
      <c r="S17" s="1">
        <v>118.540008544922</v>
      </c>
      <c r="T17" s="1">
        <v>576.54999999999995</v>
      </c>
      <c r="U17" s="1">
        <v>1878.3365091186499</v>
      </c>
      <c r="V17" s="1">
        <v>99.160003662109403</v>
      </c>
      <c r="W17" s="1">
        <v>1119.1674115830101</v>
      </c>
      <c r="X17" s="1">
        <v>2622.1804511278201</v>
      </c>
      <c r="Y17" s="1">
        <v>50.099998474121101</v>
      </c>
      <c r="Z17" s="1">
        <v>12.15</v>
      </c>
      <c r="AA17" s="1">
        <v>120.62000275</v>
      </c>
      <c r="AB17" s="1">
        <v>742.95703125</v>
      </c>
      <c r="AC17" s="1">
        <v>73.000887661694193</v>
      </c>
      <c r="AD17" s="1">
        <v>109.43546295166</v>
      </c>
      <c r="AE17" s="1">
        <v>145.26872253418</v>
      </c>
      <c r="AF17" s="1" t="s">
        <v>131</v>
      </c>
      <c r="AG17" s="1" t="s">
        <v>131</v>
      </c>
      <c r="AH17" s="1" t="s">
        <v>131</v>
      </c>
      <c r="AI17" s="1">
        <v>6390.912109375</v>
      </c>
      <c r="AJ17" s="1">
        <v>39.049999999999997</v>
      </c>
      <c r="AK17" s="1">
        <v>40.15</v>
      </c>
      <c r="AL17" s="1">
        <v>39.35</v>
      </c>
      <c r="AM17" s="1">
        <v>36.99</v>
      </c>
      <c r="AN17" s="1">
        <v>2210.0180828704601</v>
      </c>
      <c r="AO17" s="1">
        <v>321.60000000000002</v>
      </c>
      <c r="AP17" s="1">
        <v>513.99928778166998</v>
      </c>
      <c r="AQ17" s="1">
        <v>102.328507936508</v>
      </c>
      <c r="AR17" s="1">
        <v>36.701070901034001</v>
      </c>
      <c r="AS17" s="1">
        <v>470</v>
      </c>
      <c r="AT17" s="1">
        <v>62.659999847412102</v>
      </c>
      <c r="AU17" s="1">
        <v>7.9757514213346896</v>
      </c>
      <c r="AV17" s="1">
        <v>266.792046306119</v>
      </c>
      <c r="AW17" s="1">
        <v>119.37787811768899</v>
      </c>
      <c r="AX17" s="1">
        <v>10.251480000000001</v>
      </c>
      <c r="AY17" s="1">
        <v>256.99285881340001</v>
      </c>
      <c r="AZ17" s="1">
        <v>547.40714600000001</v>
      </c>
      <c r="BA17" s="1">
        <v>293.28994681249998</v>
      </c>
      <c r="BB17" s="1" t="s">
        <v>131</v>
      </c>
      <c r="BC17" s="1">
        <v>28.790000915527301</v>
      </c>
      <c r="BD17" s="1">
        <v>30.290000915527301</v>
      </c>
      <c r="BE17" s="1">
        <v>632.84869565217195</v>
      </c>
      <c r="BF17" s="1">
        <v>216.25120544433599</v>
      </c>
      <c r="BG17" s="1">
        <v>14698.2004635254</v>
      </c>
      <c r="BH17" s="1">
        <v>27</v>
      </c>
      <c r="BI17" s="1">
        <v>182.61602783203099</v>
      </c>
      <c r="BJ17" s="1">
        <v>528.18978846616096</v>
      </c>
      <c r="BK17" s="1">
        <v>736.05270304580199</v>
      </c>
      <c r="BL17" s="1">
        <v>782.64013671875</v>
      </c>
      <c r="BM17" s="1">
        <v>589.75</v>
      </c>
      <c r="BN17" s="41">
        <f t="shared" si="5"/>
        <v>2010</v>
      </c>
      <c r="BO17" s="1">
        <v>2.08</v>
      </c>
      <c r="BP17" s="1">
        <f>0.86</f>
        <v>0.86</v>
      </c>
      <c r="BQ17" s="1">
        <v>1.39</v>
      </c>
      <c r="BR17" s="1"/>
      <c r="BT17" s="49">
        <f t="shared" si="2"/>
        <v>4.33</v>
      </c>
      <c r="BU17" s="51">
        <f t="shared" si="3"/>
        <v>0.48036951501154734</v>
      </c>
      <c r="BV17" s="51">
        <f t="shared" si="0"/>
        <v>0.19861431870669746</v>
      </c>
      <c r="BW17" s="51">
        <f t="shared" si="0"/>
        <v>0.32101616628175517</v>
      </c>
      <c r="BX17" s="42">
        <f t="shared" si="0"/>
        <v>0</v>
      </c>
      <c r="BY17" s="42"/>
      <c r="BZ17" s="42"/>
      <c r="CA17" s="42"/>
      <c r="CB17" s="54"/>
      <c r="CC17" s="42">
        <f t="shared" si="1"/>
        <v>0</v>
      </c>
      <c r="CD17" s="1">
        <f t="shared" si="4"/>
        <v>1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hidden="1">
      <c r="A18" s="1" t="s">
        <v>143</v>
      </c>
      <c r="B18" s="1" t="s">
        <v>131</v>
      </c>
      <c r="C18" s="1" t="s">
        <v>131</v>
      </c>
      <c r="D18" s="1" t="s">
        <v>131</v>
      </c>
      <c r="E18" s="1" t="s">
        <v>131</v>
      </c>
      <c r="F18" s="1">
        <v>139.20098289328649</v>
      </c>
      <c r="G18" s="1">
        <v>65.614326583796071</v>
      </c>
      <c r="H18" s="1">
        <v>69.448598702308374</v>
      </c>
      <c r="I18" s="38">
        <v>62.844786620378549</v>
      </c>
      <c r="J18" s="1" t="s">
        <v>131</v>
      </c>
      <c r="K18" s="1">
        <v>73.71042346825773</v>
      </c>
      <c r="L18" s="1">
        <v>1430.82958984375</v>
      </c>
      <c r="M18" s="1">
        <v>387.62480041681602</v>
      </c>
      <c r="N18" s="1">
        <v>92.517463398388898</v>
      </c>
      <c r="O18" s="1">
        <v>121.730010986328</v>
      </c>
      <c r="P18" s="1">
        <v>46.984352162726097</v>
      </c>
      <c r="Q18" s="1">
        <v>2093.06616210938</v>
      </c>
      <c r="R18" s="1">
        <v>127.980010986328</v>
      </c>
      <c r="S18" s="1">
        <v>122.129997253418</v>
      </c>
      <c r="T18" s="1">
        <v>519.39</v>
      </c>
      <c r="U18" s="1">
        <v>1876.1317545593299</v>
      </c>
      <c r="V18" s="1">
        <v>99.510009765625</v>
      </c>
      <c r="W18" s="1">
        <v>1087.01897606178</v>
      </c>
      <c r="X18" s="1">
        <v>2255.6390977443598</v>
      </c>
      <c r="Y18" s="1">
        <v>44.799999237060497</v>
      </c>
      <c r="Z18" s="1">
        <v>12.15</v>
      </c>
      <c r="AA18" s="1">
        <v>133.27999878</v>
      </c>
      <c r="AB18" s="1">
        <v>703.273681640625</v>
      </c>
      <c r="AC18" s="1">
        <v>70.412203702059699</v>
      </c>
      <c r="AD18" s="1">
        <v>112.34546661377</v>
      </c>
      <c r="AE18" s="1">
        <v>151.96131896972699</v>
      </c>
      <c r="AF18" s="1" t="s">
        <v>131</v>
      </c>
      <c r="AG18" s="1" t="s">
        <v>131</v>
      </c>
      <c r="AH18" s="1" t="s">
        <v>131</v>
      </c>
      <c r="AI18" s="1">
        <v>6403.7734375</v>
      </c>
      <c r="AJ18" s="1">
        <v>38.69</v>
      </c>
      <c r="AK18" s="1">
        <v>40.299999999999997</v>
      </c>
      <c r="AL18" s="1">
        <v>39.25</v>
      </c>
      <c r="AM18" s="1">
        <v>38</v>
      </c>
      <c r="AN18" s="1">
        <v>2218.4277351354799</v>
      </c>
      <c r="AO18" s="1">
        <v>348.8</v>
      </c>
      <c r="AP18" s="1">
        <v>516.47838402498996</v>
      </c>
      <c r="AQ18" s="1">
        <v>92.771588571428595</v>
      </c>
      <c r="AR18" s="1">
        <v>35.900849335302802</v>
      </c>
      <c r="AS18" s="1">
        <v>470</v>
      </c>
      <c r="AT18" s="1">
        <v>62.180000305175803</v>
      </c>
      <c r="AU18" s="1">
        <v>7.7472127330838001</v>
      </c>
      <c r="AV18" s="1">
        <v>269.34686992484899</v>
      </c>
      <c r="AW18" s="1">
        <v>115.14462002840899</v>
      </c>
      <c r="AX18" s="1">
        <v>10.251480000000001</v>
      </c>
      <c r="AY18" s="1">
        <v>247.50195843430001</v>
      </c>
      <c r="AZ18" s="1">
        <v>532.19526800000006</v>
      </c>
      <c r="BA18" s="1">
        <v>283.48299244374999</v>
      </c>
      <c r="BB18" s="1" t="s">
        <v>131</v>
      </c>
      <c r="BC18" s="1">
        <v>27.7799987792969</v>
      </c>
      <c r="BD18" s="1">
        <v>29.569999694824201</v>
      </c>
      <c r="BE18" s="1">
        <v>606.479999999999</v>
      </c>
      <c r="BF18" s="1">
        <v>217.37550354003901</v>
      </c>
      <c r="BG18" s="1">
        <v>14360.892527050801</v>
      </c>
      <c r="BH18" s="1">
        <v>25</v>
      </c>
      <c r="BI18" s="1">
        <v>189.59732055664099</v>
      </c>
      <c r="BJ18" s="1">
        <v>527.31279773038602</v>
      </c>
      <c r="BK18" s="1">
        <v>758.68942094540296</v>
      </c>
      <c r="BL18" s="1">
        <v>776.026123046875</v>
      </c>
      <c r="BM18" s="1">
        <v>506.5</v>
      </c>
      <c r="BN18" s="41">
        <f t="shared" si="5"/>
        <v>2011</v>
      </c>
      <c r="BO18" s="1">
        <v>2.1800000000000002</v>
      </c>
      <c r="BP18" s="1">
        <f>0.19+1.16</f>
        <v>1.3499999999999999</v>
      </c>
      <c r="BQ18" s="1">
        <v>1.5</v>
      </c>
      <c r="BR18" s="1"/>
      <c r="BT18" s="49">
        <f t="shared" si="2"/>
        <v>5.03</v>
      </c>
      <c r="BU18" s="51">
        <f t="shared" si="3"/>
        <v>0.43339960238568592</v>
      </c>
      <c r="BV18" s="51">
        <f t="shared" si="0"/>
        <v>0.26838966202783299</v>
      </c>
      <c r="BW18" s="51">
        <f t="shared" si="0"/>
        <v>0.29821073558648109</v>
      </c>
      <c r="BX18" s="42">
        <f t="shared" si="0"/>
        <v>0</v>
      </c>
      <c r="BY18" s="42"/>
      <c r="BZ18" s="42"/>
      <c r="CA18" s="42"/>
      <c r="CB18" s="54"/>
      <c r="CC18" s="42">
        <f t="shared" si="1"/>
        <v>0</v>
      </c>
      <c r="CD18" s="1">
        <f t="shared" si="4"/>
        <v>1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hidden="1">
      <c r="A19" s="1" t="s">
        <v>144</v>
      </c>
      <c r="B19" s="1" t="s">
        <v>131</v>
      </c>
      <c r="C19" s="1" t="s">
        <v>131</v>
      </c>
      <c r="D19" s="1" t="s">
        <v>131</v>
      </c>
      <c r="E19" s="1" t="s">
        <v>131</v>
      </c>
      <c r="F19" s="1">
        <v>135.43515906922954</v>
      </c>
      <c r="G19" s="1">
        <v>63.806994995573994</v>
      </c>
      <c r="H19" s="1">
        <v>65.824464118644272</v>
      </c>
      <c r="I19" s="38">
        <v>62.349753258784538</v>
      </c>
      <c r="J19" s="1" t="s">
        <v>131</v>
      </c>
      <c r="K19" s="1">
        <v>71.274056449750375</v>
      </c>
      <c r="L19" s="1">
        <v>1452.38110351563</v>
      </c>
      <c r="M19" s="1">
        <v>435.595429426468</v>
      </c>
      <c r="N19" s="1">
        <v>94.174112192023998</v>
      </c>
      <c r="O19" s="1">
        <v>116.75</v>
      </c>
      <c r="P19" s="1">
        <v>47.6489367388102</v>
      </c>
      <c r="Q19" s="1">
        <v>2040.81665039063</v>
      </c>
      <c r="R19" s="1">
        <v>125.109992980957</v>
      </c>
      <c r="S19" s="1">
        <v>115.480010986328</v>
      </c>
      <c r="T19" s="1">
        <v>492.32</v>
      </c>
      <c r="U19" s="1">
        <v>1803.3788908813499</v>
      </c>
      <c r="V19" s="1">
        <v>95.850006103515597</v>
      </c>
      <c r="W19" s="1">
        <v>1040.8055999999999</v>
      </c>
      <c r="X19" s="1">
        <v>1691.7293233082701</v>
      </c>
      <c r="Y19" s="1">
        <v>40.700000762939503</v>
      </c>
      <c r="Z19" s="1">
        <v>12.15</v>
      </c>
      <c r="AA19" s="1">
        <v>134.11999512</v>
      </c>
      <c r="AB19" s="1">
        <v>690.046142578125</v>
      </c>
      <c r="AC19" s="1">
        <v>67.823519742425106</v>
      </c>
      <c r="AD19" s="1">
        <v>109.11546325683599</v>
      </c>
      <c r="AE19" s="1">
        <v>143.30030822753901</v>
      </c>
      <c r="AF19" s="1" t="s">
        <v>131</v>
      </c>
      <c r="AG19" s="1" t="s">
        <v>131</v>
      </c>
      <c r="AH19" s="1" t="s">
        <v>131</v>
      </c>
      <c r="AI19" s="1">
        <v>6370.748046875</v>
      </c>
      <c r="AJ19" s="1">
        <v>36.75</v>
      </c>
      <c r="AK19" s="1">
        <v>38.700000000000003</v>
      </c>
      <c r="AL19" s="1">
        <v>37.1</v>
      </c>
      <c r="AM19" s="1">
        <v>38</v>
      </c>
      <c r="AN19" s="1">
        <v>2058.9481728592</v>
      </c>
      <c r="AO19" s="1">
        <v>325.2</v>
      </c>
      <c r="AP19" s="1">
        <v>528.87386524158899</v>
      </c>
      <c r="AQ19" s="1">
        <v>93.334864761904797</v>
      </c>
      <c r="AR19" s="1">
        <v>36.701070901034001</v>
      </c>
      <c r="AS19" s="1">
        <v>480</v>
      </c>
      <c r="AT19" s="1">
        <v>59.810001373291001</v>
      </c>
      <c r="AU19" s="1">
        <v>7.3662564460885802</v>
      </c>
      <c r="AV19" s="1">
        <v>266.50983100233799</v>
      </c>
      <c r="AW19" s="1">
        <v>110.91136193912899</v>
      </c>
      <c r="AX19" s="1">
        <v>10.582179999999999</v>
      </c>
      <c r="AY19" s="1">
        <v>237.84571135869999</v>
      </c>
      <c r="AZ19" s="1">
        <v>525.14048400000001</v>
      </c>
      <c r="BA19" s="1">
        <v>275.67417631875003</v>
      </c>
      <c r="BB19" s="1" t="s">
        <v>131</v>
      </c>
      <c r="BC19" s="1">
        <v>24.090000152587901</v>
      </c>
      <c r="BD19" s="1">
        <v>26.069999694824201</v>
      </c>
      <c r="BE19" s="1">
        <v>571.321739130433</v>
      </c>
      <c r="BF19" s="1">
        <v>222.84300231933599</v>
      </c>
      <c r="BG19" s="1">
        <v>13679.667100000001</v>
      </c>
      <c r="BH19" s="1">
        <v>25</v>
      </c>
      <c r="BI19" s="1">
        <v>181.51371765136699</v>
      </c>
      <c r="BJ19" s="1">
        <v>512.02839152887998</v>
      </c>
      <c r="BK19" s="1">
        <v>740.98924487669603</v>
      </c>
      <c r="BL19" s="1">
        <v>731.933837890625</v>
      </c>
      <c r="BM19" s="1">
        <v>489</v>
      </c>
      <c r="BN19" s="41">
        <f t="shared" si="5"/>
        <v>2012</v>
      </c>
      <c r="BO19" s="1">
        <v>2.1</v>
      </c>
      <c r="BP19" s="1">
        <f>0.29+1.07</f>
        <v>1.36</v>
      </c>
      <c r="BQ19" s="1">
        <v>1.3</v>
      </c>
      <c r="BR19" s="1"/>
      <c r="BT19" s="49">
        <f t="shared" si="2"/>
        <v>4.76</v>
      </c>
      <c r="BU19" s="51">
        <f t="shared" si="3"/>
        <v>0.44117647058823534</v>
      </c>
      <c r="BV19" s="51">
        <f t="shared" si="0"/>
        <v>0.28571428571428575</v>
      </c>
      <c r="BW19" s="51">
        <f t="shared" si="0"/>
        <v>0.27310924369747902</v>
      </c>
      <c r="BX19" s="42">
        <f t="shared" si="0"/>
        <v>0</v>
      </c>
      <c r="BY19" s="42"/>
      <c r="BZ19" s="42"/>
      <c r="CA19" s="42"/>
      <c r="CB19" s="54"/>
      <c r="CC19" s="42">
        <f t="shared" si="1"/>
        <v>0</v>
      </c>
      <c r="CD19" s="1">
        <f t="shared" si="4"/>
        <v>1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hidden="1">
      <c r="A20" s="1" t="s">
        <v>145</v>
      </c>
      <c r="B20" s="1" t="s">
        <v>131</v>
      </c>
      <c r="C20" s="1" t="s">
        <v>131</v>
      </c>
      <c r="D20" s="1" t="s">
        <v>131</v>
      </c>
      <c r="E20" s="1" t="s">
        <v>131</v>
      </c>
      <c r="F20" s="1">
        <v>136.8588495815477</v>
      </c>
      <c r="G20" s="1">
        <v>63.797678126294642</v>
      </c>
      <c r="H20" s="1">
        <v>65.75739476730061</v>
      </c>
      <c r="I20" s="38">
        <v>62.382151688294641</v>
      </c>
      <c r="J20" s="1" t="s">
        <v>131</v>
      </c>
      <c r="K20" s="1">
        <v>70.890359319663418</v>
      </c>
      <c r="L20" s="1">
        <v>1442.95190429688</v>
      </c>
      <c r="M20" s="1">
        <v>459.30514948338998</v>
      </c>
      <c r="N20" s="1">
        <v>89.204165811118799</v>
      </c>
      <c r="O20" s="1">
        <v>113.29998779296901</v>
      </c>
      <c r="P20" s="1">
        <v>48.322921735213797</v>
      </c>
      <c r="Q20" s="1">
        <v>2115.77392578125</v>
      </c>
      <c r="R20" s="1">
        <v>125.92999267578099</v>
      </c>
      <c r="S20" s="1">
        <v>113.92001342773401</v>
      </c>
      <c r="T20" s="1">
        <v>504.35</v>
      </c>
      <c r="U20" s="1">
        <v>1816.60674544067</v>
      </c>
      <c r="V20" s="1">
        <v>91.720001220703097</v>
      </c>
      <c r="W20" s="1">
        <v>1018.70355057915</v>
      </c>
      <c r="X20" s="1">
        <v>1578.94736842105</v>
      </c>
      <c r="Y20" s="1">
        <v>42.400001525878899</v>
      </c>
      <c r="Z20" s="1">
        <v>12.15</v>
      </c>
      <c r="AA20" s="1">
        <v>124.75</v>
      </c>
      <c r="AB20" s="1">
        <v>727.524658203125</v>
      </c>
      <c r="AC20" s="1">
        <v>69.376730118205799</v>
      </c>
      <c r="AD20" s="1">
        <v>106.77545928955099</v>
      </c>
      <c r="AE20" s="1">
        <v>142.11926269531301</v>
      </c>
      <c r="AF20" s="1" t="s">
        <v>131</v>
      </c>
      <c r="AG20" s="1" t="s">
        <v>131</v>
      </c>
      <c r="AH20" s="1" t="s">
        <v>131</v>
      </c>
      <c r="AI20" s="1">
        <v>6292.43359375</v>
      </c>
      <c r="AJ20" s="1">
        <v>36.44</v>
      </c>
      <c r="AK20" s="1">
        <v>38.35</v>
      </c>
      <c r="AL20" s="1">
        <v>36.85</v>
      </c>
      <c r="AM20" s="1">
        <v>38</v>
      </c>
      <c r="AN20" s="1">
        <v>2033.0364961612099</v>
      </c>
      <c r="AO20" s="1">
        <v>386.5</v>
      </c>
      <c r="AP20" s="1">
        <v>512.34655695279002</v>
      </c>
      <c r="AQ20" s="1">
        <v>76.680665396825503</v>
      </c>
      <c r="AR20" s="1">
        <v>36.009970457902497</v>
      </c>
      <c r="AS20" s="1">
        <v>505</v>
      </c>
      <c r="AT20" s="1">
        <v>57.279998779296903</v>
      </c>
      <c r="AU20" s="1">
        <v>7.3852560443185604</v>
      </c>
      <c r="AV20" s="1">
        <v>264.43834039117502</v>
      </c>
      <c r="AW20" s="1">
        <v>113.451316792697</v>
      </c>
      <c r="AX20" s="1">
        <v>11.24356</v>
      </c>
      <c r="AY20" s="1">
        <v>231.44128264759999</v>
      </c>
      <c r="AZ20" s="1">
        <v>531.09295799999995</v>
      </c>
      <c r="BA20" s="1">
        <v>272.48174855000002</v>
      </c>
      <c r="BB20" s="1" t="s">
        <v>131</v>
      </c>
      <c r="BC20" s="1">
        <v>21.810001373291001</v>
      </c>
      <c r="BD20" s="1">
        <v>23.810001373291001</v>
      </c>
      <c r="BE20" s="1">
        <v>571.321739130433</v>
      </c>
      <c r="BF20" s="1">
        <v>221.71859741210901</v>
      </c>
      <c r="BG20" s="1">
        <v>13624.551600000001</v>
      </c>
      <c r="BH20" s="1">
        <v>25</v>
      </c>
      <c r="BI20" s="1">
        <v>175.26730346679699</v>
      </c>
      <c r="BJ20" s="1">
        <v>502.75747769272499</v>
      </c>
      <c r="BK20" s="1">
        <v>719.43637320650703</v>
      </c>
      <c r="BL20" s="1">
        <v>756.1845703125</v>
      </c>
      <c r="BM20" s="1">
        <v>513.75</v>
      </c>
      <c r="BN20" s="41">
        <f t="shared" si="5"/>
        <v>2013</v>
      </c>
      <c r="BO20" s="1">
        <v>1.96</v>
      </c>
      <c r="BP20" s="1">
        <f>0.67+0.38</f>
        <v>1.05</v>
      </c>
      <c r="BQ20" s="1">
        <v>0.995</v>
      </c>
      <c r="BR20" s="1">
        <v>0.155</v>
      </c>
      <c r="BT20" s="49">
        <f t="shared" si="2"/>
        <v>4.16</v>
      </c>
      <c r="BU20" s="51">
        <f t="shared" si="3"/>
        <v>0.47115384615384615</v>
      </c>
      <c r="BV20" s="51">
        <f t="shared" si="0"/>
        <v>0.25240384615384615</v>
      </c>
      <c r="BW20" s="51">
        <f t="shared" si="0"/>
        <v>0.23918269230769229</v>
      </c>
      <c r="BX20" s="42">
        <f t="shared" si="0"/>
        <v>3.7259615384615384E-2</v>
      </c>
      <c r="BY20" s="42"/>
      <c r="BZ20" s="42"/>
      <c r="CA20" s="42"/>
      <c r="CB20" s="54"/>
      <c r="CC20" s="42">
        <f t="shared" si="1"/>
        <v>0</v>
      </c>
      <c r="CD20" s="1">
        <f t="shared" si="4"/>
        <v>1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hidden="1">
      <c r="A21" s="1" t="s">
        <v>146</v>
      </c>
      <c r="B21" s="1" t="s">
        <v>131</v>
      </c>
      <c r="C21" s="1" t="s">
        <v>131</v>
      </c>
      <c r="D21" s="1" t="s">
        <v>131</v>
      </c>
      <c r="E21" s="1" t="s">
        <v>131</v>
      </c>
      <c r="F21" s="1">
        <v>136.56693755734301</v>
      </c>
      <c r="G21" s="1">
        <v>63.271830815298259</v>
      </c>
      <c r="H21" s="1">
        <v>65.967069453359443</v>
      </c>
      <c r="I21" s="38">
        <v>61.325028165841637</v>
      </c>
      <c r="J21" s="1" t="s">
        <v>131</v>
      </c>
      <c r="K21" s="1">
        <v>69.293386630109651</v>
      </c>
      <c r="L21" s="1">
        <v>1369.23461914063</v>
      </c>
      <c r="M21" s="1">
        <v>425.67045356780801</v>
      </c>
      <c r="N21" s="1">
        <v>82.577570636578599</v>
      </c>
      <c r="O21" s="1">
        <v>114.79998779296901</v>
      </c>
      <c r="P21" s="1">
        <v>49.0064401190645</v>
      </c>
      <c r="Q21" s="1">
        <v>2109.60083007813</v>
      </c>
      <c r="R21" s="1">
        <v>128.20001220703099</v>
      </c>
      <c r="S21" s="1">
        <v>112.92999267578099</v>
      </c>
      <c r="T21" s="1">
        <v>516.38</v>
      </c>
      <c r="U21" s="1">
        <v>1823.22100911865</v>
      </c>
      <c r="V21" s="1">
        <v>88.649993896484403</v>
      </c>
      <c r="W21" s="1">
        <v>1006.64788725869</v>
      </c>
      <c r="X21" s="1">
        <v>1590.22556390977</v>
      </c>
      <c r="Y21" s="1">
        <v>45.900001525878899</v>
      </c>
      <c r="Z21" s="1">
        <v>12.15</v>
      </c>
      <c r="AA21" s="1">
        <v>136.17001343000001</v>
      </c>
      <c r="AB21" s="1">
        <v>758.38916015625</v>
      </c>
      <c r="AC21" s="1">
        <v>66.788046158571305</v>
      </c>
      <c r="AD21" s="1">
        <v>102.28546905517599</v>
      </c>
      <c r="AE21" s="1">
        <v>144.48135375976599</v>
      </c>
      <c r="AF21" s="1" t="s">
        <v>131</v>
      </c>
      <c r="AG21" s="1" t="s">
        <v>131</v>
      </c>
      <c r="AH21" s="1" t="s">
        <v>131</v>
      </c>
      <c r="AI21" s="1">
        <v>6307.060546875</v>
      </c>
      <c r="AJ21" s="1">
        <v>35.700000000000003</v>
      </c>
      <c r="AK21" s="1">
        <v>37.19</v>
      </c>
      <c r="AL21" s="1">
        <v>35.549999999999997</v>
      </c>
      <c r="AM21" s="1">
        <v>37.99</v>
      </c>
      <c r="AN21" s="1">
        <v>1991.4405825473</v>
      </c>
      <c r="AO21" s="1">
        <v>403</v>
      </c>
      <c r="AP21" s="1">
        <v>485.90286369070998</v>
      </c>
      <c r="AQ21" s="1">
        <v>92.339743492063604</v>
      </c>
      <c r="AR21" s="1">
        <v>35.137001477104903</v>
      </c>
      <c r="AS21" s="1">
        <v>515</v>
      </c>
      <c r="AT21" s="1">
        <v>52.119998931884801</v>
      </c>
      <c r="AU21" s="1">
        <v>7.2713370072416197</v>
      </c>
      <c r="AV21" s="1">
        <v>260.42432903264501</v>
      </c>
      <c r="AW21" s="1">
        <v>109.218058703417</v>
      </c>
      <c r="AX21" s="1">
        <v>11.574260000000001</v>
      </c>
      <c r="AY21" s="1">
        <v>247.46888909500001</v>
      </c>
      <c r="AZ21" s="1">
        <v>539.69097599999998</v>
      </c>
      <c r="BA21" s="1">
        <v>288.26015054375</v>
      </c>
      <c r="BB21" s="1" t="s">
        <v>131</v>
      </c>
      <c r="BC21" s="1">
        <v>17.830001831054702</v>
      </c>
      <c r="BD21" s="1">
        <v>19.909999847412099</v>
      </c>
      <c r="BE21" s="1">
        <v>573.079652173912</v>
      </c>
      <c r="BF21" s="1">
        <v>216.14089965820301</v>
      </c>
      <c r="BG21" s="1">
        <v>13344.565936474601</v>
      </c>
      <c r="BH21" s="1">
        <v>25</v>
      </c>
      <c r="BI21" s="1">
        <v>180.41140747070301</v>
      </c>
      <c r="BJ21" s="1">
        <v>496.618657241584</v>
      </c>
      <c r="BK21" s="1">
        <v>721.24248962459899</v>
      </c>
      <c r="BL21" s="1">
        <v>824.52783203125</v>
      </c>
      <c r="BM21" s="1">
        <v>482.75</v>
      </c>
      <c r="BN21" s="41">
        <f t="shared" si="5"/>
        <v>2014</v>
      </c>
      <c r="BO21" s="1">
        <v>1.73</v>
      </c>
      <c r="BP21" s="1">
        <f>1.28+0.35</f>
        <v>1.63</v>
      </c>
      <c r="BQ21" s="1">
        <v>0.749</v>
      </c>
      <c r="BR21" s="1">
        <v>0.313</v>
      </c>
      <c r="BS21" s="49">
        <v>1.69</v>
      </c>
      <c r="BT21" s="49">
        <f t="shared" si="2"/>
        <v>6.1120000000000001</v>
      </c>
      <c r="BU21" s="51">
        <f t="shared" si="3"/>
        <v>0.28304973821989526</v>
      </c>
      <c r="BV21" s="51">
        <f t="shared" si="0"/>
        <v>0.26668848167539266</v>
      </c>
      <c r="BW21" s="51">
        <f t="shared" si="0"/>
        <v>0.12254581151832461</v>
      </c>
      <c r="BX21" s="42">
        <f t="shared" si="0"/>
        <v>5.121073298429319E-2</v>
      </c>
      <c r="BY21" s="42"/>
      <c r="BZ21" s="42"/>
      <c r="CA21" s="42"/>
      <c r="CB21" s="54"/>
      <c r="CC21" s="42">
        <f t="shared" si="1"/>
        <v>0.27650523560209422</v>
      </c>
      <c r="CD21" s="1">
        <f t="shared" si="4"/>
        <v>1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hidden="1">
      <c r="A22" s="1" t="s">
        <v>147</v>
      </c>
      <c r="B22" s="1" t="s">
        <v>131</v>
      </c>
      <c r="C22" s="1" t="s">
        <v>131</v>
      </c>
      <c r="D22" s="1" t="s">
        <v>131</v>
      </c>
      <c r="E22" s="1" t="s">
        <v>131</v>
      </c>
      <c r="F22" s="1">
        <v>129.66902141014839</v>
      </c>
      <c r="G22" s="1">
        <v>61.776809982507558</v>
      </c>
      <c r="H22" s="1">
        <v>65.275165838415603</v>
      </c>
      <c r="I22" s="38">
        <v>59.249906296560418</v>
      </c>
      <c r="J22" s="1" t="s">
        <v>131</v>
      </c>
      <c r="K22" s="1">
        <v>65.435134184327268</v>
      </c>
      <c r="L22" s="1">
        <v>1296.99584960938</v>
      </c>
      <c r="M22" s="1">
        <v>449.93146768918803</v>
      </c>
      <c r="N22" s="1">
        <v>82.577570636578599</v>
      </c>
      <c r="O22" s="1">
        <v>112.95001220703099</v>
      </c>
      <c r="P22" s="1">
        <v>49.699626738284501</v>
      </c>
      <c r="Q22" s="1">
        <v>1933.0107421875</v>
      </c>
      <c r="R22" s="1">
        <v>125.92999267578099</v>
      </c>
      <c r="S22" s="1">
        <v>108.379997253418</v>
      </c>
      <c r="T22" s="1">
        <v>488.31</v>
      </c>
      <c r="U22" s="1">
        <v>1746.0593091186499</v>
      </c>
      <c r="V22" s="1">
        <v>87.510009765625</v>
      </c>
      <c r="W22" s="1">
        <v>1012.67571891892</v>
      </c>
      <c r="X22" s="1">
        <v>1587.9699248120301</v>
      </c>
      <c r="Y22" s="1">
        <v>44.099998474121101</v>
      </c>
      <c r="Z22" s="1">
        <v>12.15</v>
      </c>
      <c r="AA22" s="1">
        <v>146.29998778999999</v>
      </c>
      <c r="AB22" s="1">
        <v>694.455322265625</v>
      </c>
      <c r="AC22" s="1">
        <v>68.341256534351999</v>
      </c>
      <c r="AD22" s="1">
        <v>104.555458068848</v>
      </c>
      <c r="AE22" s="1">
        <v>140.93821716308599</v>
      </c>
      <c r="AF22" s="1" t="s">
        <v>131</v>
      </c>
      <c r="AG22" s="1" t="s">
        <v>131</v>
      </c>
      <c r="AH22" s="1" t="s">
        <v>131</v>
      </c>
      <c r="AI22" s="1">
        <v>6352.15625</v>
      </c>
      <c r="AJ22" s="1">
        <v>33.32</v>
      </c>
      <c r="AK22" s="1">
        <v>35.19</v>
      </c>
      <c r="AL22" s="1">
        <v>33.380000000000003</v>
      </c>
      <c r="AM22" s="1">
        <v>36.020000000000003</v>
      </c>
      <c r="AN22" s="1">
        <v>1908.0974393669401</v>
      </c>
      <c r="AO22" s="1">
        <v>373</v>
      </c>
      <c r="AP22" s="1">
        <v>494.99288324955</v>
      </c>
      <c r="AQ22" s="1">
        <v>85.204911746031797</v>
      </c>
      <c r="AR22" s="1">
        <v>33.754800590842002</v>
      </c>
      <c r="AS22" s="1">
        <v>519</v>
      </c>
      <c r="AT22" s="1">
        <v>52.840000152587898</v>
      </c>
      <c r="AU22" s="1">
        <v>7.0173647008556799</v>
      </c>
      <c r="AV22" s="1">
        <v>262.46022062331201</v>
      </c>
      <c r="AW22" s="1">
        <v>111.75801355698501</v>
      </c>
      <c r="AX22" s="1">
        <v>11.79472</v>
      </c>
      <c r="AY22" s="1">
        <v>242.25495659870001</v>
      </c>
      <c r="AZ22" s="1">
        <v>510.81045399999999</v>
      </c>
      <c r="BA22" s="1">
        <v>278.2235251125</v>
      </c>
      <c r="BB22" s="1" t="s">
        <v>131</v>
      </c>
      <c r="BC22" s="1">
        <v>15.0800018310547</v>
      </c>
      <c r="BD22" s="1">
        <v>17.430000305175799</v>
      </c>
      <c r="BE22" s="1">
        <v>588.02191304347696</v>
      </c>
      <c r="BF22" s="1">
        <v>208.20429992675801</v>
      </c>
      <c r="BG22" s="1">
        <v>12683.1799364746</v>
      </c>
      <c r="BH22" s="1">
        <v>25</v>
      </c>
      <c r="BI22" s="1">
        <v>171.59294128418</v>
      </c>
      <c r="BJ22" s="1">
        <v>492.23378002889802</v>
      </c>
      <c r="BK22" s="1">
        <v>737.37701204051302</v>
      </c>
      <c r="BL22" s="1">
        <v>850.9833984375</v>
      </c>
      <c r="BM22" s="1">
        <v>479.25</v>
      </c>
      <c r="BN22" s="41">
        <f t="shared" si="5"/>
        <v>2015</v>
      </c>
      <c r="BO22" s="1">
        <v>1.73</v>
      </c>
      <c r="BP22" s="1">
        <f>1.28+0.35</f>
        <v>1.63</v>
      </c>
      <c r="BQ22" s="1">
        <v>0.749</v>
      </c>
      <c r="BR22" s="1">
        <v>0.313</v>
      </c>
      <c r="BS22" s="49">
        <v>1.69</v>
      </c>
      <c r="BT22" s="49">
        <f t="shared" si="2"/>
        <v>6.1120000000000001</v>
      </c>
      <c r="BU22" s="51">
        <f t="shared" si="3"/>
        <v>0.28304973821989526</v>
      </c>
      <c r="BV22" s="51">
        <f t="shared" si="0"/>
        <v>0.26668848167539266</v>
      </c>
      <c r="BW22" s="51">
        <f t="shared" si="0"/>
        <v>0.12254581151832461</v>
      </c>
      <c r="BX22" s="42">
        <f t="shared" si="0"/>
        <v>5.121073298429319E-2</v>
      </c>
      <c r="BY22" s="42"/>
      <c r="BZ22" s="42"/>
      <c r="CA22" s="42"/>
      <c r="CB22" s="54"/>
      <c r="CC22" s="42">
        <f t="shared" si="1"/>
        <v>0.27650523560209422</v>
      </c>
      <c r="CD22" s="1">
        <f t="shared" si="4"/>
        <v>1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hidden="1">
      <c r="A23" s="1" t="s">
        <v>148</v>
      </c>
      <c r="B23" s="1" t="s">
        <v>131</v>
      </c>
      <c r="C23" s="1" t="s">
        <v>131</v>
      </c>
      <c r="D23" s="1" t="s">
        <v>131</v>
      </c>
      <c r="E23" s="1" t="s">
        <v>131</v>
      </c>
      <c r="F23" s="1">
        <v>111.30031854605417</v>
      </c>
      <c r="G23" s="1">
        <v>60.647589304009486</v>
      </c>
      <c r="H23" s="1">
        <v>65.152649441118143</v>
      </c>
      <c r="I23" s="38">
        <v>57.393531245093556</v>
      </c>
      <c r="J23" s="1" t="s">
        <v>131</v>
      </c>
      <c r="K23" s="1">
        <v>63.41558831078941</v>
      </c>
      <c r="L23" s="1">
        <v>1232.40673828125</v>
      </c>
      <c r="M23" s="1">
        <v>388.17617335776299</v>
      </c>
      <c r="N23" s="1">
        <v>70.917311819839497</v>
      </c>
      <c r="O23" s="1">
        <v>110.480010986328</v>
      </c>
      <c r="P23" s="1">
        <v>50.4026183481934</v>
      </c>
      <c r="Q23" s="1">
        <v>1660.29931640625</v>
      </c>
      <c r="R23" s="1">
        <v>111.94000244140599</v>
      </c>
      <c r="S23" s="1">
        <v>85.230010986328097</v>
      </c>
      <c r="T23" s="1">
        <v>482.29</v>
      </c>
      <c r="U23" s="1">
        <v>1699.7621545593299</v>
      </c>
      <c r="V23" s="1">
        <v>86.3599853515625</v>
      </c>
      <c r="W23" s="1">
        <v>974.49945173745095</v>
      </c>
      <c r="X23" s="1">
        <v>1382.70676691729</v>
      </c>
      <c r="Y23" s="1">
        <v>42</v>
      </c>
      <c r="Z23" s="1">
        <v>12.15</v>
      </c>
      <c r="AA23" s="1">
        <v>135.45001221000001</v>
      </c>
      <c r="AB23" s="1">
        <v>712.09228515625</v>
      </c>
      <c r="AC23" s="1">
        <v>77.142781997109495</v>
      </c>
      <c r="AD23" s="1">
        <v>102.425483703613</v>
      </c>
      <c r="AE23" s="1">
        <v>136.21403503418</v>
      </c>
      <c r="AF23" s="1" t="s">
        <v>131</v>
      </c>
      <c r="AG23" s="1" t="s">
        <v>131</v>
      </c>
      <c r="AH23" s="1" t="s">
        <v>131</v>
      </c>
      <c r="AI23" s="1">
        <v>6169.462890625</v>
      </c>
      <c r="AJ23" s="1">
        <v>31.6</v>
      </c>
      <c r="AK23" s="1">
        <v>33.25</v>
      </c>
      <c r="AL23" s="1">
        <v>32.17</v>
      </c>
      <c r="AM23" s="1">
        <v>36</v>
      </c>
      <c r="AN23" s="1">
        <v>1847.8751658143799</v>
      </c>
      <c r="AO23" s="1">
        <v>378.8</v>
      </c>
      <c r="AP23" s="1">
        <v>528.87386524158899</v>
      </c>
      <c r="AQ23" s="1">
        <v>105.257544126984</v>
      </c>
      <c r="AR23" s="1">
        <v>34.373153618906898</v>
      </c>
      <c r="AS23" s="1">
        <v>535</v>
      </c>
      <c r="AT23" s="1">
        <v>51.639999389648402</v>
      </c>
      <c r="AU23" s="1">
        <v>6.9037553707478203</v>
      </c>
      <c r="AV23" s="1">
        <v>260.55028260637101</v>
      </c>
      <c r="AW23" s="1">
        <v>126.151091060536</v>
      </c>
      <c r="AX23" s="1">
        <v>11.574260000000001</v>
      </c>
      <c r="AY23" s="1">
        <v>227.14226853860001</v>
      </c>
      <c r="AZ23" s="1">
        <v>493.17349400000001</v>
      </c>
      <c r="BA23" s="1">
        <v>264.97150480624998</v>
      </c>
      <c r="BB23" s="1" t="s">
        <v>131</v>
      </c>
      <c r="BC23" s="1">
        <v>16.380001068115199</v>
      </c>
      <c r="BD23" s="1">
        <v>18.950000762939499</v>
      </c>
      <c r="BE23" s="1">
        <v>608.23791304347696</v>
      </c>
      <c r="BF23" s="1">
        <v>199.40789794921901</v>
      </c>
      <c r="BG23" s="1">
        <v>12583.972036474601</v>
      </c>
      <c r="BH23" s="1">
        <v>24.25</v>
      </c>
      <c r="BI23" s="1">
        <v>168.65344238281301</v>
      </c>
      <c r="BJ23" s="1">
        <v>495.11529370852003</v>
      </c>
      <c r="BK23" s="1">
        <v>756.52202245084095</v>
      </c>
      <c r="BL23" s="1">
        <v>839.960205078125</v>
      </c>
      <c r="BM23" s="1">
        <v>426</v>
      </c>
      <c r="BN23" s="41">
        <f t="shared" si="5"/>
        <v>2016</v>
      </c>
      <c r="BO23" s="1">
        <v>1.73</v>
      </c>
      <c r="BP23" s="1">
        <f>1.28+0.35</f>
        <v>1.63</v>
      </c>
      <c r="BQ23" s="1">
        <v>0.749</v>
      </c>
      <c r="BR23" s="1">
        <v>0.313</v>
      </c>
      <c r="BS23" s="49">
        <v>1.69</v>
      </c>
      <c r="BT23" s="49">
        <f t="shared" si="2"/>
        <v>6.1120000000000001</v>
      </c>
      <c r="BU23" s="51">
        <f t="shared" si="3"/>
        <v>0.28304973821989526</v>
      </c>
      <c r="BV23" s="51">
        <f t="shared" si="0"/>
        <v>0.26668848167539266</v>
      </c>
      <c r="BW23" s="51">
        <f t="shared" si="0"/>
        <v>0.12254581151832461</v>
      </c>
      <c r="BX23" s="42">
        <f t="shared" si="0"/>
        <v>5.121073298429319E-2</v>
      </c>
      <c r="BY23" s="42"/>
      <c r="BZ23" s="42"/>
      <c r="CA23" s="42"/>
      <c r="CB23" s="54"/>
      <c r="CC23" s="42">
        <f t="shared" si="1"/>
        <v>0.27650523560209422</v>
      </c>
      <c r="CD23" s="1">
        <f t="shared" si="4"/>
        <v>1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hidden="1">
      <c r="A24" s="1" t="s">
        <v>149</v>
      </c>
      <c r="B24" s="1" t="s">
        <v>131</v>
      </c>
      <c r="C24" s="1" t="s">
        <v>131</v>
      </c>
      <c r="D24" s="1" t="s">
        <v>131</v>
      </c>
      <c r="E24" s="1" t="s">
        <v>131</v>
      </c>
      <c r="F24" s="1">
        <v>122.76097593624949</v>
      </c>
      <c r="G24" s="1">
        <v>58.921586014331837</v>
      </c>
      <c r="H24" s="1">
        <v>62.331094937665462</v>
      </c>
      <c r="I24" s="38">
        <v>56.458857515431006</v>
      </c>
      <c r="J24" s="1" t="s">
        <v>131</v>
      </c>
      <c r="K24" s="1">
        <v>63.791135119041563</v>
      </c>
      <c r="L24" s="1">
        <v>1175.31127929688</v>
      </c>
      <c r="M24" s="1">
        <v>329.72919554850398</v>
      </c>
      <c r="N24" s="1">
        <v>77.543906994379697</v>
      </c>
      <c r="O24" s="1">
        <v>109.5</v>
      </c>
      <c r="P24" s="1">
        <v>51.1155536384885</v>
      </c>
      <c r="Q24" s="1">
        <v>2048.3125</v>
      </c>
      <c r="R24" s="1">
        <v>120.010009765625</v>
      </c>
      <c r="S24" s="1">
        <v>88.25</v>
      </c>
      <c r="T24" s="1">
        <v>476.28</v>
      </c>
      <c r="U24" s="1">
        <v>1682.12479088135</v>
      </c>
      <c r="V24" s="1">
        <v>85.269989013671903</v>
      </c>
      <c r="W24" s="1">
        <v>944.36029343629298</v>
      </c>
      <c r="X24" s="1">
        <v>1325.18796992481</v>
      </c>
      <c r="Y24" s="1">
        <v>40.200000762939503</v>
      </c>
      <c r="Z24" s="1">
        <v>12.15</v>
      </c>
      <c r="AA24" s="1">
        <v>113.12999725</v>
      </c>
      <c r="AB24" s="1">
        <v>782.64013671875</v>
      </c>
      <c r="AC24" s="1">
        <v>73.000887661694193</v>
      </c>
      <c r="AD24" s="1">
        <v>91.615455627441406</v>
      </c>
      <c r="AE24" s="1">
        <v>137.78875732421901</v>
      </c>
      <c r="AF24" s="1" t="s">
        <v>131</v>
      </c>
      <c r="AG24" s="1" t="s">
        <v>131</v>
      </c>
      <c r="AH24" s="1" t="s">
        <v>131</v>
      </c>
      <c r="AI24" s="1">
        <v>6150.337890625</v>
      </c>
      <c r="AJ24" s="1">
        <v>31.63</v>
      </c>
      <c r="AK24" s="1">
        <v>35.06</v>
      </c>
      <c r="AL24" s="1">
        <v>31.96</v>
      </c>
      <c r="AM24" s="1">
        <v>35</v>
      </c>
      <c r="AN24" s="1">
        <v>1810.6416598043199</v>
      </c>
      <c r="AO24" s="1">
        <v>381.78</v>
      </c>
      <c r="AP24" s="1">
        <v>495.81924866398998</v>
      </c>
      <c r="AQ24" s="1">
        <v>102.36605968254</v>
      </c>
      <c r="AR24" s="1">
        <v>36.701070901034001</v>
      </c>
      <c r="AS24" s="1">
        <v>523</v>
      </c>
      <c r="AT24" s="1">
        <v>46.869998931884801</v>
      </c>
      <c r="AU24" s="1">
        <v>6.8543185106517104</v>
      </c>
      <c r="AV24" s="1">
        <v>250.66688580023299</v>
      </c>
      <c r="AW24" s="1">
        <v>119.37787811768899</v>
      </c>
      <c r="AX24" s="1">
        <v>10.83938</v>
      </c>
      <c r="AY24" s="1">
        <v>227.49500815779999</v>
      </c>
      <c r="AZ24" s="1">
        <v>516.98338999999999</v>
      </c>
      <c r="BA24" s="1">
        <v>268.11799836249997</v>
      </c>
      <c r="BB24" s="1" t="s">
        <v>131</v>
      </c>
      <c r="BC24" s="1">
        <v>16.340000152587901</v>
      </c>
      <c r="BD24" s="1">
        <v>19.099998474121101</v>
      </c>
      <c r="BE24" s="1">
        <v>602.08521739130299</v>
      </c>
      <c r="BF24" s="1">
        <v>186.55490112304699</v>
      </c>
      <c r="BG24" s="1">
        <v>13419.5208635254</v>
      </c>
      <c r="BH24" s="1">
        <v>23.5</v>
      </c>
      <c r="BI24" s="1">
        <v>167.91857910156301</v>
      </c>
      <c r="BJ24" s="1">
        <v>469.933562640476</v>
      </c>
      <c r="BK24" s="1">
        <v>745.32404186582096</v>
      </c>
      <c r="BL24" s="1">
        <v>864.2109375</v>
      </c>
      <c r="BM24" s="1">
        <v>406</v>
      </c>
      <c r="BN24" s="1"/>
      <c r="BO24" s="1"/>
      <c r="BP24" s="1"/>
      <c r="BQ24" s="1"/>
      <c r="BR24" s="1"/>
      <c r="BX24" s="1"/>
      <c r="BY24" s="1"/>
      <c r="BZ24" s="1"/>
      <c r="CA24" s="1"/>
      <c r="CB24" s="52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hidden="1">
      <c r="A25" s="1" t="s">
        <v>150</v>
      </c>
      <c r="B25" s="1" t="s">
        <v>131</v>
      </c>
      <c r="C25" s="1" t="s">
        <v>131</v>
      </c>
      <c r="D25" s="1" t="s">
        <v>131</v>
      </c>
      <c r="E25" s="1" t="s">
        <v>131</v>
      </c>
      <c r="F25" s="1">
        <v>128.47456475327019</v>
      </c>
      <c r="G25" s="1">
        <v>60.419737147520159</v>
      </c>
      <c r="H25" s="1">
        <v>62.558485226973367</v>
      </c>
      <c r="I25" s="38">
        <v>58.874894190462001</v>
      </c>
      <c r="J25" s="1" t="s">
        <v>131</v>
      </c>
      <c r="K25" s="1">
        <v>64.38655348980906</v>
      </c>
      <c r="L25" s="1">
        <v>1230.82885742188</v>
      </c>
      <c r="M25" s="1">
        <v>305.468181427123</v>
      </c>
      <c r="N25" s="1">
        <v>75.887258200744697</v>
      </c>
      <c r="O25" s="1">
        <v>109.5</v>
      </c>
      <c r="P25" s="1">
        <v>51.838573260606204</v>
      </c>
      <c r="Q25" s="1">
        <v>2246.94873046875</v>
      </c>
      <c r="R25" s="1">
        <v>124.08999633789099</v>
      </c>
      <c r="S25" s="1">
        <v>90.3900146484375</v>
      </c>
      <c r="T25" s="1">
        <v>467.25</v>
      </c>
      <c r="U25" s="1">
        <v>1787.9469545593299</v>
      </c>
      <c r="V25" s="1">
        <v>80.720001220703097</v>
      </c>
      <c r="W25" s="1">
        <v>882.07269961389898</v>
      </c>
      <c r="X25" s="1">
        <v>1233.8345864661701</v>
      </c>
      <c r="Y25" s="1">
        <v>42.599998474121101</v>
      </c>
      <c r="Z25" s="1">
        <v>12.15</v>
      </c>
      <c r="AA25" s="1">
        <v>101.22000122</v>
      </c>
      <c r="AB25" s="1">
        <v>822.3232421875</v>
      </c>
      <c r="AC25" s="1">
        <v>69.894466910132806</v>
      </c>
      <c r="AD25" s="1">
        <v>88.835456848144503</v>
      </c>
      <c r="AE25" s="1">
        <v>127.159339904785</v>
      </c>
      <c r="AF25" s="1" t="s">
        <v>131</v>
      </c>
      <c r="AG25" s="1" t="s">
        <v>131</v>
      </c>
      <c r="AH25" s="1" t="s">
        <v>131</v>
      </c>
      <c r="AI25" s="1">
        <v>5999.1171875</v>
      </c>
      <c r="AJ25" s="1">
        <v>31.99</v>
      </c>
      <c r="AK25" s="1">
        <v>35.799999999999997</v>
      </c>
      <c r="AL25" s="1">
        <v>32.17</v>
      </c>
      <c r="AM25" s="1">
        <v>35</v>
      </c>
      <c r="AN25" s="1">
        <v>1793.32884422135</v>
      </c>
      <c r="AO25" s="1">
        <v>444.25</v>
      </c>
      <c r="AP25" s="1">
        <v>438.80003506763097</v>
      </c>
      <c r="AQ25" s="1">
        <v>110.383357460318</v>
      </c>
      <c r="AR25" s="1">
        <v>35.718980797636597</v>
      </c>
      <c r="AS25" s="1">
        <v>498</v>
      </c>
      <c r="AT25" s="1">
        <v>48.439998626708999</v>
      </c>
      <c r="AU25" s="1">
        <v>6.9229197315280802</v>
      </c>
      <c r="AV25" s="1">
        <v>248.07112265427801</v>
      </c>
      <c r="AW25" s="1">
        <v>114.297968410553</v>
      </c>
      <c r="AX25" s="1">
        <v>10.34947</v>
      </c>
      <c r="AY25" s="1">
        <v>217.47499834990001</v>
      </c>
      <c r="AZ25" s="1">
        <v>475.97745800000001</v>
      </c>
      <c r="BA25" s="1">
        <v>254.03916223125</v>
      </c>
      <c r="BB25" s="1" t="s">
        <v>131</v>
      </c>
      <c r="BC25" s="1">
        <v>14.7599983215332</v>
      </c>
      <c r="BD25" s="1">
        <v>17.419998168945298</v>
      </c>
      <c r="BE25" s="1">
        <v>565.16904347826005</v>
      </c>
      <c r="BF25" s="1">
        <v>175.42160034179699</v>
      </c>
      <c r="BG25" s="1">
        <v>14477.7384635254</v>
      </c>
      <c r="BH25" s="1">
        <v>23.5</v>
      </c>
      <c r="BI25" s="1">
        <v>170.12318420410199</v>
      </c>
      <c r="BJ25" s="1">
        <v>492.359069881594</v>
      </c>
      <c r="BK25" s="1">
        <v>733.76477920433001</v>
      </c>
      <c r="BL25" s="1">
        <v>954.600341796875</v>
      </c>
      <c r="BM25" s="1">
        <v>425</v>
      </c>
      <c r="BN25" s="1"/>
      <c r="BO25" s="1"/>
      <c r="BP25" s="1"/>
      <c r="BQ25" s="1"/>
      <c r="BR25" s="1"/>
      <c r="BX25" s="1"/>
      <c r="BY25" s="1"/>
      <c r="BZ25" s="1"/>
      <c r="CA25" s="1"/>
      <c r="CB25" s="52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hidden="1">
      <c r="A26" s="1" t="s">
        <v>151</v>
      </c>
      <c r="B26" s="1" t="s">
        <v>131</v>
      </c>
      <c r="C26" s="1" t="s">
        <v>131</v>
      </c>
      <c r="D26" s="1" t="s">
        <v>131</v>
      </c>
      <c r="E26" s="1" t="s">
        <v>131</v>
      </c>
      <c r="F26" s="1">
        <v>130.97659323592404</v>
      </c>
      <c r="G26" s="1">
        <v>58.174661688566225</v>
      </c>
      <c r="H26" s="1">
        <v>60.216159287058822</v>
      </c>
      <c r="I26" s="38">
        <v>56.70006390064502</v>
      </c>
      <c r="J26" s="1" t="s">
        <v>131</v>
      </c>
      <c r="K26" s="1">
        <v>64.379389923679639</v>
      </c>
      <c r="L26" s="1">
        <v>1168.9111328125</v>
      </c>
      <c r="M26" s="1">
        <v>435.04403019335899</v>
      </c>
      <c r="N26" s="1">
        <v>70.917311819839497</v>
      </c>
      <c r="O26" s="1">
        <v>111.5</v>
      </c>
      <c r="P26" s="1">
        <v>52.571819855470103</v>
      </c>
      <c r="Q26" s="1">
        <v>2337.11767578125</v>
      </c>
      <c r="R26" s="1">
        <v>126.019989013672</v>
      </c>
      <c r="S26" s="1">
        <v>88.8800048828125</v>
      </c>
      <c r="T26" s="1">
        <v>471.26</v>
      </c>
      <c r="U26" s="1">
        <v>1706.37574544067</v>
      </c>
      <c r="V26" s="1">
        <v>77.239990234375</v>
      </c>
      <c r="W26" s="1">
        <v>872.02631351351295</v>
      </c>
      <c r="X26" s="1">
        <v>1179.6992481202999</v>
      </c>
      <c r="Y26" s="1">
        <v>39.299999237060497</v>
      </c>
      <c r="Z26" s="1">
        <v>12.15</v>
      </c>
      <c r="AA26" s="1">
        <v>112.39998627</v>
      </c>
      <c r="AB26" s="1">
        <v>760.593994140625</v>
      </c>
      <c r="AC26" s="1">
        <v>69.376730118205799</v>
      </c>
      <c r="AD26" s="1">
        <v>88.195472717285199</v>
      </c>
      <c r="AE26" s="1">
        <v>115.742561340332</v>
      </c>
      <c r="AF26" s="1" t="s">
        <v>131</v>
      </c>
      <c r="AG26" s="1" t="s">
        <v>131</v>
      </c>
      <c r="AH26" s="1" t="s">
        <v>131</v>
      </c>
      <c r="AI26" s="1">
        <v>5579.064453125</v>
      </c>
      <c r="AJ26" s="1">
        <v>31.77</v>
      </c>
      <c r="AK26" s="1">
        <v>35.909999999999997</v>
      </c>
      <c r="AL26" s="1">
        <v>32.06</v>
      </c>
      <c r="AM26" s="1">
        <v>35</v>
      </c>
      <c r="AN26" s="1">
        <v>1908.1150863499599</v>
      </c>
      <c r="AO26" s="1">
        <v>521.27</v>
      </c>
      <c r="AP26" s="1">
        <v>420.619995949952</v>
      </c>
      <c r="AQ26" s="1">
        <v>113.594031746032</v>
      </c>
      <c r="AR26" s="1">
        <v>34.991506646971899</v>
      </c>
      <c r="AS26" s="1">
        <v>487</v>
      </c>
      <c r="AT26" s="1">
        <v>48.110000610351598</v>
      </c>
      <c r="AU26" s="1">
        <v>7.2108789605029102</v>
      </c>
      <c r="AV26" s="1">
        <v>247.470254981789</v>
      </c>
      <c r="AW26" s="1">
        <v>113.451316792697</v>
      </c>
      <c r="AX26" s="1">
        <v>9.3696350000000006</v>
      </c>
      <c r="AY26" s="1">
        <v>207.34475741099999</v>
      </c>
      <c r="AZ26" s="1">
        <v>453.49033400000002</v>
      </c>
      <c r="BA26" s="1">
        <v>242.80824727500001</v>
      </c>
      <c r="BB26" s="1" t="s">
        <v>131</v>
      </c>
      <c r="BC26" s="1">
        <v>11.650001525878899</v>
      </c>
      <c r="BD26" s="1">
        <v>15.4900016784668</v>
      </c>
      <c r="BE26" s="1">
        <v>516.82643478260798</v>
      </c>
      <c r="BF26" s="1">
        <v>179.87489318847699</v>
      </c>
      <c r="BG26" s="1">
        <v>14969.3698</v>
      </c>
      <c r="BH26" s="1">
        <v>23.5</v>
      </c>
      <c r="BI26" s="1">
        <v>171.22549438476599</v>
      </c>
      <c r="BJ26" s="1">
        <v>497.87147930235102</v>
      </c>
      <c r="BK26" s="1">
        <v>738.46085826992498</v>
      </c>
      <c r="BL26" s="1">
        <v>936.96337890625</v>
      </c>
      <c r="BM26" s="1">
        <v>428.75</v>
      </c>
      <c r="BN26" s="1"/>
      <c r="BO26" s="1"/>
      <c r="BP26" s="1"/>
      <c r="BQ26" s="1"/>
      <c r="BR26" s="1"/>
      <c r="BX26" s="1"/>
      <c r="BY26" s="1"/>
      <c r="BZ26" s="1"/>
      <c r="CA26" s="1"/>
      <c r="CB26" s="52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hidden="1">
      <c r="A27" s="1" t="s">
        <v>152</v>
      </c>
      <c r="B27" s="1" t="s">
        <v>131</v>
      </c>
      <c r="C27" s="1" t="s">
        <v>131</v>
      </c>
      <c r="D27" s="1" t="s">
        <v>131</v>
      </c>
      <c r="E27" s="1" t="s">
        <v>131</v>
      </c>
      <c r="F27" s="1">
        <v>133.78271137908939</v>
      </c>
      <c r="G27" s="1">
        <v>57.400648414075171</v>
      </c>
      <c r="H27" s="1">
        <v>60.266043287132192</v>
      </c>
      <c r="I27" s="38">
        <v>55.330939909666199</v>
      </c>
      <c r="J27" s="1" t="s">
        <v>131</v>
      </c>
      <c r="K27" s="1">
        <v>65.185217008098661</v>
      </c>
      <c r="L27" s="1">
        <v>1140.181640625</v>
      </c>
      <c r="M27" s="1">
        <v>389.27894553181801</v>
      </c>
      <c r="N27" s="1">
        <v>73.593436794173002</v>
      </c>
      <c r="O27" s="1">
        <v>110.379997253418</v>
      </c>
      <c r="P27" s="1">
        <v>53.315438081632102</v>
      </c>
      <c r="Q27" s="1">
        <v>2172.65307617188</v>
      </c>
      <c r="R27" s="1">
        <v>136.41000366210901</v>
      </c>
      <c r="S27" s="1">
        <v>98.510009765625</v>
      </c>
      <c r="T27" s="1">
        <v>478.28</v>
      </c>
      <c r="U27" s="1">
        <v>1664.4881</v>
      </c>
      <c r="V27" s="1">
        <v>75</v>
      </c>
      <c r="W27" s="1">
        <v>813.75727413127402</v>
      </c>
      <c r="X27" s="1">
        <v>1103.0075187969901</v>
      </c>
      <c r="Y27" s="1">
        <v>39.700000762939503</v>
      </c>
      <c r="Z27" s="1">
        <v>12.15</v>
      </c>
      <c r="AA27" s="1">
        <v>120.58999634</v>
      </c>
      <c r="AB27" s="1">
        <v>716.50146484375</v>
      </c>
      <c r="AC27" s="1">
        <v>71.965414077840407</v>
      </c>
      <c r="AD27" s="1">
        <v>92.245460510253906</v>
      </c>
      <c r="AE27" s="1">
        <v>111.41204833984401</v>
      </c>
      <c r="AF27" s="1" t="s">
        <v>131</v>
      </c>
      <c r="AG27" s="1" t="s">
        <v>131</v>
      </c>
      <c r="AH27" s="1" t="s">
        <v>131</v>
      </c>
      <c r="AI27" s="1">
        <v>5216.7109375</v>
      </c>
      <c r="AJ27" s="1">
        <v>32.61</v>
      </c>
      <c r="AK27" s="1">
        <v>36.54</v>
      </c>
      <c r="AL27" s="1">
        <v>32.68</v>
      </c>
      <c r="AM27" s="1">
        <v>35</v>
      </c>
      <c r="AN27" s="1">
        <v>1961.4170844329001</v>
      </c>
      <c r="AO27" s="1">
        <v>505.63</v>
      </c>
      <c r="AP27" s="1">
        <v>423.925457607711</v>
      </c>
      <c r="AQ27" s="1">
        <v>105.295095873016</v>
      </c>
      <c r="AR27" s="1">
        <v>34.409527326440198</v>
      </c>
      <c r="AS27" s="1">
        <v>455</v>
      </c>
      <c r="AT27" s="1">
        <v>46.220001220703097</v>
      </c>
      <c r="AU27" s="1">
        <v>7.3292244113093297</v>
      </c>
      <c r="AV27" s="1">
        <v>251.25195682351099</v>
      </c>
      <c r="AW27" s="1">
        <v>117.684574881977</v>
      </c>
      <c r="AX27" s="1">
        <v>9.3696350000000006</v>
      </c>
      <c r="AY27" s="1">
        <v>204.80944139799999</v>
      </c>
      <c r="AZ27" s="1">
        <v>464.07251000000002</v>
      </c>
      <c r="BA27" s="1">
        <v>241.24648404999999</v>
      </c>
      <c r="BB27" s="1" t="s">
        <v>131</v>
      </c>
      <c r="BC27" s="1">
        <v>12.040000915527299</v>
      </c>
      <c r="BD27" s="1">
        <v>15.6599998474121</v>
      </c>
      <c r="BE27" s="1">
        <v>506.278956521738</v>
      </c>
      <c r="BF27" s="1">
        <v>192.57350158691401</v>
      </c>
      <c r="BG27" s="1">
        <v>15101.647000000001</v>
      </c>
      <c r="BH27" s="1">
        <v>23.5</v>
      </c>
      <c r="BI27" s="1">
        <v>168.65344238281301</v>
      </c>
      <c r="BJ27" s="1">
        <v>480.20668059891199</v>
      </c>
      <c r="BK27" s="1">
        <v>736.65474185183302</v>
      </c>
      <c r="BL27" s="1">
        <v>890.66650390625</v>
      </c>
      <c r="BM27" s="1">
        <v>427</v>
      </c>
      <c r="BN27" s="1"/>
      <c r="BO27" s="1"/>
      <c r="BP27" s="1"/>
      <c r="BQ27" s="1"/>
      <c r="BR27" s="1"/>
      <c r="BX27" s="1"/>
      <c r="BY27" s="1"/>
      <c r="BZ27" s="1"/>
      <c r="CA27" s="1"/>
      <c r="CB27" s="52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hidden="1">
      <c r="A28" s="1" t="s">
        <v>153</v>
      </c>
      <c r="B28" s="1" t="s">
        <v>131</v>
      </c>
      <c r="C28" s="1" t="s">
        <v>131</v>
      </c>
      <c r="D28" s="1" t="s">
        <v>131</v>
      </c>
      <c r="E28" s="1" t="s">
        <v>131</v>
      </c>
      <c r="F28" s="1">
        <v>136.07469483005576</v>
      </c>
      <c r="G28" s="1">
        <v>57.011627119365251</v>
      </c>
      <c r="H28" s="1">
        <v>61.163081959946773</v>
      </c>
      <c r="I28" s="38">
        <v>54.012982335704287</v>
      </c>
      <c r="J28" s="1" t="s">
        <v>131</v>
      </c>
      <c r="K28" s="1">
        <v>66.597260863255727</v>
      </c>
      <c r="L28" s="1">
        <v>1081.84643554688</v>
      </c>
      <c r="M28" s="1">
        <v>395.89557857615</v>
      </c>
      <c r="N28" s="1">
        <v>77.543906994379697</v>
      </c>
      <c r="O28" s="1">
        <v>107.529998779297</v>
      </c>
      <c r="P28" s="1">
        <v>54.0695746438114</v>
      </c>
      <c r="Q28" s="1">
        <v>2056.46948242188</v>
      </c>
      <c r="R28" s="1">
        <v>143.79000854492199</v>
      </c>
      <c r="S28" s="1">
        <v>106.32998657226599</v>
      </c>
      <c r="T28" s="1">
        <v>471.26</v>
      </c>
      <c r="U28" s="1">
        <v>1651.2602454406699</v>
      </c>
      <c r="V28" s="1">
        <v>72.010009765625</v>
      </c>
      <c r="W28" s="1">
        <v>817.77582857142795</v>
      </c>
      <c r="X28" s="1">
        <v>1069.17293233083</v>
      </c>
      <c r="Y28" s="1">
        <v>39.700000762939503</v>
      </c>
      <c r="Z28" s="1">
        <v>12.15</v>
      </c>
      <c r="AA28" s="1">
        <v>122.25</v>
      </c>
      <c r="AB28" s="1">
        <v>665.795166015625</v>
      </c>
      <c r="AC28" s="1">
        <v>80.766939540597804</v>
      </c>
      <c r="AD28" s="1">
        <v>102.425483703613</v>
      </c>
      <c r="AE28" s="1">
        <v>110.62468719482401</v>
      </c>
      <c r="AF28" s="1" t="s">
        <v>131</v>
      </c>
      <c r="AG28" s="1" t="s">
        <v>131</v>
      </c>
      <c r="AH28" s="1" t="s">
        <v>131</v>
      </c>
      <c r="AI28" s="1">
        <v>5100.24609375</v>
      </c>
      <c r="AJ28" s="1">
        <v>34.049999999999997</v>
      </c>
      <c r="AK28" s="1">
        <v>37.119999999999997</v>
      </c>
      <c r="AL28" s="1">
        <v>34.24</v>
      </c>
      <c r="AM28" s="1">
        <v>35</v>
      </c>
      <c r="AN28" s="1">
        <v>1981.6053974543299</v>
      </c>
      <c r="AO28" s="1">
        <v>458.9</v>
      </c>
      <c r="AP28" s="1">
        <v>413.18270721999198</v>
      </c>
      <c r="AQ28" s="1">
        <v>105.351423492064</v>
      </c>
      <c r="AR28" s="1">
        <v>33.863921713441698</v>
      </c>
      <c r="AS28" s="1">
        <v>428</v>
      </c>
      <c r="AT28" s="1">
        <v>44.790000915527301</v>
      </c>
      <c r="AU28" s="1">
        <v>7.5010206467403897</v>
      </c>
      <c r="AV28" s="1">
        <v>260.55028260637101</v>
      </c>
      <c r="AW28" s="1">
        <v>132.07765238552801</v>
      </c>
      <c r="AX28" s="1">
        <v>10.03102</v>
      </c>
      <c r="AY28" s="1">
        <v>206.3306310058</v>
      </c>
      <c r="AZ28" s="1">
        <v>451.28571399999998</v>
      </c>
      <c r="BA28" s="1">
        <v>236.53822726875001</v>
      </c>
      <c r="BB28" s="1" t="s">
        <v>131</v>
      </c>
      <c r="BC28" s="1">
        <v>11.9700012207031</v>
      </c>
      <c r="BD28" s="1">
        <v>16.2799987792969</v>
      </c>
      <c r="BE28" s="1">
        <v>518.58434782608595</v>
      </c>
      <c r="BF28" s="1">
        <v>201.105392456055</v>
      </c>
      <c r="BG28" s="1">
        <v>15826.964827050801</v>
      </c>
      <c r="BH28" s="1">
        <v>23.5</v>
      </c>
      <c r="BI28" s="1">
        <v>178.57423400878901</v>
      </c>
      <c r="BJ28" s="1">
        <v>462.291340423176</v>
      </c>
      <c r="BK28" s="1">
        <v>737.49753738742402</v>
      </c>
      <c r="BL28" s="1">
        <v>875.234130859375</v>
      </c>
      <c r="BM28" s="1">
        <v>414.5</v>
      </c>
      <c r="BN28" s="1"/>
      <c r="BO28" s="1"/>
      <c r="BP28" s="1"/>
      <c r="BQ28" s="1"/>
      <c r="BR28" s="1"/>
      <c r="BX28" s="1"/>
      <c r="BY28" s="1"/>
      <c r="BZ28" s="1"/>
      <c r="CA28" s="1"/>
      <c r="CB28" s="52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hidden="1">
      <c r="A29" s="1" t="s">
        <v>154</v>
      </c>
      <c r="B29" s="1" t="s">
        <v>131</v>
      </c>
      <c r="C29" s="1" t="s">
        <v>131</v>
      </c>
      <c r="D29" s="1" t="s">
        <v>131</v>
      </c>
      <c r="E29" s="1" t="s">
        <v>131</v>
      </c>
      <c r="F29" s="1">
        <v>136.13969369068755</v>
      </c>
      <c r="G29" s="1">
        <v>57.670324606487696</v>
      </c>
      <c r="H29" s="1">
        <v>61.09446806071719</v>
      </c>
      <c r="I29" s="38">
        <v>55.197025413356187</v>
      </c>
      <c r="J29" s="1" t="s">
        <v>131</v>
      </c>
      <c r="K29" s="1">
        <v>66.258771395664652</v>
      </c>
      <c r="L29" s="1">
        <v>1130.88427734375</v>
      </c>
      <c r="M29" s="1">
        <v>416.29690323441798</v>
      </c>
      <c r="N29" s="1">
        <v>69.260663026204398</v>
      </c>
      <c r="O29" s="1">
        <v>107.040008544922</v>
      </c>
      <c r="P29" s="1">
        <v>54.834378321837001</v>
      </c>
      <c r="Q29" s="1">
        <v>2104.5302734375</v>
      </c>
      <c r="R29" s="1">
        <v>141.67001342773401</v>
      </c>
      <c r="S29" s="1">
        <v>104.519989013672</v>
      </c>
      <c r="T29" s="1">
        <v>449.2</v>
      </c>
      <c r="U29" s="1">
        <v>1655.6697545593299</v>
      </c>
      <c r="V29" s="1">
        <v>67.75</v>
      </c>
      <c r="W29" s="1">
        <v>801.70161081081005</v>
      </c>
      <c r="X29" s="1">
        <v>1019.54887218045</v>
      </c>
      <c r="Y29" s="1">
        <v>39.200000762939503</v>
      </c>
      <c r="Z29" s="1">
        <v>12.15</v>
      </c>
      <c r="AA29" s="1">
        <v>120.07000732</v>
      </c>
      <c r="AB29" s="1">
        <v>676.818359375</v>
      </c>
      <c r="AC29" s="1">
        <v>87.497517835647699</v>
      </c>
      <c r="AD29" s="1">
        <v>118.305458068848</v>
      </c>
      <c r="AE29" s="1">
        <v>105.50681304931599</v>
      </c>
      <c r="AF29" s="1" t="s">
        <v>131</v>
      </c>
      <c r="AG29" s="1" t="s">
        <v>131</v>
      </c>
      <c r="AH29" s="1" t="s">
        <v>131</v>
      </c>
      <c r="AI29" s="1">
        <v>5496.025390625</v>
      </c>
      <c r="AJ29" s="1">
        <v>33.909999999999997</v>
      </c>
      <c r="AK29" s="1">
        <v>36.700000000000003</v>
      </c>
      <c r="AL29" s="1">
        <v>34.119999999999997</v>
      </c>
      <c r="AM29" s="1">
        <v>35</v>
      </c>
      <c r="AN29" s="1">
        <v>1967.39297994866</v>
      </c>
      <c r="AO29" s="1">
        <v>341.6</v>
      </c>
      <c r="AP29" s="1">
        <v>399.13449517451198</v>
      </c>
      <c r="AQ29" s="1">
        <v>95.832055873015904</v>
      </c>
      <c r="AR29" s="1">
        <v>33.718426883308702</v>
      </c>
      <c r="AS29" s="1">
        <v>379</v>
      </c>
      <c r="AT29" s="1">
        <v>40.880001068115199</v>
      </c>
      <c r="AU29" s="1">
        <v>7.4754113841056897</v>
      </c>
      <c r="AV29" s="1">
        <v>263.75366746135597</v>
      </c>
      <c r="AW29" s="1">
        <v>143.08412341765501</v>
      </c>
      <c r="AX29" s="1">
        <v>10.80264</v>
      </c>
      <c r="AY29" s="1">
        <v>205.8125446901</v>
      </c>
      <c r="AZ29" s="1">
        <v>426.59397000000001</v>
      </c>
      <c r="BA29" s="1">
        <v>231.00315466250001</v>
      </c>
      <c r="BB29" s="1" t="s">
        <v>131</v>
      </c>
      <c r="BC29" s="1">
        <v>12.9799995422363</v>
      </c>
      <c r="BD29" s="1">
        <v>17.069999694824201</v>
      </c>
      <c r="BE29" s="1">
        <v>512.43165217391197</v>
      </c>
      <c r="BF29" s="1">
        <v>201.76679992675801</v>
      </c>
      <c r="BG29" s="1">
        <v>15954.8338635254</v>
      </c>
      <c r="BH29" s="1">
        <v>23.5</v>
      </c>
      <c r="BI29" s="1">
        <v>176.00216674804699</v>
      </c>
      <c r="BJ29" s="1">
        <v>456.02723011933898</v>
      </c>
      <c r="BK29" s="1">
        <v>725.21600453725296</v>
      </c>
      <c r="BL29" s="1">
        <v>848.77880859375</v>
      </c>
      <c r="BM29" s="1">
        <v>397.5</v>
      </c>
      <c r="BN29" s="1"/>
      <c r="BO29" s="1"/>
      <c r="BP29" s="1"/>
      <c r="BQ29" s="1"/>
      <c r="BR29" s="1"/>
      <c r="BX29" s="1"/>
      <c r="BY29" s="1"/>
      <c r="BZ29" s="1"/>
      <c r="CA29" s="1"/>
      <c r="CB29" s="52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hidden="1">
      <c r="A30" s="1" t="s">
        <v>155</v>
      </c>
      <c r="B30" s="1" t="s">
        <v>131</v>
      </c>
      <c r="C30" s="1" t="s">
        <v>131</v>
      </c>
      <c r="D30" s="1" t="s">
        <v>131</v>
      </c>
      <c r="E30" s="1" t="s">
        <v>131</v>
      </c>
      <c r="F30" s="1">
        <v>139.28435124996074</v>
      </c>
      <c r="G30" s="1">
        <v>58.720114113610336</v>
      </c>
      <c r="H30" s="1">
        <v>63.511589204914856</v>
      </c>
      <c r="I30" s="38">
        <v>55.259175155987194</v>
      </c>
      <c r="J30" s="1" t="s">
        <v>131</v>
      </c>
      <c r="K30" s="1">
        <v>65.662872455398826</v>
      </c>
      <c r="L30" s="1">
        <v>1113.25854492188</v>
      </c>
      <c r="M30" s="1">
        <v>425.11908062686098</v>
      </c>
      <c r="N30" s="1">
        <v>72.573960613474497</v>
      </c>
      <c r="O30" s="1">
        <v>108</v>
      </c>
      <c r="P30" s="1">
        <v>55.61</v>
      </c>
      <c r="Q30" s="1">
        <v>2188.08544921875</v>
      </c>
      <c r="R30" s="1">
        <v>143.89999389648401</v>
      </c>
      <c r="S30" s="1">
        <v>106.010009765625</v>
      </c>
      <c r="T30" s="1">
        <v>436.17</v>
      </c>
      <c r="U30" s="1">
        <v>1613.7821091186499</v>
      </c>
      <c r="V30" s="1">
        <v>69.970001220703097</v>
      </c>
      <c r="W30" s="1">
        <v>783.61811583011502</v>
      </c>
      <c r="X30" s="1">
        <v>1012.78195488722</v>
      </c>
      <c r="Y30" s="1">
        <v>40.400001525878899</v>
      </c>
      <c r="Z30" s="1">
        <v>14.05</v>
      </c>
      <c r="AA30" s="1">
        <v>135.29998778999999</v>
      </c>
      <c r="AB30" s="1">
        <v>648.158203125</v>
      </c>
      <c r="AC30" s="1">
        <v>96.816780090332003</v>
      </c>
      <c r="AD30" s="1">
        <v>120.105476379395</v>
      </c>
      <c r="AE30" s="1">
        <v>113.38047027587901</v>
      </c>
      <c r="AF30" s="1" t="s">
        <v>131</v>
      </c>
      <c r="AG30" s="1" t="s">
        <v>131</v>
      </c>
      <c r="AH30" s="1" t="s">
        <v>131</v>
      </c>
      <c r="AI30" s="1">
        <v>5628.904296875</v>
      </c>
      <c r="AJ30" s="1">
        <v>33.81</v>
      </c>
      <c r="AK30" s="1">
        <v>35.85</v>
      </c>
      <c r="AL30" s="1">
        <v>34</v>
      </c>
      <c r="AM30" s="1">
        <v>35.01</v>
      </c>
      <c r="AN30" s="1">
        <v>1943.3120747989301</v>
      </c>
      <c r="AO30" s="1">
        <v>315.2</v>
      </c>
      <c r="AP30" s="1">
        <v>414.83543804887199</v>
      </c>
      <c r="AQ30" s="1">
        <v>117.349206349206</v>
      </c>
      <c r="AR30" s="1">
        <v>34.264032496307301</v>
      </c>
      <c r="AS30" s="1">
        <v>343</v>
      </c>
      <c r="AT30" s="1">
        <v>41.209999084472699</v>
      </c>
      <c r="AU30" s="1">
        <v>7.3311793053671099</v>
      </c>
      <c r="AV30" s="1">
        <v>266.65097045898398</v>
      </c>
      <c r="AW30" s="1">
        <v>158.32385253906301</v>
      </c>
      <c r="AX30" s="1">
        <v>11.68449</v>
      </c>
      <c r="AY30" s="1">
        <v>210.04542012050001</v>
      </c>
      <c r="AZ30" s="1">
        <v>423.28703999999999</v>
      </c>
      <c r="BA30" s="1">
        <v>233.96591136875</v>
      </c>
      <c r="BB30" s="1" t="s">
        <v>131</v>
      </c>
      <c r="BC30" s="1">
        <v>12.900001525878899</v>
      </c>
      <c r="BD30" s="1">
        <v>18.159999847412099</v>
      </c>
      <c r="BE30" s="1">
        <v>516.82643478260798</v>
      </c>
      <c r="BF30" s="1">
        <v>202.75889587402301</v>
      </c>
      <c r="BG30" s="1">
        <v>16124.588527050801</v>
      </c>
      <c r="BH30" s="1">
        <v>23</v>
      </c>
      <c r="BI30" s="1">
        <v>173.06268310546901</v>
      </c>
      <c r="BJ30" s="1">
        <v>456.21514578183502</v>
      </c>
      <c r="BK30" s="1">
        <v>722.44656723666003</v>
      </c>
      <c r="BL30" s="1">
        <v>820.11865234375</v>
      </c>
      <c r="BM30" s="1">
        <v>387</v>
      </c>
      <c r="BN30" s="1"/>
      <c r="BO30" s="1"/>
      <c r="BP30" s="1"/>
      <c r="BQ30" s="1"/>
      <c r="BR30" s="1"/>
      <c r="BX30" s="1"/>
      <c r="BY30" s="1"/>
      <c r="BZ30" s="1"/>
      <c r="CA30" s="1"/>
      <c r="CB30" s="52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hidden="1">
      <c r="A31" s="1" t="s">
        <v>156</v>
      </c>
      <c r="B31" s="1" t="s">
        <v>131</v>
      </c>
      <c r="C31" s="1" t="s">
        <v>131</v>
      </c>
      <c r="D31" s="1" t="s">
        <v>131</v>
      </c>
      <c r="E31" s="1" t="s">
        <v>131</v>
      </c>
      <c r="F31" s="1">
        <v>143.20450436371814</v>
      </c>
      <c r="G31" s="1">
        <v>57.742753931076599</v>
      </c>
      <c r="H31" s="1">
        <v>62.079657259408066</v>
      </c>
      <c r="I31" s="38">
        <v>54.610157517978848</v>
      </c>
      <c r="J31" s="1" t="s">
        <v>131</v>
      </c>
      <c r="K31" s="1">
        <v>60.054902778787515</v>
      </c>
      <c r="L31" s="1">
        <v>1087.70629882813</v>
      </c>
      <c r="M31" s="1">
        <v>383.21368542843197</v>
      </c>
      <c r="N31" s="1">
        <v>75.887258200744697</v>
      </c>
      <c r="O31" s="1">
        <v>108</v>
      </c>
      <c r="P31" s="1">
        <v>55.61</v>
      </c>
      <c r="Q31" s="1">
        <v>2087.11376953125</v>
      </c>
      <c r="R31" s="1">
        <v>155</v>
      </c>
      <c r="S31" s="1">
        <v>115.629997253418</v>
      </c>
      <c r="T31" s="1">
        <v>442.19</v>
      </c>
      <c r="U31" s="1">
        <v>1596.14474544067</v>
      </c>
      <c r="V31" s="1">
        <v>69.980010986328097</v>
      </c>
      <c r="W31" s="1">
        <v>741.42329420849399</v>
      </c>
      <c r="X31" s="1">
        <v>978.94736842105306</v>
      </c>
      <c r="Y31" s="1">
        <v>39.5</v>
      </c>
      <c r="Z31" s="1">
        <v>14.05</v>
      </c>
      <c r="AA31" s="1">
        <v>124.70001221</v>
      </c>
      <c r="AB31" s="1">
        <v>615.0888671875</v>
      </c>
      <c r="AC31" s="1">
        <v>94.339958190917997</v>
      </c>
      <c r="AD31" s="1">
        <v>109.63548278808599</v>
      </c>
      <c r="AE31" s="1">
        <v>112.593101501465</v>
      </c>
      <c r="AF31" s="1" t="s">
        <v>131</v>
      </c>
      <c r="AG31" s="1" t="s">
        <v>131</v>
      </c>
      <c r="AH31" s="1" t="s">
        <v>131</v>
      </c>
      <c r="AI31" s="1">
        <v>5716.759765625</v>
      </c>
      <c r="AJ31" s="1">
        <v>29.96</v>
      </c>
      <c r="AK31" s="1">
        <v>31.62</v>
      </c>
      <c r="AL31" s="1">
        <v>30.4</v>
      </c>
      <c r="AM31" s="1">
        <v>34.03</v>
      </c>
      <c r="AN31" s="1">
        <v>1876.7934582047201</v>
      </c>
      <c r="AO31" s="1">
        <v>302</v>
      </c>
      <c r="AP31" s="1">
        <v>436.32093882431099</v>
      </c>
      <c r="AQ31" s="1">
        <v>126.943677460318</v>
      </c>
      <c r="AR31" s="1">
        <v>34.809638109305801</v>
      </c>
      <c r="AS31" s="1">
        <v>324</v>
      </c>
      <c r="AT31" s="1">
        <v>39.889999389648402</v>
      </c>
      <c r="AU31" s="1">
        <v>7.1500529842682399</v>
      </c>
      <c r="AV31" s="1">
        <v>243.40609741210901</v>
      </c>
      <c r="AW31" s="1">
        <v>156.07638549804699</v>
      </c>
      <c r="AX31" s="1">
        <v>12.34587</v>
      </c>
      <c r="AY31" s="1">
        <v>206.9809946787</v>
      </c>
      <c r="AZ31" s="1">
        <v>418.87779999999998</v>
      </c>
      <c r="BA31" s="1">
        <v>231.32469415</v>
      </c>
      <c r="BB31" s="1" t="s">
        <v>131</v>
      </c>
      <c r="BC31" s="1">
        <v>13.0800018310547</v>
      </c>
      <c r="BD31" s="1">
        <v>17.7700004577637</v>
      </c>
      <c r="BE31" s="1">
        <v>497.48939130434701</v>
      </c>
      <c r="BF31" s="1">
        <v>207.36650085449199</v>
      </c>
      <c r="BG31" s="1">
        <v>15930.5862729492</v>
      </c>
      <c r="BH31" s="1">
        <v>23</v>
      </c>
      <c r="BI31" s="1">
        <v>170.85806274414099</v>
      </c>
      <c r="BJ31" s="1">
        <v>460.41210733202502</v>
      </c>
      <c r="BK31" s="1">
        <v>720.43585169308096</v>
      </c>
      <c r="BL31" s="1">
        <v>824.52783203125</v>
      </c>
      <c r="BM31" s="1">
        <v>362.6</v>
      </c>
      <c r="BN31" s="1"/>
      <c r="BO31" s="1"/>
      <c r="BP31" s="1"/>
      <c r="BQ31" s="1"/>
      <c r="BR31" s="1"/>
      <c r="BX31" s="1"/>
      <c r="BY31" s="1"/>
      <c r="BZ31" s="1"/>
      <c r="CA31" s="1"/>
      <c r="CB31" s="52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hidden="1">
      <c r="A32" s="1" t="s">
        <v>157</v>
      </c>
      <c r="B32" s="1" t="s">
        <v>131</v>
      </c>
      <c r="C32" s="1" t="s">
        <v>131</v>
      </c>
      <c r="D32" s="1" t="s">
        <v>131</v>
      </c>
      <c r="E32" s="1" t="s">
        <v>131</v>
      </c>
      <c r="F32" s="1">
        <v>135.40000099495097</v>
      </c>
      <c r="G32" s="1">
        <v>55.769358487686759</v>
      </c>
      <c r="H32" s="1">
        <v>61.048406836908981</v>
      </c>
      <c r="I32" s="38">
        <v>51.956239616599184</v>
      </c>
      <c r="J32" s="1" t="s">
        <v>131</v>
      </c>
      <c r="K32" s="1">
        <v>56.812390372366444</v>
      </c>
      <c r="L32" s="1">
        <v>1029.23657226563</v>
      </c>
      <c r="M32" s="1">
        <v>421.81076410469501</v>
      </c>
      <c r="N32" s="1">
        <v>70.917311819839497</v>
      </c>
      <c r="O32" s="1">
        <v>108</v>
      </c>
      <c r="P32" s="1">
        <v>55.61</v>
      </c>
      <c r="Q32" s="1">
        <v>1947.78173828125</v>
      </c>
      <c r="R32" s="1">
        <v>144.82998657226599</v>
      </c>
      <c r="S32" s="1">
        <v>112.82998657226599</v>
      </c>
      <c r="T32" s="1">
        <v>436.17</v>
      </c>
      <c r="U32" s="1">
        <v>1512.3694545593301</v>
      </c>
      <c r="V32" s="1">
        <v>70.440002441406307</v>
      </c>
      <c r="W32" s="1">
        <v>717.31196756756697</v>
      </c>
      <c r="X32" s="1">
        <v>964.28571428571502</v>
      </c>
      <c r="Y32" s="1">
        <v>37.200000762939503</v>
      </c>
      <c r="Z32" s="1">
        <v>14.05</v>
      </c>
      <c r="AA32" s="1">
        <v>121.29998779</v>
      </c>
      <c r="AB32" s="1">
        <v>610.6796875</v>
      </c>
      <c r="AC32" s="1">
        <v>95.545257568359403</v>
      </c>
      <c r="AD32" s="1">
        <v>107.79547882080099</v>
      </c>
      <c r="AE32" s="1">
        <v>114.167831420898</v>
      </c>
      <c r="AF32" s="1" t="s">
        <v>131</v>
      </c>
      <c r="AG32" s="1" t="s">
        <v>131</v>
      </c>
      <c r="AH32" s="1" t="s">
        <v>131</v>
      </c>
      <c r="AI32" s="1">
        <v>5653.357421875</v>
      </c>
      <c r="AJ32" s="1">
        <v>28.25</v>
      </c>
      <c r="AK32" s="1">
        <v>29.3</v>
      </c>
      <c r="AL32" s="1">
        <v>28.6</v>
      </c>
      <c r="AM32" s="1">
        <v>33.01</v>
      </c>
      <c r="AN32" s="1">
        <v>1872.1522900581199</v>
      </c>
      <c r="AO32" s="1">
        <v>324.39999999999998</v>
      </c>
      <c r="AP32" s="1">
        <v>418.96726512107199</v>
      </c>
      <c r="AQ32" s="1">
        <v>124.897107301587</v>
      </c>
      <c r="AR32" s="1">
        <v>34.591395864106403</v>
      </c>
      <c r="AS32" s="1">
        <v>325</v>
      </c>
      <c r="AT32" s="1">
        <v>39.779998779296903</v>
      </c>
      <c r="AU32" s="1">
        <v>7.0612476978471301</v>
      </c>
      <c r="AV32" s="1">
        <v>239.32102966308599</v>
      </c>
      <c r="AW32" s="1">
        <v>157.17007446289099</v>
      </c>
      <c r="AX32" s="1">
        <v>13.00726</v>
      </c>
      <c r="AY32" s="1">
        <v>201.392276337</v>
      </c>
      <c r="AZ32" s="1">
        <v>407.19331399999999</v>
      </c>
      <c r="BA32" s="1">
        <v>227.14468081250001</v>
      </c>
      <c r="BB32" s="1" t="s">
        <v>131</v>
      </c>
      <c r="BC32" s="1">
        <v>11.2599983215332</v>
      </c>
      <c r="BD32" s="1">
        <v>17.130001068115199</v>
      </c>
      <c r="BE32" s="1">
        <v>478.15234782608599</v>
      </c>
      <c r="BF32" s="1">
        <v>194.97659301757801</v>
      </c>
      <c r="BG32" s="1">
        <v>12813.2503635254</v>
      </c>
      <c r="BH32" s="1">
        <v>22.5</v>
      </c>
      <c r="BI32" s="1">
        <v>168.65344238281301</v>
      </c>
      <c r="BJ32" s="1">
        <v>466.58851091566498</v>
      </c>
      <c r="BK32" s="1">
        <v>733.59633768291599</v>
      </c>
      <c r="BL32" s="1">
        <v>791.45849609375</v>
      </c>
      <c r="BM32" s="1">
        <v>320</v>
      </c>
      <c r="BN32" s="1"/>
      <c r="BO32" s="1"/>
      <c r="BP32" s="1"/>
      <c r="BQ32" s="1"/>
      <c r="BR32" s="1"/>
      <c r="BX32" s="1"/>
      <c r="BY32" s="1"/>
      <c r="BZ32" s="1"/>
      <c r="CA32" s="1"/>
      <c r="CB32" s="52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hidden="1">
      <c r="A33" s="1" t="s">
        <v>158</v>
      </c>
      <c r="B33" s="1" t="s">
        <v>131</v>
      </c>
      <c r="C33" s="1" t="s">
        <v>131</v>
      </c>
      <c r="D33" s="1" t="s">
        <v>131</v>
      </c>
      <c r="E33" s="1" t="s">
        <v>131</v>
      </c>
      <c r="F33" s="1">
        <v>127.01484930996818</v>
      </c>
      <c r="G33" s="1">
        <v>55.069307327288868</v>
      </c>
      <c r="H33" s="1">
        <v>61.276611335370454</v>
      </c>
      <c r="I33" s="38">
        <v>50.58569844818458</v>
      </c>
      <c r="J33" s="1" t="s">
        <v>131</v>
      </c>
      <c r="K33" s="1">
        <v>60.093905421519558</v>
      </c>
      <c r="L33" s="1">
        <v>996.20751953125</v>
      </c>
      <c r="M33" s="1">
        <v>476.39799986651701</v>
      </c>
      <c r="N33" s="1">
        <v>70.216421945609298</v>
      </c>
      <c r="O33" s="1">
        <v>109</v>
      </c>
      <c r="P33" s="1">
        <v>55.61</v>
      </c>
      <c r="Q33" s="1">
        <v>1745.39770507813</v>
      </c>
      <c r="R33" s="1">
        <v>141.39999389648401</v>
      </c>
      <c r="S33" s="1">
        <v>106.67001342773401</v>
      </c>
      <c r="T33" s="1">
        <v>452.21</v>
      </c>
      <c r="U33" s="1">
        <v>1521.1877999999999</v>
      </c>
      <c r="V33" s="1">
        <v>71.149993896484403</v>
      </c>
      <c r="W33" s="1">
        <v>717.31196756756697</v>
      </c>
      <c r="X33" s="1">
        <v>945.11278195488796</v>
      </c>
      <c r="Y33" s="1">
        <v>38.150001525878899</v>
      </c>
      <c r="Z33" s="1">
        <v>14.05</v>
      </c>
      <c r="AA33" s="1">
        <v>116.64998627</v>
      </c>
      <c r="AB33" s="1">
        <v>575.40576171875</v>
      </c>
      <c r="AC33" s="1">
        <v>97.803535461425795</v>
      </c>
      <c r="AD33" s="1">
        <v>105.15545654296901</v>
      </c>
      <c r="AE33" s="1">
        <v>116.13623046875</v>
      </c>
      <c r="AF33" s="1" t="s">
        <v>131</v>
      </c>
      <c r="AG33" s="1" t="s">
        <v>131</v>
      </c>
      <c r="AH33" s="1" t="s">
        <v>131</v>
      </c>
      <c r="AI33" s="1">
        <v>5394.0546875</v>
      </c>
      <c r="AJ33" s="1">
        <v>30.44</v>
      </c>
      <c r="AK33" s="1">
        <v>33.119999999999997</v>
      </c>
      <c r="AL33" s="1">
        <v>30.88</v>
      </c>
      <c r="AM33" s="1">
        <v>31.99</v>
      </c>
      <c r="AN33" s="1">
        <v>1855.7351356480001</v>
      </c>
      <c r="AO33" s="1">
        <v>346.5</v>
      </c>
      <c r="AP33" s="1">
        <v>420.61999594995098</v>
      </c>
      <c r="AQ33" s="1">
        <v>139.410857142857</v>
      </c>
      <c r="AR33" s="1">
        <v>34.445901033973399</v>
      </c>
      <c r="AS33" s="1">
        <v>312.5</v>
      </c>
      <c r="AT33" s="1">
        <v>40.220001220703097</v>
      </c>
      <c r="AU33" s="1">
        <v>6.9725991236684601</v>
      </c>
      <c r="AV33" s="1">
        <v>233.45983886718801</v>
      </c>
      <c r="AW33" s="1">
        <v>159.21923828125</v>
      </c>
      <c r="AX33" s="1">
        <v>13.22772</v>
      </c>
      <c r="AY33" s="1">
        <v>209.28482531660001</v>
      </c>
      <c r="AZ33" s="1">
        <v>433.428292</v>
      </c>
      <c r="BA33" s="1">
        <v>240.07516163125001</v>
      </c>
      <c r="BB33" s="1" t="s">
        <v>131</v>
      </c>
      <c r="BC33" s="1">
        <v>9.5800018310546893</v>
      </c>
      <c r="BD33" s="1">
        <v>17.889999389648398</v>
      </c>
      <c r="BE33" s="1">
        <v>505.39999999999901</v>
      </c>
      <c r="BF33" s="1">
        <v>186.466796875</v>
      </c>
      <c r="BG33" s="1">
        <v>12628.0644364746</v>
      </c>
      <c r="BH33" s="1">
        <v>20.75</v>
      </c>
      <c r="BI33" s="1">
        <v>169.75573730468801</v>
      </c>
      <c r="BJ33" s="1">
        <v>441.36919671512197</v>
      </c>
      <c r="BK33" s="1">
        <v>662.92909318247303</v>
      </c>
      <c r="BL33" s="1">
        <v>740.75244140625</v>
      </c>
      <c r="BM33" s="1">
        <v>361.25</v>
      </c>
      <c r="BN33" s="1"/>
      <c r="BO33" s="1"/>
      <c r="BP33" s="1"/>
      <c r="BQ33" s="1"/>
      <c r="BR33" s="1"/>
      <c r="BX33" s="1"/>
      <c r="BY33" s="1"/>
      <c r="BZ33" s="1"/>
      <c r="CA33" s="1"/>
      <c r="CB33" s="52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1:124" hidden="1">
      <c r="A34" s="1" t="s">
        <v>159</v>
      </c>
      <c r="B34" s="1" t="s">
        <v>131</v>
      </c>
      <c r="C34" s="1" t="s">
        <v>131</v>
      </c>
      <c r="D34" s="1" t="s">
        <v>131</v>
      </c>
      <c r="E34" s="1" t="s">
        <v>131</v>
      </c>
      <c r="F34" s="1">
        <v>123.97034757598193</v>
      </c>
      <c r="G34" s="1">
        <v>55.534504713054716</v>
      </c>
      <c r="H34" s="1">
        <v>63.055138375853161</v>
      </c>
      <c r="I34" s="38">
        <v>50.102262338086057</v>
      </c>
      <c r="J34" s="1" t="s">
        <v>131</v>
      </c>
      <c r="K34" s="1">
        <v>63.034658633371457</v>
      </c>
      <c r="L34" s="1">
        <v>973.294189453125</v>
      </c>
      <c r="M34" s="1">
        <v>438.35234671552502</v>
      </c>
      <c r="N34" s="1">
        <v>76.205844507213001</v>
      </c>
      <c r="O34" s="1">
        <v>109.5</v>
      </c>
      <c r="P34" s="1">
        <v>55.61</v>
      </c>
      <c r="Q34" s="1">
        <v>1714.97387695313</v>
      </c>
      <c r="R34" s="1">
        <v>137</v>
      </c>
      <c r="S34" s="1">
        <v>102.970001220703</v>
      </c>
      <c r="T34" s="1">
        <v>478.28</v>
      </c>
      <c r="U34" s="1">
        <v>1530.00614544067</v>
      </c>
      <c r="V34" s="1">
        <v>76.690002441406307</v>
      </c>
      <c r="W34" s="1">
        <v>727.358353667953</v>
      </c>
      <c r="X34" s="1">
        <v>904.51127819548901</v>
      </c>
      <c r="Y34" s="1">
        <v>39.5200004577637</v>
      </c>
      <c r="Z34" s="1">
        <v>14.05</v>
      </c>
      <c r="AA34" s="1">
        <v>116.39000702</v>
      </c>
      <c r="AB34" s="1">
        <v>575.40576171875</v>
      </c>
      <c r="AC34" s="1">
        <v>91.922737121582003</v>
      </c>
      <c r="AD34" s="1">
        <v>107.49546051025401</v>
      </c>
      <c r="AE34" s="1">
        <v>116.529922485352</v>
      </c>
      <c r="AF34" s="1" t="s">
        <v>131</v>
      </c>
      <c r="AG34" s="1" t="s">
        <v>131</v>
      </c>
      <c r="AH34" s="1" t="s">
        <v>131</v>
      </c>
      <c r="AI34" s="1">
        <v>5211.837890625</v>
      </c>
      <c r="AJ34" s="1">
        <v>33.22</v>
      </c>
      <c r="AK34" s="1">
        <v>35.18</v>
      </c>
      <c r="AL34" s="1">
        <v>33.35</v>
      </c>
      <c r="AM34" s="1">
        <v>32</v>
      </c>
      <c r="AN34" s="1">
        <v>1926.29074983449</v>
      </c>
      <c r="AO34" s="1">
        <v>372.5</v>
      </c>
      <c r="AP34" s="1">
        <v>422.27272677883099</v>
      </c>
      <c r="AQ34" s="1">
        <v>151.54007111111099</v>
      </c>
      <c r="AR34" s="1">
        <v>34.918759231905497</v>
      </c>
      <c r="AS34" s="1">
        <v>299</v>
      </c>
      <c r="AT34" s="1">
        <v>40.689998626708999</v>
      </c>
      <c r="AU34" s="1">
        <v>7.0903837058284598</v>
      </c>
      <c r="AV34" s="1">
        <v>238.65495300293</v>
      </c>
      <c r="AW34" s="1">
        <v>153.88298034668</v>
      </c>
      <c r="AX34" s="1">
        <v>14.10957</v>
      </c>
      <c r="AY34" s="1">
        <v>209.43914889999999</v>
      </c>
      <c r="AZ34" s="1">
        <v>445.33323999999999</v>
      </c>
      <c r="BA34" s="1">
        <v>241.68285906874999</v>
      </c>
      <c r="BB34" s="1" t="s">
        <v>131</v>
      </c>
      <c r="BC34" s="1">
        <v>8.1100006103515607</v>
      </c>
      <c r="BD34" s="1">
        <v>19.569999694824201</v>
      </c>
      <c r="BE34" s="1">
        <v>504.52104347826003</v>
      </c>
      <c r="BF34" s="1">
        <v>186.90769958496099</v>
      </c>
      <c r="BG34" s="1">
        <v>12736.088663525399</v>
      </c>
      <c r="BH34" s="1">
        <v>20.5</v>
      </c>
      <c r="BI34" s="1">
        <v>167.55113220214801</v>
      </c>
      <c r="BJ34" s="1">
        <v>455.31311236875803</v>
      </c>
      <c r="BK34" s="1">
        <v>763.86671950585696</v>
      </c>
      <c r="BL34" s="1">
        <v>749.57080078125</v>
      </c>
      <c r="BM34" s="1">
        <v>325.25</v>
      </c>
      <c r="BN34" s="1"/>
      <c r="BO34" s="1"/>
      <c r="BP34" s="1"/>
      <c r="BQ34" s="1"/>
      <c r="BR34" s="1"/>
      <c r="BX34" s="1"/>
      <c r="BY34" s="1"/>
      <c r="BZ34" s="1"/>
      <c r="CA34" s="1"/>
      <c r="CB34" s="52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hidden="1">
      <c r="A35" s="1" t="s">
        <v>160</v>
      </c>
      <c r="B35" s="1" t="s">
        <v>131</v>
      </c>
      <c r="C35" s="1" t="s">
        <v>131</v>
      </c>
      <c r="D35" s="1" t="s">
        <v>131</v>
      </c>
      <c r="E35" s="1" t="s">
        <v>131</v>
      </c>
      <c r="F35" s="1">
        <v>121.27845950277944</v>
      </c>
      <c r="G35" s="1">
        <v>52.60211866652066</v>
      </c>
      <c r="H35" s="1">
        <v>61.002436133891656</v>
      </c>
      <c r="I35" s="38">
        <v>46.534470306626744</v>
      </c>
      <c r="J35" s="1" t="s">
        <v>131</v>
      </c>
      <c r="K35" s="1">
        <v>62.205250867777757</v>
      </c>
      <c r="L35" s="1">
        <v>918.849365234375</v>
      </c>
      <c r="M35" s="1">
        <v>399.75529433142498</v>
      </c>
      <c r="N35" s="1">
        <v>71.873070739244298</v>
      </c>
      <c r="O35" s="1">
        <v>108</v>
      </c>
      <c r="P35" s="1">
        <v>55.61</v>
      </c>
      <c r="Q35" s="1">
        <v>1571.67358398438</v>
      </c>
      <c r="R35" s="1">
        <v>141.01998901367199</v>
      </c>
      <c r="S35" s="1">
        <v>102.85001373291</v>
      </c>
      <c r="T35" s="1">
        <v>433.16</v>
      </c>
      <c r="U35" s="1">
        <v>1309.5443136398301</v>
      </c>
      <c r="V35" s="1">
        <v>75.6400146484375</v>
      </c>
      <c r="W35" s="1">
        <v>699.22847258687204</v>
      </c>
      <c r="X35" s="1">
        <v>868.42105263157896</v>
      </c>
      <c r="Y35" s="1">
        <v>38.400001525878899</v>
      </c>
      <c r="Z35" s="1">
        <v>14.05</v>
      </c>
      <c r="AA35" s="1">
        <v>110.60001373</v>
      </c>
      <c r="AB35" s="1">
        <v>522.494873046875</v>
      </c>
      <c r="AC35" s="1">
        <v>90.580574035644503</v>
      </c>
      <c r="AD35" s="1">
        <v>96.335456848144503</v>
      </c>
      <c r="AE35" s="1">
        <v>114.955192565918</v>
      </c>
      <c r="AF35" s="1" t="s">
        <v>131</v>
      </c>
      <c r="AG35" s="1" t="s">
        <v>131</v>
      </c>
      <c r="AH35" s="1" t="s">
        <v>131</v>
      </c>
      <c r="AI35" s="1">
        <v>5186.697265625</v>
      </c>
      <c r="AJ35" s="1">
        <v>32.659999999999997</v>
      </c>
      <c r="AK35" s="1">
        <v>34.6</v>
      </c>
      <c r="AL35" s="1">
        <v>32.65</v>
      </c>
      <c r="AM35" s="1">
        <v>32</v>
      </c>
      <c r="AN35" s="1">
        <v>1835.8841213061701</v>
      </c>
      <c r="AO35" s="1">
        <v>409</v>
      </c>
      <c r="AP35" s="1">
        <v>408.22451473335201</v>
      </c>
      <c r="AQ35" s="1">
        <v>143.503997460318</v>
      </c>
      <c r="AR35" s="1">
        <v>35.3188700147711</v>
      </c>
      <c r="AS35" s="1">
        <v>292</v>
      </c>
      <c r="AT35" s="1">
        <v>38.240001678466797</v>
      </c>
      <c r="AU35" s="1">
        <v>6.8104750516991404</v>
      </c>
      <c r="AV35" s="1">
        <v>213.87818908691401</v>
      </c>
      <c r="AW35" s="1">
        <v>152.66510009765599</v>
      </c>
      <c r="AX35" s="1">
        <v>14.10957</v>
      </c>
      <c r="AY35" s="1">
        <v>201.2269296405</v>
      </c>
      <c r="AZ35" s="1">
        <v>420.20057200000002</v>
      </c>
      <c r="BA35" s="1">
        <v>231.02612176874999</v>
      </c>
      <c r="BB35" s="1" t="s">
        <v>131</v>
      </c>
      <c r="BC35" s="1">
        <v>6.8400001525878897</v>
      </c>
      <c r="BD35" s="1">
        <v>21.0299987792969</v>
      </c>
      <c r="BE35" s="1">
        <v>487.82086956521601</v>
      </c>
      <c r="BF35" s="1">
        <v>183.51260375976599</v>
      </c>
      <c r="BG35" s="1">
        <v>11098.0569454407</v>
      </c>
      <c r="BH35" s="1">
        <v>19.25</v>
      </c>
      <c r="BI35" s="1">
        <v>155.79315185546901</v>
      </c>
      <c r="BJ35" s="1">
        <v>426.96174301629702</v>
      </c>
      <c r="BK35" s="1">
        <v>746.67274989417399</v>
      </c>
      <c r="BL35" s="1">
        <v>692.250732421875</v>
      </c>
      <c r="BM35" s="1">
        <v>317.5</v>
      </c>
      <c r="BN35" s="1"/>
      <c r="BO35" s="1"/>
      <c r="BP35" s="1"/>
      <c r="BQ35" s="1"/>
      <c r="BR35" s="1"/>
      <c r="BX35" s="1"/>
      <c r="BY35" s="1"/>
      <c r="BZ35" s="1"/>
      <c r="CA35" s="1"/>
      <c r="CB35" s="52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hidden="1">
      <c r="A36" s="1" t="s">
        <v>161</v>
      </c>
      <c r="B36" s="1" t="s">
        <v>131</v>
      </c>
      <c r="C36" s="1" t="s">
        <v>131</v>
      </c>
      <c r="D36" s="1" t="s">
        <v>131</v>
      </c>
      <c r="E36" s="1" t="s">
        <v>131</v>
      </c>
      <c r="F36" s="1">
        <v>117.2313661537586</v>
      </c>
      <c r="G36" s="1">
        <v>53.701595698777759</v>
      </c>
      <c r="H36" s="1">
        <v>61.290970957220459</v>
      </c>
      <c r="I36" s="38">
        <v>48.219700458701638</v>
      </c>
      <c r="J36" s="1" t="s">
        <v>131</v>
      </c>
      <c r="K36" s="1">
        <v>61.010516786995829</v>
      </c>
      <c r="L36" s="1">
        <v>957.847900390625</v>
      </c>
      <c r="M36" s="1">
        <v>326.97225196728402</v>
      </c>
      <c r="N36" s="1">
        <v>58.556163128870203</v>
      </c>
      <c r="O36" s="1">
        <v>101</v>
      </c>
      <c r="P36" s="1">
        <v>55.61</v>
      </c>
      <c r="Q36" s="1">
        <v>1578.28735351563</v>
      </c>
      <c r="R36" s="1">
        <v>131.10998535156301</v>
      </c>
      <c r="S36" s="1">
        <v>99.570007324218807</v>
      </c>
      <c r="T36" s="1">
        <v>408.09</v>
      </c>
      <c r="U36" s="1">
        <v>1439.61659088135</v>
      </c>
      <c r="V36" s="1">
        <v>78.470001220703097</v>
      </c>
      <c r="W36" s="1">
        <v>673.107868725868</v>
      </c>
      <c r="X36" s="1">
        <v>900</v>
      </c>
      <c r="Y36" s="1">
        <v>39</v>
      </c>
      <c r="Z36" s="1">
        <v>14.05</v>
      </c>
      <c r="AA36" s="1">
        <v>108.82998657</v>
      </c>
      <c r="AB36" s="1">
        <v>553.359619140625</v>
      </c>
      <c r="AC36" s="1">
        <v>88.315673828125</v>
      </c>
      <c r="AD36" s="1">
        <v>96.095466613769503</v>
      </c>
      <c r="AE36" s="1">
        <v>111.41204833984401</v>
      </c>
      <c r="AF36" s="1" t="s">
        <v>131</v>
      </c>
      <c r="AG36" s="1" t="s">
        <v>131</v>
      </c>
      <c r="AH36" s="1" t="s">
        <v>131</v>
      </c>
      <c r="AI36" s="1">
        <v>5068.580078125</v>
      </c>
      <c r="AJ36" s="1">
        <v>31.49</v>
      </c>
      <c r="AK36" s="1">
        <v>33.700000000000003</v>
      </c>
      <c r="AL36" s="1">
        <v>31.7</v>
      </c>
      <c r="AM36" s="1">
        <v>32</v>
      </c>
      <c r="AN36" s="1">
        <v>1815.5226500978099</v>
      </c>
      <c r="AO36" s="1">
        <v>432.2</v>
      </c>
      <c r="AP36" s="1">
        <v>347.89983947923298</v>
      </c>
      <c r="AQ36" s="1">
        <v>158.28060952381</v>
      </c>
      <c r="AR36" s="1">
        <v>35.682607090103403</v>
      </c>
      <c r="AS36" s="1">
        <v>290</v>
      </c>
      <c r="AT36" s="1">
        <v>37.659999847412102</v>
      </c>
      <c r="AU36" s="1">
        <v>6.6138963270827702</v>
      </c>
      <c r="AV36" s="1">
        <v>213.34538269043</v>
      </c>
      <c r="AW36" s="1">
        <v>150.60992431640599</v>
      </c>
      <c r="AX36" s="1">
        <v>14.10957</v>
      </c>
      <c r="AY36" s="1">
        <v>197.39088628170001</v>
      </c>
      <c r="AZ36" s="1">
        <v>409.83885800000002</v>
      </c>
      <c r="BA36" s="1">
        <v>226.38676630625</v>
      </c>
      <c r="BB36" s="1" t="s">
        <v>131</v>
      </c>
      <c r="BC36" s="1">
        <v>7.8000001907348597</v>
      </c>
      <c r="BD36" s="1">
        <v>22.150001525878899</v>
      </c>
      <c r="BE36" s="1">
        <v>470.24173913043398</v>
      </c>
      <c r="BF36" s="1">
        <v>175.73030090332</v>
      </c>
      <c r="BG36" s="1">
        <v>11316.3155364746</v>
      </c>
      <c r="BH36" s="1">
        <v>18.25</v>
      </c>
      <c r="BI36" s="1">
        <v>151.75135803222699</v>
      </c>
      <c r="BJ36" s="1">
        <v>419.69539035708402</v>
      </c>
      <c r="BK36" s="1">
        <v>712.585242145302</v>
      </c>
      <c r="BL36" s="1">
        <v>723.115478515625</v>
      </c>
      <c r="BM36" s="1">
        <v>342.90000000000003</v>
      </c>
      <c r="BN36" s="1"/>
      <c r="BO36" s="1"/>
      <c r="BP36" s="1"/>
      <c r="BQ36" s="1"/>
      <c r="BR36" s="1"/>
      <c r="BX36" s="1"/>
      <c r="BY36" s="1"/>
      <c r="BZ36" s="1"/>
      <c r="CA36" s="1"/>
      <c r="CB36" s="52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</row>
    <row r="37" spans="1:124" hidden="1">
      <c r="A37" s="1" t="s">
        <v>162</v>
      </c>
      <c r="B37" s="1" t="s">
        <v>131</v>
      </c>
      <c r="C37" s="1" t="s">
        <v>131</v>
      </c>
      <c r="D37" s="1" t="s">
        <v>131</v>
      </c>
      <c r="E37" s="1" t="s">
        <v>131</v>
      </c>
      <c r="F37" s="1">
        <v>118.7776742167934</v>
      </c>
      <c r="G37" s="1">
        <v>53.514890958773982</v>
      </c>
      <c r="H37" s="1">
        <v>61.001040277729842</v>
      </c>
      <c r="I37" s="38">
        <v>48.107557031988541</v>
      </c>
      <c r="J37" s="1" t="s">
        <v>131</v>
      </c>
      <c r="K37" s="1">
        <v>60.151268452328289</v>
      </c>
      <c r="L37" s="1">
        <v>958.864013671875</v>
      </c>
      <c r="M37" s="1">
        <v>302.71123784590299</v>
      </c>
      <c r="N37" s="1">
        <v>59.257053003100403</v>
      </c>
      <c r="O37" s="1">
        <v>101.70001220703099</v>
      </c>
      <c r="P37" s="1">
        <v>55.61</v>
      </c>
      <c r="Q37" s="1">
        <v>1559.54809570313</v>
      </c>
      <c r="R37" s="1">
        <v>132.82998657226599</v>
      </c>
      <c r="S37" s="1">
        <v>103.790008544922</v>
      </c>
      <c r="T37" s="1">
        <v>388.04</v>
      </c>
      <c r="U37" s="1">
        <v>1450.6396908813499</v>
      </c>
      <c r="V37" s="1">
        <v>76.399993896484403</v>
      </c>
      <c r="W37" s="1">
        <v>642.96871042471003</v>
      </c>
      <c r="X37" s="1">
        <v>868.42105263157896</v>
      </c>
      <c r="Y37" s="1">
        <v>39.900001525878899</v>
      </c>
      <c r="Z37" s="1">
        <v>14.05</v>
      </c>
      <c r="AA37" s="1">
        <v>104.02999878</v>
      </c>
      <c r="AB37" s="1">
        <v>522.494873046875</v>
      </c>
      <c r="AC37" s="1">
        <v>86.304634094238295</v>
      </c>
      <c r="AD37" s="1">
        <v>95.165473937988295</v>
      </c>
      <c r="AE37" s="1">
        <v>101.176322937012</v>
      </c>
      <c r="AF37" s="1" t="s">
        <v>131</v>
      </c>
      <c r="AG37" s="1" t="s">
        <v>131</v>
      </c>
      <c r="AH37" s="1" t="s">
        <v>131</v>
      </c>
      <c r="AI37" s="1">
        <v>4953.02734375</v>
      </c>
      <c r="AJ37" s="1">
        <v>31.05</v>
      </c>
      <c r="AK37" s="1">
        <v>32.85</v>
      </c>
      <c r="AL37" s="1">
        <v>31.2</v>
      </c>
      <c r="AM37" s="1">
        <v>32</v>
      </c>
      <c r="AN37" s="1">
        <v>1833.80243791509</v>
      </c>
      <c r="AO37" s="1">
        <v>526.9</v>
      </c>
      <c r="AP37" s="1">
        <v>327.240704118233</v>
      </c>
      <c r="AQ37" s="1">
        <v>178.23936253968299</v>
      </c>
      <c r="AR37" s="1">
        <v>34.373153618906997</v>
      </c>
      <c r="AS37" s="1">
        <v>287</v>
      </c>
      <c r="AT37" s="1">
        <v>38.25</v>
      </c>
      <c r="AU37" s="1">
        <v>6.2707267004953096</v>
      </c>
      <c r="AV37" s="1">
        <v>211.28067016601599</v>
      </c>
      <c r="AW37" s="1">
        <v>148.78509521484401</v>
      </c>
      <c r="AX37" s="1">
        <v>14.10957</v>
      </c>
      <c r="AY37" s="1">
        <v>183.9867807521</v>
      </c>
      <c r="AZ37" s="1">
        <v>386.46988599999997</v>
      </c>
      <c r="BA37" s="1">
        <v>211.8945222625</v>
      </c>
      <c r="BB37" s="1" t="s">
        <v>131</v>
      </c>
      <c r="BC37" s="1">
        <v>6.7699999809265101</v>
      </c>
      <c r="BD37" s="1">
        <v>22.450000762939499</v>
      </c>
      <c r="BE37" s="1">
        <v>442.99408695652102</v>
      </c>
      <c r="BF37" s="1">
        <v>178.13330078125</v>
      </c>
      <c r="BG37" s="1">
        <v>12187.140436474599</v>
      </c>
      <c r="BH37" s="1">
        <v>17</v>
      </c>
      <c r="BI37" s="1">
        <v>152.48622131347699</v>
      </c>
      <c r="BJ37" s="1">
        <v>419.69539035708402</v>
      </c>
      <c r="BK37" s="1">
        <v>655.01822096123794</v>
      </c>
      <c r="BL37" s="1">
        <v>714.296875</v>
      </c>
      <c r="BM37" s="1">
        <v>411.5</v>
      </c>
      <c r="BN37" s="1"/>
      <c r="BO37" s="1"/>
      <c r="BP37" s="1"/>
      <c r="BQ37" s="1"/>
      <c r="BR37" s="1"/>
      <c r="BX37" s="1"/>
      <c r="BY37" s="1"/>
      <c r="BZ37" s="1"/>
      <c r="CA37" s="1"/>
      <c r="CB37" s="52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1:124" hidden="1">
      <c r="A38" s="1" t="s">
        <v>163</v>
      </c>
      <c r="B38" s="1" t="s">
        <v>131</v>
      </c>
      <c r="C38" s="1" t="s">
        <v>131</v>
      </c>
      <c r="D38" s="1" t="s">
        <v>131</v>
      </c>
      <c r="E38" s="1" t="s">
        <v>131</v>
      </c>
      <c r="F38" s="1">
        <v>126.47354386263429</v>
      </c>
      <c r="G38" s="1">
        <v>52.932714885981675</v>
      </c>
      <c r="H38" s="1">
        <v>60.148783516542295</v>
      </c>
      <c r="I38" s="38">
        <v>47.720463425108498</v>
      </c>
      <c r="J38" s="1" t="s">
        <v>131</v>
      </c>
      <c r="K38" s="1">
        <v>62.261918223988694</v>
      </c>
      <c r="L38" s="1">
        <v>959.531982421875</v>
      </c>
      <c r="M38" s="1">
        <v>347.92494956649801</v>
      </c>
      <c r="N38" s="1">
        <v>54.924279235131699</v>
      </c>
      <c r="O38" s="1">
        <v>110</v>
      </c>
      <c r="P38" s="1">
        <v>55.61</v>
      </c>
      <c r="Q38" s="1">
        <v>1686.09326171875</v>
      </c>
      <c r="R38" s="1">
        <v>136.73001098632801</v>
      </c>
      <c r="S38" s="1">
        <v>112</v>
      </c>
      <c r="T38" s="1">
        <v>391.05</v>
      </c>
      <c r="U38" s="1">
        <v>1424.1846545593301</v>
      </c>
      <c r="V38" s="1">
        <v>72.820007324218807</v>
      </c>
      <c r="W38" s="1">
        <v>640.959433204633</v>
      </c>
      <c r="X38" s="1">
        <v>845.86466165413594</v>
      </c>
      <c r="Y38" s="1">
        <v>39.400001525878899</v>
      </c>
      <c r="Z38" s="1">
        <v>14.05</v>
      </c>
      <c r="AA38" s="1">
        <v>100.73001099</v>
      </c>
      <c r="AB38" s="1">
        <v>515.881103515625</v>
      </c>
      <c r="AC38" s="1">
        <v>85.258277893066406</v>
      </c>
      <c r="AD38" s="1">
        <v>95.625465393066406</v>
      </c>
      <c r="AE38" s="1">
        <v>97.6331787109375</v>
      </c>
      <c r="AF38" s="1" t="s">
        <v>131</v>
      </c>
      <c r="AG38" s="1" t="s">
        <v>131</v>
      </c>
      <c r="AH38" s="1" t="s">
        <v>131</v>
      </c>
      <c r="AI38" s="1">
        <v>4310.296875</v>
      </c>
      <c r="AJ38" s="1">
        <v>32.880000000000003</v>
      </c>
      <c r="AK38" s="1">
        <v>34.25</v>
      </c>
      <c r="AL38" s="1">
        <v>33.049999999999997</v>
      </c>
      <c r="AM38" s="1">
        <v>32</v>
      </c>
      <c r="AN38" s="1">
        <v>1818.2867040430799</v>
      </c>
      <c r="AO38" s="1">
        <v>472.8</v>
      </c>
      <c r="AP38" s="1">
        <v>314.018857487194</v>
      </c>
      <c r="AQ38" s="1">
        <v>172.53149714285701</v>
      </c>
      <c r="AR38" s="1">
        <v>34.555022156573102</v>
      </c>
      <c r="AS38" s="1">
        <v>270</v>
      </c>
      <c r="AT38" s="1">
        <v>38.700000762939503</v>
      </c>
      <c r="AU38" s="1">
        <v>6.1502231869930499</v>
      </c>
      <c r="AV38" s="1">
        <v>212.30189514160199</v>
      </c>
      <c r="AW38" s="1">
        <v>147.83563232421901</v>
      </c>
      <c r="AX38" s="1">
        <v>14.770949999999999</v>
      </c>
      <c r="AY38" s="1">
        <v>172.7432053901</v>
      </c>
      <c r="AZ38" s="1">
        <v>378.312792</v>
      </c>
      <c r="BA38" s="1">
        <v>200.06646254374999</v>
      </c>
      <c r="BB38" s="1" t="s">
        <v>131</v>
      </c>
      <c r="BC38" s="1">
        <v>5.7699999809265101</v>
      </c>
      <c r="BD38" s="1">
        <v>20.880001068115199</v>
      </c>
      <c r="BE38" s="1">
        <v>437.72034782608603</v>
      </c>
      <c r="BF38" s="1">
        <v>191.33900451660199</v>
      </c>
      <c r="BG38" s="1">
        <v>12678.7717729492</v>
      </c>
      <c r="BH38" s="1">
        <v>17</v>
      </c>
      <c r="BI38" s="1">
        <v>152.85365295410199</v>
      </c>
      <c r="BJ38" s="1">
        <v>416.43804535246898</v>
      </c>
      <c r="BK38" s="1">
        <v>660.19581348595295</v>
      </c>
      <c r="BL38" s="1">
        <v>749.57080078125</v>
      </c>
      <c r="BM38" s="1">
        <v>397</v>
      </c>
      <c r="BN38" s="1"/>
      <c r="BO38" s="1"/>
      <c r="BP38" s="1"/>
      <c r="BQ38" s="1"/>
      <c r="BR38" s="1"/>
      <c r="BX38" s="1"/>
      <c r="BY38" s="1"/>
      <c r="BZ38" s="1"/>
      <c r="CA38" s="1"/>
      <c r="CB38" s="52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hidden="1">
      <c r="A39" s="1" t="s">
        <v>164</v>
      </c>
      <c r="B39" s="1" t="s">
        <v>131</v>
      </c>
      <c r="C39" s="1" t="s">
        <v>131</v>
      </c>
      <c r="D39" s="1" t="s">
        <v>131</v>
      </c>
      <c r="E39" s="1" t="s">
        <v>131</v>
      </c>
      <c r="F39" s="1">
        <v>129.25564477375099</v>
      </c>
      <c r="G39" s="1">
        <v>52.228218780554194</v>
      </c>
      <c r="H39" s="1">
        <v>58.658645422776182</v>
      </c>
      <c r="I39" s="38">
        <v>47.583445791836709</v>
      </c>
      <c r="J39" s="1" t="s">
        <v>131</v>
      </c>
      <c r="K39" s="1">
        <v>63.548862022605228</v>
      </c>
      <c r="L39" s="1">
        <v>951.484130859375</v>
      </c>
      <c r="M39" s="1">
        <v>299.40292132373702</v>
      </c>
      <c r="N39" s="1">
        <v>50.272919160694798</v>
      </c>
      <c r="O39" s="1">
        <v>112.5</v>
      </c>
      <c r="P39" s="1">
        <v>55.61</v>
      </c>
      <c r="Q39" s="1">
        <v>1638.03271484375</v>
      </c>
      <c r="R39" s="1">
        <v>141.17999267578099</v>
      </c>
      <c r="S39" s="1">
        <v>118.269989013672</v>
      </c>
      <c r="T39" s="1">
        <v>391.05</v>
      </c>
      <c r="U39" s="1">
        <v>1463.86754544067</v>
      </c>
      <c r="V39" s="1">
        <v>70.209991455078097</v>
      </c>
      <c r="W39" s="1">
        <v>655.02437374517399</v>
      </c>
      <c r="X39" s="1">
        <v>959.774436090226</v>
      </c>
      <c r="Y39" s="1">
        <v>38.400001525878899</v>
      </c>
      <c r="Z39" s="1">
        <v>14.05</v>
      </c>
      <c r="AA39" s="1">
        <v>95.880004882999998</v>
      </c>
      <c r="AB39" s="1">
        <v>498.24411010742199</v>
      </c>
      <c r="AC39" s="1">
        <v>83.896247863769503</v>
      </c>
      <c r="AD39" s="1">
        <v>91.875465393066406</v>
      </c>
      <c r="AE39" s="1">
        <v>90.940574645996094</v>
      </c>
      <c r="AF39" s="1" t="s">
        <v>131</v>
      </c>
      <c r="AG39" s="1" t="s">
        <v>131</v>
      </c>
      <c r="AH39" s="1" t="s">
        <v>131</v>
      </c>
      <c r="AI39" s="1">
        <v>3916.5078125</v>
      </c>
      <c r="AJ39" s="1">
        <v>33.229999999999997</v>
      </c>
      <c r="AK39" s="1">
        <v>35</v>
      </c>
      <c r="AL39" s="1">
        <v>33.4</v>
      </c>
      <c r="AM39" s="1">
        <v>33</v>
      </c>
      <c r="AN39" s="1">
        <v>1841.2503637715199</v>
      </c>
      <c r="AO39" s="1">
        <v>430.4</v>
      </c>
      <c r="AP39" s="1">
        <v>293.35972212619401</v>
      </c>
      <c r="AQ39" s="1">
        <v>141.55130666666699</v>
      </c>
      <c r="AR39" s="1">
        <v>34.154911373707598</v>
      </c>
      <c r="AS39" s="1">
        <v>254</v>
      </c>
      <c r="AT39" s="1">
        <v>38.599998474121101</v>
      </c>
      <c r="AU39" s="1">
        <v>5.9890522906966597</v>
      </c>
      <c r="AV39" s="1">
        <v>203.97637939453099</v>
      </c>
      <c r="AW39" s="1">
        <v>146.59971618652301</v>
      </c>
      <c r="AX39" s="1">
        <v>14.770949999999999</v>
      </c>
      <c r="AY39" s="1">
        <v>170.91336861549999</v>
      </c>
      <c r="AZ39" s="1">
        <v>375.22632399999998</v>
      </c>
      <c r="BA39" s="1">
        <v>195.65677814374999</v>
      </c>
      <c r="BB39" s="1" t="s">
        <v>131</v>
      </c>
      <c r="BC39" s="1">
        <v>5.9299998283386204</v>
      </c>
      <c r="BD39" s="1">
        <v>20.439998626708999</v>
      </c>
      <c r="BE39" s="1">
        <v>417.50434782608602</v>
      </c>
      <c r="BF39" s="1">
        <v>201.45820617675801</v>
      </c>
      <c r="BG39" s="1">
        <v>12420.826927050801</v>
      </c>
      <c r="BH39" s="1">
        <v>17.5</v>
      </c>
      <c r="BI39" s="1">
        <v>146.60722351074199</v>
      </c>
      <c r="BJ39" s="1">
        <v>404.03511459749097</v>
      </c>
      <c r="BK39" s="1">
        <v>633.58558067369802</v>
      </c>
      <c r="BL39" s="1">
        <v>751.775390625</v>
      </c>
      <c r="BM39" s="1">
        <v>423.25</v>
      </c>
      <c r="BN39" s="1"/>
      <c r="BO39" s="1"/>
      <c r="BP39" s="1"/>
      <c r="BQ39" s="1"/>
      <c r="BR39" s="1"/>
      <c r="BX39" s="1"/>
      <c r="BY39" s="1"/>
      <c r="BZ39" s="1"/>
      <c r="CA39" s="1"/>
      <c r="CB39" s="52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hidden="1">
      <c r="A40" s="1" t="s">
        <v>165</v>
      </c>
      <c r="B40" s="1" t="s">
        <v>131</v>
      </c>
      <c r="C40" s="1" t="s">
        <v>131</v>
      </c>
      <c r="D40" s="1" t="s">
        <v>131</v>
      </c>
      <c r="E40" s="1" t="s">
        <v>131</v>
      </c>
      <c r="F40" s="1">
        <v>127.39094009775663</v>
      </c>
      <c r="G40" s="1">
        <v>51.637528713820423</v>
      </c>
      <c r="H40" s="1">
        <v>57.505391085692352</v>
      </c>
      <c r="I40" s="38">
        <v>47.399102531111545</v>
      </c>
      <c r="J40" s="1" t="s">
        <v>131</v>
      </c>
      <c r="K40" s="1">
        <v>61.696181115284425</v>
      </c>
      <c r="L40" s="1">
        <v>965.14697265625</v>
      </c>
      <c r="M40" s="1">
        <v>333.03751207067</v>
      </c>
      <c r="N40" s="1">
        <v>50.272919160694798</v>
      </c>
      <c r="O40" s="1">
        <v>112.5</v>
      </c>
      <c r="P40" s="1">
        <v>55.61</v>
      </c>
      <c r="Q40" s="1">
        <v>1541.24975585938</v>
      </c>
      <c r="R40" s="1">
        <v>137.85998535156301</v>
      </c>
      <c r="S40" s="1">
        <v>123.14998626709</v>
      </c>
      <c r="T40" s="1">
        <v>382.02</v>
      </c>
      <c r="U40" s="1">
        <v>1444.0261</v>
      </c>
      <c r="V40" s="1">
        <v>69.040008544921903</v>
      </c>
      <c r="W40" s="1">
        <v>729.36763088803104</v>
      </c>
      <c r="X40" s="1">
        <v>978.94736842105306</v>
      </c>
      <c r="Y40" s="1">
        <v>37.099998474121101</v>
      </c>
      <c r="Z40" s="1">
        <v>14.05</v>
      </c>
      <c r="AA40" s="1">
        <v>85.839996338000006</v>
      </c>
      <c r="AB40" s="1">
        <v>462.97021484375</v>
      </c>
      <c r="AC40" s="1">
        <v>81.206398010253906</v>
      </c>
      <c r="AD40" s="1">
        <v>95.175483703613295</v>
      </c>
      <c r="AE40" s="1">
        <v>102.751052856445</v>
      </c>
      <c r="AF40" s="1" t="s">
        <v>131</v>
      </c>
      <c r="AG40" s="1" t="s">
        <v>131</v>
      </c>
      <c r="AH40" s="1" t="s">
        <v>131</v>
      </c>
      <c r="AI40" s="1">
        <v>3433.65747070313</v>
      </c>
      <c r="AJ40" s="1">
        <v>31.48</v>
      </c>
      <c r="AK40" s="1">
        <v>33.799999999999997</v>
      </c>
      <c r="AL40" s="1">
        <v>31.75</v>
      </c>
      <c r="AM40" s="1">
        <v>33</v>
      </c>
      <c r="AN40" s="1">
        <v>1855.0843106386701</v>
      </c>
      <c r="AO40" s="1">
        <v>391.6</v>
      </c>
      <c r="AP40" s="1">
        <v>299.14428002727402</v>
      </c>
      <c r="AQ40" s="1">
        <v>135.524251428572</v>
      </c>
      <c r="AR40" s="1">
        <v>33.572932053175798</v>
      </c>
      <c r="AS40" s="1">
        <v>258</v>
      </c>
      <c r="AT40" s="1">
        <v>37.5</v>
      </c>
      <c r="AU40" s="1">
        <v>5.9985214555671202</v>
      </c>
      <c r="AV40" s="1">
        <v>211.30288696289099</v>
      </c>
      <c r="AW40" s="1">
        <v>144.15895080566401</v>
      </c>
      <c r="AX40" s="1">
        <v>15.211880000000001</v>
      </c>
      <c r="AY40" s="1">
        <v>190.0164236178</v>
      </c>
      <c r="AZ40" s="1">
        <v>376.54909600000002</v>
      </c>
      <c r="BA40" s="1">
        <v>207.85231156250001</v>
      </c>
      <c r="BB40" s="1" t="s">
        <v>131</v>
      </c>
      <c r="BC40" s="1">
        <v>6.5199999809265101</v>
      </c>
      <c r="BD40" s="1">
        <v>20.790000915527301</v>
      </c>
      <c r="BE40" s="1">
        <v>413.988521739129</v>
      </c>
      <c r="BF40" s="1">
        <v>197.79849243164099</v>
      </c>
      <c r="BG40" s="1">
        <v>11982.109700000001</v>
      </c>
      <c r="BH40" s="1">
        <v>19.75</v>
      </c>
      <c r="BI40" s="1">
        <v>155.05827331543</v>
      </c>
      <c r="BJ40" s="1">
        <v>388.62541854328998</v>
      </c>
      <c r="BK40" s="1">
        <v>627.083679154273</v>
      </c>
      <c r="BL40" s="1">
        <v>709.8876953125</v>
      </c>
      <c r="BM40" s="1">
        <v>436</v>
      </c>
      <c r="BN40" s="1"/>
      <c r="BO40" s="1"/>
      <c r="BP40" s="1"/>
      <c r="BQ40" s="1"/>
      <c r="BR40" s="1"/>
      <c r="BX40" s="1"/>
      <c r="BY40" s="1"/>
      <c r="BZ40" s="1"/>
      <c r="CA40" s="1"/>
      <c r="CB40" s="52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hidden="1">
      <c r="A41" s="1" t="s">
        <v>166</v>
      </c>
      <c r="B41" s="1" t="s">
        <v>131</v>
      </c>
      <c r="C41" s="1" t="s">
        <v>131</v>
      </c>
      <c r="D41" s="1" t="s">
        <v>131</v>
      </c>
      <c r="E41" s="1" t="s">
        <v>131</v>
      </c>
      <c r="F41" s="1">
        <v>131.63422302621748</v>
      </c>
      <c r="G41" s="1">
        <v>51.915370197293477</v>
      </c>
      <c r="H41" s="1">
        <v>57.269725169289806</v>
      </c>
      <c r="I41" s="38">
        <v>48.047856464590318</v>
      </c>
      <c r="J41" s="1" t="s">
        <v>131</v>
      </c>
      <c r="K41" s="1">
        <v>58.732439698460439</v>
      </c>
      <c r="L41" s="1">
        <v>987.387451171875</v>
      </c>
      <c r="M41" s="1">
        <v>342.96246163716802</v>
      </c>
      <c r="N41" s="1">
        <v>53.586216747964997</v>
      </c>
      <c r="O41" s="1">
        <v>112.5</v>
      </c>
      <c r="P41" s="1">
        <v>45.5</v>
      </c>
      <c r="Q41" s="1">
        <v>1643.54418945313</v>
      </c>
      <c r="R41" s="1">
        <v>133.79000854492199</v>
      </c>
      <c r="S41" s="1">
        <v>128.760009765625</v>
      </c>
      <c r="T41" s="1">
        <v>384.03</v>
      </c>
      <c r="U41" s="1">
        <v>1474.8906454406699</v>
      </c>
      <c r="V41" s="1">
        <v>69.260009765625</v>
      </c>
      <c r="W41" s="1">
        <v>801.70161081081096</v>
      </c>
      <c r="X41" s="1">
        <v>972.18045112781999</v>
      </c>
      <c r="Y41" s="1">
        <v>35.799999237060497</v>
      </c>
      <c r="Z41" s="1">
        <v>14.05</v>
      </c>
      <c r="AA41" s="1">
        <v>83.540008545000006</v>
      </c>
      <c r="AB41" s="1">
        <v>449.74249267578102</v>
      </c>
      <c r="AC41" s="1">
        <v>81.206398010253906</v>
      </c>
      <c r="AD41" s="1">
        <v>102.76548004150401</v>
      </c>
      <c r="AE41" s="1">
        <v>105.50681304931599</v>
      </c>
      <c r="AF41" s="1" t="s">
        <v>131</v>
      </c>
      <c r="AG41" s="1" t="s">
        <v>131</v>
      </c>
      <c r="AH41" s="1" t="s">
        <v>131</v>
      </c>
      <c r="AI41" s="1">
        <v>3576.26953125</v>
      </c>
      <c r="AJ41" s="1">
        <v>30.06</v>
      </c>
      <c r="AK41" s="1">
        <v>31.75</v>
      </c>
      <c r="AL41" s="1">
        <v>30.1</v>
      </c>
      <c r="AM41" s="1">
        <v>32</v>
      </c>
      <c r="AN41" s="1">
        <v>1995.18732214077</v>
      </c>
      <c r="AO41" s="1">
        <v>291.3</v>
      </c>
      <c r="AP41" s="1">
        <v>310.71339582943398</v>
      </c>
      <c r="AQ41" s="1">
        <v>138.565942857143</v>
      </c>
      <c r="AR41" s="1">
        <v>32.881831610044301</v>
      </c>
      <c r="AS41" s="1">
        <v>266</v>
      </c>
      <c r="AT41" s="1">
        <v>36.099998474121101</v>
      </c>
      <c r="AU41" s="1">
        <v>6.2047741584537901</v>
      </c>
      <c r="AV41" s="1">
        <v>228.153732299805</v>
      </c>
      <c r="AW41" s="1">
        <v>144.15895080566401</v>
      </c>
      <c r="AX41" s="1">
        <v>15.211880000000001</v>
      </c>
      <c r="AY41" s="1">
        <v>191.79114482689999</v>
      </c>
      <c r="AZ41" s="1">
        <v>364.42368599999998</v>
      </c>
      <c r="BA41" s="1">
        <v>208.40352211250001</v>
      </c>
      <c r="BB41" s="1" t="s">
        <v>131</v>
      </c>
      <c r="BC41" s="1">
        <v>6.3099999427795401</v>
      </c>
      <c r="BD41" s="1">
        <v>20.830001831054702</v>
      </c>
      <c r="BE41" s="1">
        <v>402.562086956521</v>
      </c>
      <c r="BF41" s="1">
        <v>211.577392578125</v>
      </c>
      <c r="BG41" s="1">
        <v>12041.6333635254</v>
      </c>
      <c r="BH41" s="1">
        <v>20.25</v>
      </c>
      <c r="BI41" s="1">
        <v>159.8349609375</v>
      </c>
      <c r="BJ41" s="1">
        <v>397.64571444095799</v>
      </c>
      <c r="BK41" s="1">
        <v>635.63245382135005</v>
      </c>
      <c r="BL41" s="1">
        <v>670.20458984375</v>
      </c>
      <c r="BM41" s="1">
        <v>456.90000000000003</v>
      </c>
      <c r="BN41" s="1"/>
      <c r="BO41" s="1"/>
      <c r="BP41" s="1"/>
      <c r="BQ41" s="1"/>
      <c r="BR41" s="1"/>
      <c r="BX41" s="1"/>
      <c r="BY41" s="1"/>
      <c r="BZ41" s="1"/>
      <c r="CA41" s="1"/>
      <c r="CB41" s="52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hidden="1">
      <c r="A42" s="1" t="s">
        <v>167</v>
      </c>
      <c r="B42" s="1" t="s">
        <v>131</v>
      </c>
      <c r="C42" s="1" t="s">
        <v>131</v>
      </c>
      <c r="D42" s="1" t="s">
        <v>131</v>
      </c>
      <c r="E42" s="1" t="s">
        <v>131</v>
      </c>
      <c r="F42" s="1">
        <v>132.71978593660441</v>
      </c>
      <c r="G42" s="1">
        <v>53.375430095959359</v>
      </c>
      <c r="H42" s="1">
        <v>57.557051170603827</v>
      </c>
      <c r="I42" s="38">
        <v>50.354995885726481</v>
      </c>
      <c r="J42" s="1" t="s">
        <v>131</v>
      </c>
      <c r="K42" s="1">
        <v>58.14744106024483</v>
      </c>
      <c r="L42" s="1">
        <v>1076.53076171875</v>
      </c>
      <c r="M42" s="1">
        <v>338</v>
      </c>
      <c r="N42" s="1">
        <v>53.586216747964997</v>
      </c>
      <c r="O42" s="1">
        <v>103.60001373291</v>
      </c>
      <c r="P42" s="1">
        <v>43</v>
      </c>
      <c r="Q42" s="1">
        <v>1784.19897460938</v>
      </c>
      <c r="R42" s="1">
        <v>128.52999877929699</v>
      </c>
      <c r="S42" s="1">
        <v>124.709991455078</v>
      </c>
      <c r="T42" s="1">
        <v>387.04</v>
      </c>
      <c r="U42" s="1">
        <v>1574.09854544067</v>
      </c>
      <c r="V42" s="1">
        <v>71.8800048828125</v>
      </c>
      <c r="W42" s="1">
        <v>882.07269961389898</v>
      </c>
      <c r="X42" s="1">
        <v>947.36842105263202</v>
      </c>
      <c r="Y42" s="1">
        <v>35.900001525878899</v>
      </c>
      <c r="Z42" s="1">
        <v>12.54</v>
      </c>
      <c r="AA42" s="1">
        <v>81.299987793</v>
      </c>
      <c r="AB42" s="1">
        <v>476.19790649414102</v>
      </c>
      <c r="AC42" s="1">
        <v>78.516555786132798</v>
      </c>
      <c r="AD42" s="1">
        <v>100.24546051025401</v>
      </c>
      <c r="AE42" s="1">
        <v>108.26260375976599</v>
      </c>
      <c r="AF42" s="1" t="s">
        <v>131</v>
      </c>
      <c r="AG42" s="1" t="s">
        <v>131</v>
      </c>
      <c r="AH42" s="1" t="s">
        <v>131</v>
      </c>
      <c r="AI42" s="1">
        <v>3796.9599609375</v>
      </c>
      <c r="AJ42" s="1">
        <v>30.44</v>
      </c>
      <c r="AK42" s="1">
        <v>30.85</v>
      </c>
      <c r="AL42" s="1">
        <v>30.05</v>
      </c>
      <c r="AM42" s="1">
        <v>32</v>
      </c>
      <c r="AN42" s="1">
        <v>1800.1129584968401</v>
      </c>
      <c r="AO42" s="1">
        <v>289.45</v>
      </c>
      <c r="AP42" s="1">
        <v>307.40793417167401</v>
      </c>
      <c r="AQ42" s="1">
        <v>151.54007111111099</v>
      </c>
      <c r="AR42" s="1">
        <v>33.136447562777001</v>
      </c>
      <c r="AS42" s="1">
        <v>260</v>
      </c>
      <c r="AT42" s="1">
        <v>37.200000762939503</v>
      </c>
      <c r="AU42" s="1">
        <v>6.2064689608122396</v>
      </c>
      <c r="AV42" s="1">
        <v>222.55894470214801</v>
      </c>
      <c r="AW42" s="1">
        <v>141.71817016601599</v>
      </c>
      <c r="AX42" s="1">
        <v>15.211880000000001</v>
      </c>
      <c r="AY42" s="1">
        <v>197.5231636389</v>
      </c>
      <c r="AZ42" s="1">
        <v>367.510154</v>
      </c>
      <c r="BA42" s="1">
        <v>214.44387105625</v>
      </c>
      <c r="BB42" s="1" t="s">
        <v>131</v>
      </c>
      <c r="BC42" s="1">
        <v>6.0300002098083496</v>
      </c>
      <c r="BD42" s="1">
        <v>21.2299995422363</v>
      </c>
      <c r="BE42" s="1">
        <v>399.04626086956398</v>
      </c>
      <c r="BF42" s="1">
        <v>216.84640502929699</v>
      </c>
      <c r="BG42" s="1">
        <v>12079.110827050799</v>
      </c>
      <c r="BH42" s="1">
        <v>21.5</v>
      </c>
      <c r="BI42" s="1">
        <v>164.97906494140599</v>
      </c>
      <c r="BJ42" s="1">
        <v>390.37936178174499</v>
      </c>
      <c r="BK42" s="1">
        <v>668.865113499941</v>
      </c>
      <c r="BL42" s="1">
        <v>698.864501953125</v>
      </c>
      <c r="BM42" s="1">
        <v>499.5</v>
      </c>
      <c r="BN42" s="1"/>
      <c r="BO42" s="1"/>
      <c r="BP42" s="1"/>
      <c r="BQ42" s="1"/>
      <c r="BR42" s="1"/>
      <c r="BX42" s="1"/>
      <c r="BY42" s="1"/>
      <c r="BZ42" s="1"/>
      <c r="CA42" s="1"/>
      <c r="CB42" s="52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1:124" hidden="1">
      <c r="A43" s="1" t="s">
        <v>168</v>
      </c>
      <c r="B43" s="1" t="s">
        <v>131</v>
      </c>
      <c r="C43" s="1" t="s">
        <v>131</v>
      </c>
      <c r="D43" s="1" t="s">
        <v>131</v>
      </c>
      <c r="E43" s="1" t="s">
        <v>131</v>
      </c>
      <c r="F43" s="1">
        <v>134.14685217100077</v>
      </c>
      <c r="G43" s="1">
        <v>55.363212185441</v>
      </c>
      <c r="H43" s="1">
        <v>56.872306804864067</v>
      </c>
      <c r="I43" s="38">
        <v>54.273175347186488</v>
      </c>
      <c r="J43" s="1" t="s">
        <v>131</v>
      </c>
      <c r="K43" s="1">
        <v>55.19515508182733</v>
      </c>
      <c r="L43" s="1">
        <v>1230.45581054688</v>
      </c>
      <c r="M43" s="1">
        <v>380.3</v>
      </c>
      <c r="N43" s="1">
        <v>57.918990515933601</v>
      </c>
      <c r="O43" s="1">
        <v>108</v>
      </c>
      <c r="P43" s="1">
        <v>43</v>
      </c>
      <c r="Q43" s="1">
        <v>1942.27026367188</v>
      </c>
      <c r="R43" s="1">
        <v>125.870002746582</v>
      </c>
      <c r="S43" s="1">
        <v>122.14998626709</v>
      </c>
      <c r="T43" s="1">
        <v>391.05</v>
      </c>
      <c r="U43" s="1">
        <v>1649.0554908813499</v>
      </c>
      <c r="V43" s="1">
        <v>74.320007324218807</v>
      </c>
      <c r="W43" s="1">
        <v>849.92426409266398</v>
      </c>
      <c r="X43" s="1">
        <v>924.81203007518798</v>
      </c>
      <c r="Y43" s="1">
        <v>36</v>
      </c>
      <c r="Z43" s="1">
        <v>12.54</v>
      </c>
      <c r="AA43" s="1">
        <v>77.5</v>
      </c>
      <c r="AB43" s="1">
        <v>456.35635375976602</v>
      </c>
      <c r="AC43" s="1">
        <v>74.386314392089801</v>
      </c>
      <c r="AD43" s="1">
        <v>80.005470275878906</v>
      </c>
      <c r="AE43" s="1">
        <v>117.31728363037099</v>
      </c>
      <c r="AF43" s="1" t="s">
        <v>131</v>
      </c>
      <c r="AG43" s="1" t="s">
        <v>131</v>
      </c>
      <c r="AH43" s="1" t="s">
        <v>131</v>
      </c>
      <c r="AI43" s="1">
        <v>4228.197265625</v>
      </c>
      <c r="AJ43" s="1">
        <v>28.91</v>
      </c>
      <c r="AK43" s="1">
        <v>29.1</v>
      </c>
      <c r="AL43" s="1">
        <v>29</v>
      </c>
      <c r="AM43" s="1">
        <v>30.02</v>
      </c>
      <c r="AN43" s="1">
        <v>1851.85379247631</v>
      </c>
      <c r="AO43" s="1">
        <v>288.89999999999998</v>
      </c>
      <c r="AP43" s="1">
        <v>303.27610709947402</v>
      </c>
      <c r="AQ43" s="1">
        <v>137.57082158730199</v>
      </c>
      <c r="AR43" s="1">
        <v>33.791174298375203</v>
      </c>
      <c r="AS43" s="1">
        <v>270</v>
      </c>
      <c r="AT43" s="1">
        <v>42.810001373291001</v>
      </c>
      <c r="AU43" s="1">
        <v>6.1658200259932503</v>
      </c>
      <c r="AV43" s="1">
        <v>177.62333679199199</v>
      </c>
      <c r="AW43" s="1">
        <v>137.97036743164099</v>
      </c>
      <c r="AX43" s="1">
        <v>15.43234</v>
      </c>
      <c r="AY43" s="1">
        <v>195.0870556438</v>
      </c>
      <c r="AZ43" s="1">
        <v>379.41510199999999</v>
      </c>
      <c r="BA43" s="1">
        <v>216.94728563749999</v>
      </c>
      <c r="BB43" s="1" t="s">
        <v>131</v>
      </c>
      <c r="BC43" s="1">
        <v>6.4299998283386204</v>
      </c>
      <c r="BD43" s="1">
        <v>21.7599983215332</v>
      </c>
      <c r="BE43" s="1">
        <v>377.072347826086</v>
      </c>
      <c r="BF43" s="1">
        <v>205.25010681152301</v>
      </c>
      <c r="BG43" s="1">
        <v>13040.327300000001</v>
      </c>
      <c r="BH43" s="1">
        <v>21.75</v>
      </c>
      <c r="BI43" s="1">
        <v>164.24418640136699</v>
      </c>
      <c r="BJ43" s="1">
        <v>378.10168264636701</v>
      </c>
      <c r="BK43" s="1">
        <v>656.70381203242005</v>
      </c>
      <c r="BL43" s="1">
        <v>681.2275390625</v>
      </c>
      <c r="BM43" s="1">
        <v>408.5</v>
      </c>
      <c r="BN43" s="1"/>
      <c r="BO43" s="1"/>
      <c r="BP43" s="1"/>
      <c r="BQ43" s="1"/>
      <c r="BR43" s="1"/>
      <c r="BX43" s="1"/>
      <c r="BY43" s="1"/>
      <c r="BZ43" s="1"/>
      <c r="CA43" s="1"/>
      <c r="CB43" s="52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hidden="1">
      <c r="A44" s="1" t="s">
        <v>169</v>
      </c>
      <c r="B44" s="1" t="s">
        <v>131</v>
      </c>
      <c r="C44" s="1" t="s">
        <v>131</v>
      </c>
      <c r="D44" s="1" t="s">
        <v>131</v>
      </c>
      <c r="E44" s="1" t="s">
        <v>131</v>
      </c>
      <c r="F44" s="1">
        <v>130.48784951208197</v>
      </c>
      <c r="G44" s="1">
        <v>57.055905153372343</v>
      </c>
      <c r="H44" s="1">
        <v>58.756945103645499</v>
      </c>
      <c r="I44" s="38">
        <v>55.827223939301611</v>
      </c>
      <c r="J44" s="1" t="s">
        <v>131</v>
      </c>
      <c r="K44" s="1">
        <v>53.5323242180325</v>
      </c>
      <c r="L44" s="1">
        <v>1301.72924804688</v>
      </c>
      <c r="M44" s="1">
        <v>406.8</v>
      </c>
      <c r="N44" s="1">
        <v>56.899514335235096</v>
      </c>
      <c r="O44" s="1">
        <v>113.10001373291</v>
      </c>
      <c r="P44" s="1">
        <v>43</v>
      </c>
      <c r="Q44" s="1">
        <v>1859.37646484375</v>
      </c>
      <c r="R44" s="1">
        <v>124.269989013672</v>
      </c>
      <c r="S44" s="1">
        <v>119.989990234375</v>
      </c>
      <c r="T44" s="1">
        <v>397.06</v>
      </c>
      <c r="U44" s="1">
        <v>1598.3495</v>
      </c>
      <c r="V44" s="1">
        <v>79.1099853515625</v>
      </c>
      <c r="W44" s="1">
        <v>807.72944247104203</v>
      </c>
      <c r="X44" s="1">
        <v>919.17293233082705</v>
      </c>
      <c r="Y44" s="1">
        <v>37.700000762939503</v>
      </c>
      <c r="Z44" s="1">
        <v>12.54</v>
      </c>
      <c r="AA44" s="1">
        <v>84.730010985999996</v>
      </c>
      <c r="AB44" s="1">
        <v>445.333251953125</v>
      </c>
      <c r="AC44" s="1">
        <v>73.36865234375</v>
      </c>
      <c r="AD44" s="1">
        <v>77.375465393066406</v>
      </c>
      <c r="AE44" s="1">
        <v>125.19091796875</v>
      </c>
      <c r="AF44" s="1" t="s">
        <v>131</v>
      </c>
      <c r="AG44" s="1" t="s">
        <v>131</v>
      </c>
      <c r="AH44" s="1" t="s">
        <v>131</v>
      </c>
      <c r="AI44" s="1">
        <v>4831.7734375</v>
      </c>
      <c r="AJ44" s="1">
        <v>28.13</v>
      </c>
      <c r="AK44" s="1">
        <v>28.2</v>
      </c>
      <c r="AL44" s="1">
        <v>28.1</v>
      </c>
      <c r="AM44" s="1">
        <v>29.17</v>
      </c>
      <c r="AN44" s="1">
        <v>1924.1154281229699</v>
      </c>
      <c r="AO44" s="1">
        <v>327.9</v>
      </c>
      <c r="AP44" s="1">
        <v>311.53976124387401</v>
      </c>
      <c r="AQ44" s="1">
        <v>122.98196825396801</v>
      </c>
      <c r="AR44" s="1">
        <v>33.827548005908397</v>
      </c>
      <c r="AS44" s="1">
        <v>282</v>
      </c>
      <c r="AT44" s="1">
        <v>48.049999237060497</v>
      </c>
      <c r="AU44" s="1">
        <v>6.1136430741418604</v>
      </c>
      <c r="AV44" s="1">
        <v>171.78434753418</v>
      </c>
      <c r="AW44" s="1">
        <v>137.04693603515599</v>
      </c>
      <c r="AX44" s="1">
        <v>15.43234</v>
      </c>
      <c r="AY44" s="1">
        <v>195.71537309050001</v>
      </c>
      <c r="AZ44" s="1">
        <v>382.28110800000002</v>
      </c>
      <c r="BA44" s="1">
        <v>219.08322651875</v>
      </c>
      <c r="BB44" s="1" t="s">
        <v>131</v>
      </c>
      <c r="BC44" s="1">
        <v>6.1999998092651403</v>
      </c>
      <c r="BD44" s="1">
        <v>21.860000610351602</v>
      </c>
      <c r="BE44" s="1">
        <v>370.04069565217299</v>
      </c>
      <c r="BF44" s="1">
        <v>197.77650451660199</v>
      </c>
      <c r="BG44" s="1">
        <v>13459.205099999999</v>
      </c>
      <c r="BH44" s="1">
        <v>22.25</v>
      </c>
      <c r="BI44" s="1">
        <v>166.08137512207</v>
      </c>
      <c r="BJ44" s="1">
        <v>384.86695236098802</v>
      </c>
      <c r="BK44" s="1">
        <v>631.89998960251705</v>
      </c>
      <c r="BL44" s="1">
        <v>679.02294921875</v>
      </c>
      <c r="BM44" s="1">
        <v>414.75</v>
      </c>
      <c r="BN44" s="1"/>
      <c r="BO44" s="1"/>
      <c r="BP44" s="1"/>
      <c r="BQ44" s="1"/>
      <c r="BR44" s="1"/>
      <c r="BX44" s="1"/>
      <c r="BY44" s="1"/>
      <c r="BZ44" s="1"/>
      <c r="CA44" s="1"/>
      <c r="CB44" s="52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1:124" hidden="1">
      <c r="A45" s="1" t="s">
        <v>170</v>
      </c>
      <c r="B45" s="1" t="s">
        <v>131</v>
      </c>
      <c r="C45" s="1" t="s">
        <v>131</v>
      </c>
      <c r="D45" s="1" t="s">
        <v>131</v>
      </c>
      <c r="E45" s="1" t="s">
        <v>131</v>
      </c>
      <c r="F45" s="1">
        <v>131.40684690299122</v>
      </c>
      <c r="G45" s="1">
        <v>58.684150025537136</v>
      </c>
      <c r="H45" s="1">
        <v>59.773498529170681</v>
      </c>
      <c r="I45" s="38">
        <v>57.897300756197119</v>
      </c>
      <c r="J45" s="1" t="s">
        <v>131</v>
      </c>
      <c r="K45" s="1">
        <v>55.679315759923583</v>
      </c>
      <c r="L45" s="1">
        <v>1363.56713867188</v>
      </c>
      <c r="M45" s="1">
        <v>479.3</v>
      </c>
      <c r="N45" s="1">
        <v>66.903124358339099</v>
      </c>
      <c r="O45" s="1">
        <v>115.39998626709</v>
      </c>
      <c r="P45" s="1">
        <v>43</v>
      </c>
      <c r="Q45" s="1">
        <v>1877.23388671875</v>
      </c>
      <c r="R45" s="1">
        <v>123.959991455078</v>
      </c>
      <c r="S45" s="1">
        <v>120.42001342773401</v>
      </c>
      <c r="T45" s="1">
        <v>403.08</v>
      </c>
      <c r="U45" s="1">
        <v>1675.5111999999999</v>
      </c>
      <c r="V45" s="1">
        <v>80.220001220703097</v>
      </c>
      <c r="W45" s="1">
        <v>884.08197683397702</v>
      </c>
      <c r="X45" s="1">
        <v>942.857142857143</v>
      </c>
      <c r="Y45" s="1">
        <v>37.700000762939503</v>
      </c>
      <c r="Z45" s="1">
        <v>12.54</v>
      </c>
      <c r="AA45" s="1">
        <v>96.640014648000005</v>
      </c>
      <c r="AB45" s="1">
        <v>456.35635375976602</v>
      </c>
      <c r="AC45" s="1">
        <v>75.205299377441406</v>
      </c>
      <c r="AD45" s="1">
        <v>80.395484924316406</v>
      </c>
      <c r="AE45" s="1">
        <v>133.458251953125</v>
      </c>
      <c r="AF45" s="1" t="s">
        <v>131</v>
      </c>
      <c r="AG45" s="1" t="s">
        <v>131</v>
      </c>
      <c r="AH45" s="1" t="s">
        <v>131</v>
      </c>
      <c r="AI45" s="1">
        <v>4817.78515625</v>
      </c>
      <c r="AJ45" s="1">
        <v>29.49</v>
      </c>
      <c r="AK45" s="1">
        <v>29.75</v>
      </c>
      <c r="AL45" s="1">
        <v>28.7</v>
      </c>
      <c r="AM45" s="1">
        <v>30.51</v>
      </c>
      <c r="AN45" s="1">
        <v>1912.01071147878</v>
      </c>
      <c r="AO45" s="1">
        <v>405.7</v>
      </c>
      <c r="AP45" s="1">
        <v>346.24710865035303</v>
      </c>
      <c r="AQ45" s="1">
        <v>122.625226666667</v>
      </c>
      <c r="AR45" s="1">
        <v>32.736336779911397</v>
      </c>
      <c r="AS45" s="1">
        <v>282</v>
      </c>
      <c r="AT45" s="1">
        <v>51.450000762939503</v>
      </c>
      <c r="AU45" s="1">
        <v>6.1448255150703099</v>
      </c>
      <c r="AV45" s="1">
        <v>178.48922729492199</v>
      </c>
      <c r="AW45" s="1">
        <v>138.71351623535199</v>
      </c>
      <c r="AX45" s="1">
        <v>13.77887</v>
      </c>
      <c r="AY45" s="1">
        <v>207.99512108389999</v>
      </c>
      <c r="AZ45" s="1">
        <v>419.09826199999998</v>
      </c>
      <c r="BA45" s="1">
        <v>233.805141625</v>
      </c>
      <c r="BB45" s="1" t="s">
        <v>131</v>
      </c>
      <c r="BC45" s="1">
        <v>6.71000003814697</v>
      </c>
      <c r="BD45" s="1">
        <v>22.430000305175799</v>
      </c>
      <c r="BE45" s="1">
        <v>397.28834782608601</v>
      </c>
      <c r="BF45" s="1">
        <v>203.640701293945</v>
      </c>
      <c r="BG45" s="1">
        <v>13787.691327050799</v>
      </c>
      <c r="BH45" s="1">
        <v>23.25</v>
      </c>
      <c r="BI45" s="1">
        <v>167.18370056152301</v>
      </c>
      <c r="BJ45" s="1">
        <v>419.19426917939597</v>
      </c>
      <c r="BK45" s="1">
        <v>610.82855790038298</v>
      </c>
      <c r="BL45" s="1">
        <v>696.659912109375</v>
      </c>
      <c r="BM45" s="1">
        <v>429.25</v>
      </c>
      <c r="BN45" s="1"/>
      <c r="BO45" s="1"/>
      <c r="BP45" s="1"/>
      <c r="BQ45" s="1"/>
      <c r="BR45" s="1"/>
      <c r="BX45" s="1"/>
      <c r="BY45" s="1"/>
      <c r="BZ45" s="1"/>
      <c r="CA45" s="1"/>
      <c r="CB45" s="52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1:124" hidden="1">
      <c r="A46" s="1" t="s">
        <v>171</v>
      </c>
      <c r="B46" s="1" t="s">
        <v>131</v>
      </c>
      <c r="C46" s="1" t="s">
        <v>131</v>
      </c>
      <c r="D46" s="1" t="s">
        <v>131</v>
      </c>
      <c r="E46" s="1" t="s">
        <v>131</v>
      </c>
      <c r="F46" s="1">
        <v>137.51481019823817</v>
      </c>
      <c r="G46" s="1">
        <v>61.933179422983379</v>
      </c>
      <c r="H46" s="1">
        <v>63.877999306021366</v>
      </c>
      <c r="I46" s="38">
        <v>60.528413088920324</v>
      </c>
      <c r="J46" s="1" t="s">
        <v>131</v>
      </c>
      <c r="K46" s="1">
        <v>55.262987612455994</v>
      </c>
      <c r="L46" s="1">
        <v>1453.43408203125</v>
      </c>
      <c r="M46" s="1">
        <v>554.20000000000005</v>
      </c>
      <c r="N46" s="1">
        <v>63.589826771068999</v>
      </c>
      <c r="O46" s="1">
        <v>115.10001373291</v>
      </c>
      <c r="P46" s="1">
        <v>43</v>
      </c>
      <c r="Q46" s="1">
        <v>2065.06762695313</v>
      </c>
      <c r="R46" s="1">
        <v>128.14999389648401</v>
      </c>
      <c r="S46" s="1">
        <v>122.640007019043</v>
      </c>
      <c r="T46" s="1">
        <v>428.15</v>
      </c>
      <c r="U46" s="1">
        <v>1765.9007545593299</v>
      </c>
      <c r="V46" s="1">
        <v>81.959991455078097</v>
      </c>
      <c r="W46" s="1">
        <v>878.05414517374504</v>
      </c>
      <c r="X46" s="1">
        <v>930.45112781954901</v>
      </c>
      <c r="Y46" s="1">
        <v>43.299999237060497</v>
      </c>
      <c r="Z46" s="1">
        <v>12.54</v>
      </c>
      <c r="AA46" s="1">
        <v>95.869995117000002</v>
      </c>
      <c r="AB46" s="1">
        <v>432.10552978515602</v>
      </c>
      <c r="AC46" s="1">
        <v>84.860923767089801</v>
      </c>
      <c r="AD46" s="1">
        <v>85.165473937988295</v>
      </c>
      <c r="AE46" s="1">
        <v>133.85194396972699</v>
      </c>
      <c r="AF46" s="1" t="s">
        <v>131</v>
      </c>
      <c r="AG46" s="1" t="s">
        <v>131</v>
      </c>
      <c r="AH46" s="1" t="s">
        <v>131</v>
      </c>
      <c r="AI46" s="1">
        <v>5031.533203125</v>
      </c>
      <c r="AJ46" s="1">
        <v>29.16</v>
      </c>
      <c r="AK46" s="1">
        <v>29.6</v>
      </c>
      <c r="AL46" s="1">
        <v>28.5</v>
      </c>
      <c r="AM46" s="1">
        <v>30.19</v>
      </c>
      <c r="AN46" s="1">
        <v>1918.7609380322101</v>
      </c>
      <c r="AO46" s="1">
        <v>450.6</v>
      </c>
      <c r="AP46" s="1">
        <v>356.98985903807301</v>
      </c>
      <c r="AQ46" s="1">
        <v>113.631583492064</v>
      </c>
      <c r="AR46" s="1">
        <v>33.281942392909897</v>
      </c>
      <c r="AS46" s="1">
        <v>280</v>
      </c>
      <c r="AT46" s="1">
        <v>47.740001678466797</v>
      </c>
      <c r="AU46" s="1">
        <v>6.1664269321773402</v>
      </c>
      <c r="AV46" s="1">
        <v>189.07925415039099</v>
      </c>
      <c r="AW46" s="1">
        <v>147.47506713867199</v>
      </c>
      <c r="AX46" s="1">
        <v>14.330030000000001</v>
      </c>
      <c r="AY46" s="1">
        <v>200.03643342570001</v>
      </c>
      <c r="AZ46" s="1">
        <v>424.38934999999998</v>
      </c>
      <c r="BA46" s="1">
        <v>228.38490454999999</v>
      </c>
      <c r="BB46" s="1" t="s">
        <v>131</v>
      </c>
      <c r="BC46" s="1">
        <v>9.2400016784668004</v>
      </c>
      <c r="BD46" s="1">
        <v>22.599998474121101</v>
      </c>
      <c r="BE46" s="1">
        <v>407.83582608695502</v>
      </c>
      <c r="BF46" s="1">
        <v>200.686599731445</v>
      </c>
      <c r="BG46" s="1">
        <v>13523.1369270508</v>
      </c>
      <c r="BH46" s="1">
        <v>23.5</v>
      </c>
      <c r="BI46" s="1">
        <v>160.202392578125</v>
      </c>
      <c r="BJ46" s="1">
        <v>427.96402360476799</v>
      </c>
      <c r="BK46" s="1">
        <v>632.98354186766801</v>
      </c>
      <c r="BL46" s="1">
        <v>736.343017578125</v>
      </c>
      <c r="BM46" s="1">
        <v>437.5</v>
      </c>
      <c r="BN46" s="1"/>
      <c r="BO46" s="1"/>
      <c r="BP46" s="1"/>
      <c r="BQ46" s="1"/>
      <c r="BR46" s="1"/>
      <c r="BX46" s="1"/>
      <c r="BY46" s="1"/>
      <c r="BZ46" s="1"/>
      <c r="CA46" s="1"/>
      <c r="CB46" s="52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hidden="1">
      <c r="A47" s="1" t="s">
        <v>172</v>
      </c>
      <c r="B47" s="1" t="s">
        <v>131</v>
      </c>
      <c r="C47" s="1" t="s">
        <v>131</v>
      </c>
      <c r="D47" s="1" t="s">
        <v>131</v>
      </c>
      <c r="E47" s="1" t="s">
        <v>131</v>
      </c>
      <c r="F47" s="1">
        <v>140.9993878499865</v>
      </c>
      <c r="G47" s="1">
        <v>61.947069420221538</v>
      </c>
      <c r="H47" s="1">
        <v>64.598743354358447</v>
      </c>
      <c r="I47" s="38">
        <v>60.031734070107134</v>
      </c>
      <c r="J47" s="1" t="s">
        <v>131</v>
      </c>
      <c r="K47" s="1">
        <v>55.877754028399721</v>
      </c>
      <c r="L47" s="1">
        <v>1465.57836914063</v>
      </c>
      <c r="M47" s="1">
        <v>504.6</v>
      </c>
      <c r="N47" s="1">
        <v>66.584538051870894</v>
      </c>
      <c r="O47" s="1">
        <v>111.89998626709</v>
      </c>
      <c r="P47" s="1">
        <v>43</v>
      </c>
      <c r="Q47" s="1">
        <v>2297.65502929688</v>
      </c>
      <c r="R47" s="1">
        <v>126.39998626709</v>
      </c>
      <c r="S47" s="1">
        <v>120.54998779296901</v>
      </c>
      <c r="T47" s="1">
        <v>405.09</v>
      </c>
      <c r="U47" s="1">
        <v>1701.9669091186499</v>
      </c>
      <c r="V47" s="1">
        <v>86.010009765625</v>
      </c>
      <c r="W47" s="1">
        <v>863.98920463320405</v>
      </c>
      <c r="X47" s="1">
        <v>937.21804511278197</v>
      </c>
      <c r="Y47" s="1">
        <v>44.099998474121101</v>
      </c>
      <c r="Z47" s="1">
        <v>12.54</v>
      </c>
      <c r="AA47" s="1">
        <v>89.549987793</v>
      </c>
      <c r="AB47" s="1">
        <v>407.85470581054699</v>
      </c>
      <c r="AC47" s="1">
        <v>82.664459228515597</v>
      </c>
      <c r="AD47" s="1">
        <v>82.265480041503906</v>
      </c>
      <c r="AE47" s="1">
        <v>135.03297424316401</v>
      </c>
      <c r="AF47" s="1" t="s">
        <v>131</v>
      </c>
      <c r="AG47" s="1" t="s">
        <v>131</v>
      </c>
      <c r="AH47" s="1" t="s">
        <v>131</v>
      </c>
      <c r="AI47" s="1">
        <v>4883.158203125</v>
      </c>
      <c r="AJ47" s="1">
        <v>29.79</v>
      </c>
      <c r="AK47" s="1">
        <v>30.17</v>
      </c>
      <c r="AL47" s="1">
        <v>28.16</v>
      </c>
      <c r="AM47" s="1">
        <v>31.03</v>
      </c>
      <c r="AN47" s="1">
        <v>1918.0852142707399</v>
      </c>
      <c r="AO47" s="1">
        <v>387.7</v>
      </c>
      <c r="AP47" s="1">
        <v>325.58797328935401</v>
      </c>
      <c r="AQ47" s="1">
        <v>114.36384253968301</v>
      </c>
      <c r="AR47" s="1">
        <v>34.082163958641097</v>
      </c>
      <c r="AS47" s="1">
        <v>269</v>
      </c>
      <c r="AT47" s="1">
        <v>49</v>
      </c>
      <c r="AU47" s="1">
        <v>5.8944542568290403</v>
      </c>
      <c r="AV47" s="1">
        <v>182.64085388183599</v>
      </c>
      <c r="AW47" s="1">
        <v>145.48199462890599</v>
      </c>
      <c r="AX47" s="1">
        <v>14.55049</v>
      </c>
      <c r="AY47" s="1">
        <v>192.57378585699999</v>
      </c>
      <c r="AZ47" s="1">
        <v>417.99595199999999</v>
      </c>
      <c r="BA47" s="1">
        <v>221.33400293125001</v>
      </c>
      <c r="BB47" s="1" t="s">
        <v>131</v>
      </c>
      <c r="BC47" s="1">
        <v>10.7400016784668</v>
      </c>
      <c r="BD47" s="1">
        <v>22.540000915527301</v>
      </c>
      <c r="BE47" s="1">
        <v>414.86747826086798</v>
      </c>
      <c r="BF47" s="1">
        <v>187.41470336914099</v>
      </c>
      <c r="BG47" s="1">
        <v>13351.1808729492</v>
      </c>
      <c r="BH47" s="1">
        <v>23.5</v>
      </c>
      <c r="BI47" s="1">
        <v>151.75135803222699</v>
      </c>
      <c r="BJ47" s="1">
        <v>413.80711137823897</v>
      </c>
      <c r="BK47" s="1">
        <v>631.05719406692697</v>
      </c>
      <c r="BL47" s="1">
        <v>718.7060546875</v>
      </c>
      <c r="BM47" s="1">
        <v>416</v>
      </c>
      <c r="BN47" s="1"/>
      <c r="BO47" s="1"/>
      <c r="BP47" s="1"/>
      <c r="BQ47" s="1"/>
      <c r="BR47" s="1"/>
      <c r="BX47" s="1"/>
      <c r="BY47" s="1"/>
      <c r="BZ47" s="1"/>
      <c r="CA47" s="1"/>
      <c r="CB47" s="52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hidden="1">
      <c r="A48" s="1" t="s">
        <v>173</v>
      </c>
      <c r="B48" s="1" t="s">
        <v>131</v>
      </c>
      <c r="C48" s="1" t="s">
        <v>131</v>
      </c>
      <c r="D48" s="1" t="s">
        <v>131</v>
      </c>
      <c r="E48" s="1" t="s">
        <v>131</v>
      </c>
      <c r="F48" s="1">
        <v>142.11960507284624</v>
      </c>
      <c r="G48" s="1">
        <v>63.92818552495163</v>
      </c>
      <c r="H48" s="1">
        <v>67.74035360155824</v>
      </c>
      <c r="I48" s="38">
        <v>61.174611571644682</v>
      </c>
      <c r="J48" s="1" t="s">
        <v>131</v>
      </c>
      <c r="K48" s="1">
        <v>56.929298089137923</v>
      </c>
      <c r="L48" s="1">
        <v>1520.2099609375</v>
      </c>
      <c r="M48" s="1">
        <v>503.1</v>
      </c>
      <c r="N48" s="1">
        <v>64.927889258235794</v>
      </c>
      <c r="O48" s="1">
        <v>111.5</v>
      </c>
      <c r="P48" s="1">
        <v>34.75</v>
      </c>
      <c r="Q48" s="1">
        <v>2302.7255859375</v>
      </c>
      <c r="R48" s="1">
        <v>127.859992980957</v>
      </c>
      <c r="S48" s="1">
        <v>121.010009765625</v>
      </c>
      <c r="T48" s="1">
        <v>426.14</v>
      </c>
      <c r="U48" s="1">
        <v>1704.17099088135</v>
      </c>
      <c r="V48" s="1">
        <v>88.440002441406307</v>
      </c>
      <c r="W48" s="1">
        <v>870.01703629343604</v>
      </c>
      <c r="X48" s="1">
        <v>938.34586466165399</v>
      </c>
      <c r="Y48" s="1">
        <v>49.5</v>
      </c>
      <c r="Z48" s="1">
        <v>12.54</v>
      </c>
      <c r="AA48" s="1">
        <v>87.609985351999995</v>
      </c>
      <c r="AB48" s="1">
        <v>403.44546508789102</v>
      </c>
      <c r="AC48" s="1">
        <v>79.578369140625</v>
      </c>
      <c r="AD48" s="1">
        <v>81.705482482910199</v>
      </c>
      <c r="AE48" s="1">
        <v>140.54454040527301</v>
      </c>
      <c r="AF48" s="1" t="s">
        <v>131</v>
      </c>
      <c r="AG48" s="1" t="s">
        <v>131</v>
      </c>
      <c r="AH48" s="1" t="s">
        <v>131</v>
      </c>
      <c r="AI48" s="1">
        <v>4804.037109375</v>
      </c>
      <c r="AJ48" s="1">
        <v>30.35</v>
      </c>
      <c r="AK48" s="1">
        <v>30.79</v>
      </c>
      <c r="AL48" s="1">
        <v>28.62</v>
      </c>
      <c r="AM48" s="1">
        <v>31.64</v>
      </c>
      <c r="AN48" s="1">
        <v>1911.5242924327599</v>
      </c>
      <c r="AO48" s="1">
        <v>337.5</v>
      </c>
      <c r="AP48" s="1">
        <v>351.205301136993</v>
      </c>
      <c r="AQ48" s="1">
        <v>111.753996190476</v>
      </c>
      <c r="AR48" s="1">
        <v>35.246122599704599</v>
      </c>
      <c r="AS48" s="1">
        <v>260</v>
      </c>
      <c r="AT48" s="1">
        <v>51.400001525878899</v>
      </c>
      <c r="AU48" s="1">
        <v>5.70068318269524</v>
      </c>
      <c r="AV48" s="1">
        <v>181.39759826660199</v>
      </c>
      <c r="AW48" s="1">
        <v>142.68165588378901</v>
      </c>
      <c r="AX48" s="1">
        <v>14.55049</v>
      </c>
      <c r="AY48" s="1">
        <v>208.92106258429999</v>
      </c>
      <c r="AZ48" s="1">
        <v>466.497592</v>
      </c>
      <c r="BA48" s="1">
        <v>242.28000383125001</v>
      </c>
      <c r="BB48" s="1" t="s">
        <v>131</v>
      </c>
      <c r="BC48" s="1">
        <v>10.5299987792969</v>
      </c>
      <c r="BD48" s="1">
        <v>22.090000152587901</v>
      </c>
      <c r="BE48" s="1">
        <v>436.84139130434698</v>
      </c>
      <c r="BF48" s="1">
        <v>193.83020019531301</v>
      </c>
      <c r="BG48" s="1">
        <v>13190.2425364746</v>
      </c>
      <c r="BH48" s="1">
        <v>24</v>
      </c>
      <c r="BI48" s="1">
        <v>147.34211730957</v>
      </c>
      <c r="BJ48" s="1">
        <v>408.04416048518499</v>
      </c>
      <c r="BK48" s="1">
        <v>644.30204779959899</v>
      </c>
      <c r="BL48" s="1">
        <v>740.75244140625</v>
      </c>
      <c r="BM48" s="1">
        <v>422</v>
      </c>
      <c r="BN48" s="1"/>
      <c r="BO48" s="1"/>
      <c r="BP48" s="1"/>
      <c r="BQ48" s="1"/>
      <c r="BR48" s="1"/>
      <c r="BX48" s="1"/>
      <c r="BY48" s="1"/>
      <c r="BZ48" s="1"/>
      <c r="CA48" s="1"/>
      <c r="CB48" s="52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hidden="1">
      <c r="A49" s="1" t="s">
        <v>174</v>
      </c>
      <c r="B49" s="1" t="s">
        <v>131</v>
      </c>
      <c r="C49" s="1" t="s">
        <v>131</v>
      </c>
      <c r="D49" s="1" t="s">
        <v>131</v>
      </c>
      <c r="E49" s="1" t="s">
        <v>131</v>
      </c>
      <c r="F49" s="1">
        <v>142.94940777600152</v>
      </c>
      <c r="G49" s="1">
        <v>64.932661634210504</v>
      </c>
      <c r="H49" s="1">
        <v>68.243640471850085</v>
      </c>
      <c r="I49" s="38">
        <v>62.541102578034184</v>
      </c>
      <c r="J49" s="1" t="s">
        <v>131</v>
      </c>
      <c r="K49" s="1">
        <v>57.296517092388804</v>
      </c>
      <c r="L49" s="1">
        <v>1603.66748046875</v>
      </c>
      <c r="M49" s="1">
        <v>464.1</v>
      </c>
      <c r="N49" s="1">
        <v>76.588148074974896</v>
      </c>
      <c r="O49" s="1">
        <v>112.5</v>
      </c>
      <c r="P49" s="1">
        <v>34.75</v>
      </c>
      <c r="Q49" s="1">
        <v>2302.94604492188</v>
      </c>
      <c r="R49" s="1">
        <v>129.30999755859401</v>
      </c>
      <c r="S49" s="1">
        <v>120.89998626709</v>
      </c>
      <c r="T49" s="1">
        <v>581.55999999999995</v>
      </c>
      <c r="U49" s="1">
        <v>1640.23714544067</v>
      </c>
      <c r="V49" s="1">
        <v>90.799987792968807</v>
      </c>
      <c r="W49" s="1">
        <v>908.19330347490302</v>
      </c>
      <c r="X49" s="1">
        <v>1071.42857142857</v>
      </c>
      <c r="Y49" s="1">
        <v>49.5</v>
      </c>
      <c r="Z49" s="1">
        <v>12.54</v>
      </c>
      <c r="AA49" s="1">
        <v>88.079986571999996</v>
      </c>
      <c r="AB49" s="1">
        <v>396.83160400390602</v>
      </c>
      <c r="AC49" s="1">
        <v>76.022071838378906</v>
      </c>
      <c r="AD49" s="1">
        <v>88.865455627441406</v>
      </c>
      <c r="AE49" s="1">
        <v>152.74868774414099</v>
      </c>
      <c r="AF49" s="1" t="s">
        <v>131</v>
      </c>
      <c r="AG49" s="1" t="s">
        <v>131</v>
      </c>
      <c r="AH49" s="1" t="s">
        <v>131</v>
      </c>
      <c r="AI49" s="1">
        <v>4852.7578125</v>
      </c>
      <c r="AJ49" s="1">
        <v>30.55</v>
      </c>
      <c r="AK49" s="1">
        <v>31.15</v>
      </c>
      <c r="AL49" s="1">
        <v>28.61</v>
      </c>
      <c r="AM49" s="1">
        <v>31.9</v>
      </c>
      <c r="AN49" s="1">
        <v>1849.75629487625</v>
      </c>
      <c r="AO49" s="1">
        <v>349.85</v>
      </c>
      <c r="AP49" s="1">
        <v>461.938266671951</v>
      </c>
      <c r="AQ49" s="1">
        <v>124.82200380952401</v>
      </c>
      <c r="AR49" s="1">
        <v>35.8644756277696</v>
      </c>
      <c r="AS49" s="1">
        <v>275</v>
      </c>
      <c r="AT49" s="1">
        <v>51.330001831054702</v>
      </c>
      <c r="AU49" s="1">
        <v>5.4554998706082998</v>
      </c>
      <c r="AV49" s="1">
        <v>197.29373168945301</v>
      </c>
      <c r="AW49" s="1">
        <v>139.454666137695</v>
      </c>
      <c r="AX49" s="1">
        <v>14.55049</v>
      </c>
      <c r="AY49" s="1">
        <v>261.29187292239999</v>
      </c>
      <c r="AZ49" s="1">
        <v>657.41768400000001</v>
      </c>
      <c r="BA49" s="1">
        <v>311.13538836875</v>
      </c>
      <c r="BB49" s="1" t="s">
        <v>131</v>
      </c>
      <c r="BC49" s="1">
        <v>10.560001373291</v>
      </c>
      <c r="BD49" s="1">
        <v>22.549999237060501</v>
      </c>
      <c r="BE49" s="1">
        <v>575.71652173912901</v>
      </c>
      <c r="BF49" s="1">
        <v>200.44410705566401</v>
      </c>
      <c r="BG49" s="1">
        <v>12811.0489729492</v>
      </c>
      <c r="BH49" s="1">
        <v>24</v>
      </c>
      <c r="BI49" s="1">
        <v>152.48622131347699</v>
      </c>
      <c r="BJ49" s="1">
        <v>410.29922490132799</v>
      </c>
      <c r="BK49" s="1">
        <v>647.55299855931196</v>
      </c>
      <c r="BL49" s="1">
        <v>809.095458984375</v>
      </c>
      <c r="BM49" s="1">
        <v>414.25</v>
      </c>
      <c r="BN49" s="1"/>
      <c r="BO49" s="1"/>
      <c r="BP49" s="1"/>
      <c r="BQ49" s="1"/>
      <c r="BR49" s="1"/>
      <c r="BX49" s="1"/>
      <c r="BY49" s="1"/>
      <c r="BZ49" s="1"/>
      <c r="CA49" s="1"/>
      <c r="CB49" s="52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hidden="1">
      <c r="A50" s="1" t="s">
        <v>175</v>
      </c>
      <c r="B50" s="1" t="s">
        <v>131</v>
      </c>
      <c r="C50" s="1" t="s">
        <v>131</v>
      </c>
      <c r="D50" s="1" t="s">
        <v>131</v>
      </c>
      <c r="E50" s="1" t="s">
        <v>131</v>
      </c>
      <c r="F50" s="1">
        <v>141.2470399676512</v>
      </c>
      <c r="G50" s="1">
        <v>64.8237655896842</v>
      </c>
      <c r="H50" s="1">
        <v>68.288837104580082</v>
      </c>
      <c r="I50" s="38">
        <v>62.320903575725936</v>
      </c>
      <c r="J50" s="1" t="s">
        <v>131</v>
      </c>
      <c r="K50" s="1">
        <v>56.273940160873508</v>
      </c>
      <c r="L50" s="1">
        <v>1613.72875976563</v>
      </c>
      <c r="M50" s="1">
        <v>418.9</v>
      </c>
      <c r="N50" s="1">
        <v>87.356365233602801</v>
      </c>
      <c r="O50" s="1">
        <v>111.82998657226599</v>
      </c>
      <c r="P50" s="1">
        <v>34.75</v>
      </c>
      <c r="Q50" s="1">
        <v>2138.04052734375</v>
      </c>
      <c r="R50" s="1">
        <v>132.55999755859401</v>
      </c>
      <c r="S50" s="1">
        <v>122.10001373291</v>
      </c>
      <c r="T50" s="1">
        <v>678.42</v>
      </c>
      <c r="U50" s="1">
        <v>1560.8706908813499</v>
      </c>
      <c r="V50" s="1">
        <v>89.850006103515597</v>
      </c>
      <c r="W50" s="1">
        <v>1010.66644169884</v>
      </c>
      <c r="X50" s="1">
        <v>1466.1654135338399</v>
      </c>
      <c r="Y50" s="1">
        <v>49.5</v>
      </c>
      <c r="Z50" s="1">
        <v>12.54</v>
      </c>
      <c r="AA50" s="1">
        <v>88.859985351999995</v>
      </c>
      <c r="AB50" s="1">
        <v>403.44546508789102</v>
      </c>
      <c r="AC50" s="1">
        <v>78.172187805175795</v>
      </c>
      <c r="AD50" s="1">
        <v>92.415473937988295</v>
      </c>
      <c r="AE50" s="1">
        <v>147.63081359863301</v>
      </c>
      <c r="AF50" s="1" t="s">
        <v>131</v>
      </c>
      <c r="AG50" s="1" t="s">
        <v>131</v>
      </c>
      <c r="AH50" s="1" t="s">
        <v>131</v>
      </c>
      <c r="AI50" s="1">
        <v>4910.5234375</v>
      </c>
      <c r="AJ50" s="1">
        <v>29.99</v>
      </c>
      <c r="AK50" s="1">
        <v>30.36</v>
      </c>
      <c r="AL50" s="1">
        <v>28.39</v>
      </c>
      <c r="AM50" s="1">
        <v>31.24</v>
      </c>
      <c r="AN50" s="1">
        <v>1809.14986672086</v>
      </c>
      <c r="AO50" s="1">
        <v>437</v>
      </c>
      <c r="AP50" s="1">
        <v>533.00569231378904</v>
      </c>
      <c r="AQ50" s="1">
        <v>105.407751111111</v>
      </c>
      <c r="AR50" s="1">
        <v>37.173929098965999</v>
      </c>
      <c r="AS50" s="1">
        <v>298</v>
      </c>
      <c r="AT50" s="1">
        <v>49.310001373291001</v>
      </c>
      <c r="AU50" s="1">
        <v>5.4786366253639098</v>
      </c>
      <c r="AV50" s="1">
        <v>205.17527770996099</v>
      </c>
      <c r="AW50" s="1">
        <v>141.405685424805</v>
      </c>
      <c r="AX50" s="1">
        <v>13.22772</v>
      </c>
      <c r="AY50" s="1">
        <v>260.9611795294</v>
      </c>
      <c r="AZ50" s="1">
        <v>744.72063600000001</v>
      </c>
      <c r="BA50" s="1">
        <v>329.04973124374999</v>
      </c>
      <c r="BB50" s="1" t="s">
        <v>131</v>
      </c>
      <c r="BC50" s="1">
        <v>9.4300003051757795</v>
      </c>
      <c r="BD50" s="1">
        <v>22.200000762939499</v>
      </c>
      <c r="BE50" s="1">
        <v>667.127999999998</v>
      </c>
      <c r="BF50" s="1">
        <v>214.48750305175801</v>
      </c>
      <c r="BG50" s="1">
        <v>12751.5199270508</v>
      </c>
      <c r="BH50" s="1">
        <v>24</v>
      </c>
      <c r="BI50" s="1">
        <v>156.52803039550801</v>
      </c>
      <c r="BJ50" s="1">
        <v>405.66376798325098</v>
      </c>
      <c r="BK50" s="1">
        <v>655.13874630814905</v>
      </c>
      <c r="BL50" s="1">
        <v>837.755615234375</v>
      </c>
      <c r="BM50" s="1">
        <v>405</v>
      </c>
      <c r="BN50" s="1"/>
      <c r="BO50" s="1"/>
      <c r="BP50" s="1"/>
      <c r="BQ50" s="1"/>
      <c r="BR50" s="1"/>
      <c r="BX50" s="1"/>
      <c r="BY50" s="1"/>
      <c r="BZ50" s="1"/>
      <c r="CA50" s="1"/>
      <c r="CB50" s="52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124" hidden="1">
      <c r="A51" s="1" t="s">
        <v>176</v>
      </c>
      <c r="B51" s="1" t="s">
        <v>131</v>
      </c>
      <c r="C51" s="1" t="s">
        <v>131</v>
      </c>
      <c r="D51" s="1" t="s">
        <v>131</v>
      </c>
      <c r="E51" s="1" t="s">
        <v>131</v>
      </c>
      <c r="F51" s="1">
        <v>148.49608906227826</v>
      </c>
      <c r="G51" s="1">
        <v>64.035149555213493</v>
      </c>
      <c r="H51" s="1">
        <v>69.113731841770715</v>
      </c>
      <c r="I51" s="38">
        <v>60.366829685005158</v>
      </c>
      <c r="J51" s="1" t="s">
        <v>131</v>
      </c>
      <c r="K51" s="1">
        <v>55.154487706333178</v>
      </c>
      <c r="L51" s="1">
        <v>1566.25805664063</v>
      </c>
      <c r="M51" s="1">
        <v>411.5</v>
      </c>
      <c r="N51" s="1">
        <v>88.184689630420394</v>
      </c>
      <c r="O51" s="1">
        <v>111.220001220703</v>
      </c>
      <c r="P51" s="1">
        <v>34.75</v>
      </c>
      <c r="Q51" s="1">
        <v>2094.38891601563</v>
      </c>
      <c r="R51" s="1">
        <v>141.27999877929699</v>
      </c>
      <c r="S51" s="1">
        <v>130.33999633789099</v>
      </c>
      <c r="T51" s="1">
        <v>657.76</v>
      </c>
      <c r="U51" s="1">
        <v>1435.2077545593299</v>
      </c>
      <c r="V51" s="1">
        <v>88.1099853515625</v>
      </c>
      <c r="W51" s="1">
        <v>1024.7313822393801</v>
      </c>
      <c r="X51" s="1">
        <v>1437.9699248120301</v>
      </c>
      <c r="Y51" s="1">
        <v>49.5</v>
      </c>
      <c r="Z51" s="1">
        <v>12.54</v>
      </c>
      <c r="AA51" s="1">
        <v>89.690002441000004</v>
      </c>
      <c r="AB51" s="1">
        <v>418.87780761718801</v>
      </c>
      <c r="AC51" s="1">
        <v>80.322296142578097</v>
      </c>
      <c r="AD51" s="1">
        <v>106.41546630859401</v>
      </c>
      <c r="AE51" s="1">
        <v>148.02450561523401</v>
      </c>
      <c r="AF51" s="1" t="s">
        <v>131</v>
      </c>
      <c r="AG51" s="1" t="s">
        <v>131</v>
      </c>
      <c r="AH51" s="1" t="s">
        <v>131</v>
      </c>
      <c r="AI51" s="1">
        <v>4674.150390625</v>
      </c>
      <c r="AJ51" s="1">
        <v>29.39</v>
      </c>
      <c r="AK51" s="1">
        <v>29.62</v>
      </c>
      <c r="AL51" s="1">
        <v>28.13</v>
      </c>
      <c r="AM51" s="1">
        <v>30.41</v>
      </c>
      <c r="AN51" s="1">
        <v>1857.7262932819399</v>
      </c>
      <c r="AO51" s="1">
        <v>458.7</v>
      </c>
      <c r="AP51" s="1">
        <v>554.491193089229</v>
      </c>
      <c r="AQ51" s="1">
        <v>92.752812698412797</v>
      </c>
      <c r="AR51" s="1">
        <v>35.3188700147711</v>
      </c>
      <c r="AS51" s="1">
        <v>290</v>
      </c>
      <c r="AT51" s="1">
        <v>49.529998779296903</v>
      </c>
      <c r="AU51" s="1">
        <v>5.55863911905724</v>
      </c>
      <c r="AV51" s="1">
        <v>236.25723266601599</v>
      </c>
      <c r="AW51" s="1">
        <v>143.35670471191401</v>
      </c>
      <c r="AX51" s="1">
        <v>13.22772</v>
      </c>
      <c r="AY51" s="1">
        <v>254.87642109820001</v>
      </c>
      <c r="AZ51" s="1">
        <v>662.92923399999995</v>
      </c>
      <c r="BA51" s="1">
        <v>309.7343948875</v>
      </c>
      <c r="BB51" s="1" t="s">
        <v>131</v>
      </c>
      <c r="BC51" s="1">
        <v>9.6899986267089808</v>
      </c>
      <c r="BD51" s="1">
        <v>21.939998626708999</v>
      </c>
      <c r="BE51" s="1">
        <v>635.48556521738999</v>
      </c>
      <c r="BF51" s="1">
        <v>260.25540161132801</v>
      </c>
      <c r="BG51" s="1">
        <v>12747.1117635254</v>
      </c>
      <c r="BH51" s="1">
        <v>23.5</v>
      </c>
      <c r="BI51" s="1">
        <v>152.85365295410199</v>
      </c>
      <c r="BJ51" s="1">
        <v>400.90305944557201</v>
      </c>
      <c r="BK51" s="1">
        <v>674.40398810112595</v>
      </c>
      <c r="BL51" s="1">
        <v>857.59716796875</v>
      </c>
      <c r="BM51" s="1">
        <v>382</v>
      </c>
      <c r="BN51" s="1"/>
      <c r="BO51" s="1"/>
      <c r="BP51" s="1"/>
      <c r="BQ51" s="1"/>
      <c r="BR51" s="1"/>
      <c r="BX51" s="1"/>
      <c r="BY51" s="1"/>
      <c r="BZ51" s="1"/>
      <c r="CA51" s="1"/>
      <c r="CB51" s="52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1:124" hidden="1">
      <c r="A52" s="1" t="s">
        <v>177</v>
      </c>
      <c r="B52" s="1" t="s">
        <v>131</v>
      </c>
      <c r="C52" s="1" t="s">
        <v>131</v>
      </c>
      <c r="D52" s="1" t="s">
        <v>131</v>
      </c>
      <c r="E52" s="1" t="s">
        <v>131</v>
      </c>
      <c r="F52" s="1">
        <v>159.04581873436982</v>
      </c>
      <c r="G52" s="1">
        <v>63.94902224819959</v>
      </c>
      <c r="H52" s="1">
        <v>71.025198262310852</v>
      </c>
      <c r="I52" s="38">
        <v>58.837816873745986</v>
      </c>
      <c r="J52" s="1" t="s">
        <v>131</v>
      </c>
      <c r="K52" s="1">
        <v>54.279378632874831</v>
      </c>
      <c r="L52" s="1">
        <v>1516.72778320313</v>
      </c>
      <c r="M52" s="1">
        <v>342.5</v>
      </c>
      <c r="N52" s="1">
        <v>89.905055685349097</v>
      </c>
      <c r="O52" s="1">
        <v>109.17001342773401</v>
      </c>
      <c r="P52" s="1">
        <v>32</v>
      </c>
      <c r="Q52" s="1">
        <v>2219.611328125</v>
      </c>
      <c r="R52" s="1">
        <v>145.54998779296901</v>
      </c>
      <c r="S52" s="1">
        <v>130.38000488281301</v>
      </c>
      <c r="T52" s="1">
        <v>635.70000000000005</v>
      </c>
      <c r="U52" s="1">
        <v>1388.9105999999999</v>
      </c>
      <c r="V52" s="1">
        <v>89.1199951171875</v>
      </c>
      <c r="W52" s="1">
        <v>962.44378841698801</v>
      </c>
      <c r="X52" s="1">
        <v>1285.7142857142901</v>
      </c>
      <c r="Y52" s="1">
        <v>53</v>
      </c>
      <c r="Z52" s="1">
        <v>12.54</v>
      </c>
      <c r="AA52" s="1">
        <v>88.720001221000004</v>
      </c>
      <c r="AB52" s="1">
        <v>405.65008544921898</v>
      </c>
      <c r="AC52" s="1">
        <v>78.600440979003906</v>
      </c>
      <c r="AD52" s="1">
        <v>108.105476379395</v>
      </c>
      <c r="AE52" s="1">
        <v>146.84344482421901</v>
      </c>
      <c r="AF52" s="1" t="s">
        <v>131</v>
      </c>
      <c r="AG52" s="1" t="s">
        <v>131</v>
      </c>
      <c r="AH52" s="1" t="s">
        <v>131</v>
      </c>
      <c r="AI52" s="1">
        <v>4585.166015625</v>
      </c>
      <c r="AJ52" s="1">
        <v>28.92</v>
      </c>
      <c r="AK52" s="1">
        <v>28.95</v>
      </c>
      <c r="AL52" s="1">
        <v>27.81</v>
      </c>
      <c r="AM52" s="1">
        <v>29.99</v>
      </c>
      <c r="AN52" s="1">
        <v>1855.3966361338701</v>
      </c>
      <c r="AO52" s="1">
        <v>406</v>
      </c>
      <c r="AP52" s="1">
        <v>546.22753894482901</v>
      </c>
      <c r="AQ52" s="1">
        <v>96.845953015873107</v>
      </c>
      <c r="AR52" s="1">
        <v>36.810192023633697</v>
      </c>
      <c r="AS52" s="1">
        <v>283</v>
      </c>
      <c r="AT52" s="1">
        <v>50.2700004577637</v>
      </c>
      <c r="AU52" s="1">
        <v>5.4517722880003703</v>
      </c>
      <c r="AV52" s="1">
        <v>240.00927734375</v>
      </c>
      <c r="AW52" s="1">
        <v>141.79428100585901</v>
      </c>
      <c r="AX52" s="1">
        <v>13.66864</v>
      </c>
      <c r="AY52" s="1">
        <v>255.70315458069999</v>
      </c>
      <c r="AZ52" s="1">
        <v>610.45927800000004</v>
      </c>
      <c r="BA52" s="1">
        <v>299.92744051875002</v>
      </c>
      <c r="BB52" s="1" t="s">
        <v>131</v>
      </c>
      <c r="BC52" s="1">
        <v>8.3300018310546893</v>
      </c>
      <c r="BD52" s="1">
        <v>21.799999237060501</v>
      </c>
      <c r="BE52" s="1">
        <v>602.08521739130299</v>
      </c>
      <c r="BF52" s="1">
        <v>347.84490966796898</v>
      </c>
      <c r="BG52" s="1">
        <v>12769.1579635254</v>
      </c>
      <c r="BH52" s="1">
        <v>22.5</v>
      </c>
      <c r="BI52" s="1">
        <v>151.75135803222699</v>
      </c>
      <c r="BJ52" s="1">
        <v>386.99672692443499</v>
      </c>
      <c r="BK52" s="1">
        <v>676.21010451921802</v>
      </c>
      <c r="BL52" s="1">
        <v>859.8017578125</v>
      </c>
      <c r="BM52" s="1">
        <v>405</v>
      </c>
      <c r="BN52" s="1"/>
      <c r="BO52" s="1"/>
      <c r="BP52" s="1"/>
      <c r="BQ52" s="1"/>
      <c r="BR52" s="1"/>
      <c r="BX52" s="1"/>
      <c r="BY52" s="1"/>
      <c r="BZ52" s="1"/>
      <c r="CA52" s="1"/>
      <c r="CB52" s="52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 hidden="1">
      <c r="A53" s="1" t="s">
        <v>178</v>
      </c>
      <c r="B53" s="1" t="s">
        <v>131</v>
      </c>
      <c r="C53" s="1" t="s">
        <v>131</v>
      </c>
      <c r="D53" s="1" t="s">
        <v>131</v>
      </c>
      <c r="E53" s="1" t="s">
        <v>131</v>
      </c>
      <c r="F53" s="1">
        <v>169.24396956464099</v>
      </c>
      <c r="G53" s="1">
        <v>65.047262567124776</v>
      </c>
      <c r="H53" s="1">
        <v>72.708213652260881</v>
      </c>
      <c r="I53" s="38">
        <v>59.513667263434257</v>
      </c>
      <c r="J53" s="1" t="s">
        <v>131</v>
      </c>
      <c r="K53" s="1">
        <v>53.539156517049626</v>
      </c>
      <c r="L53" s="1">
        <v>1549.33911132813</v>
      </c>
      <c r="M53" s="1">
        <v>342.4</v>
      </c>
      <c r="N53" s="1">
        <v>78.244796868609995</v>
      </c>
      <c r="O53" s="1">
        <v>104.739990234375</v>
      </c>
      <c r="P53" s="1">
        <v>29.25</v>
      </c>
      <c r="Q53" s="1">
        <v>2540.82446289063</v>
      </c>
      <c r="R53" s="1">
        <v>146.54000854492199</v>
      </c>
      <c r="S53" s="1">
        <v>134.20999145507801</v>
      </c>
      <c r="T53" s="1">
        <v>627.67999999999995</v>
      </c>
      <c r="U53" s="1">
        <v>1415.36630911865</v>
      </c>
      <c r="V53" s="1">
        <v>89.3599853515625</v>
      </c>
      <c r="W53" s="1">
        <v>968.47162007722</v>
      </c>
      <c r="X53" s="1">
        <v>1263.15789473684</v>
      </c>
      <c r="Y53" s="1">
        <v>55.900001525878899</v>
      </c>
      <c r="Z53" s="1">
        <v>12.54</v>
      </c>
      <c r="AA53" s="1">
        <v>86.059997558999996</v>
      </c>
      <c r="AB53" s="1">
        <v>401.24084472656301</v>
      </c>
      <c r="AC53" s="1">
        <v>76.878585815429702</v>
      </c>
      <c r="AD53" s="1">
        <v>111.86546325683599</v>
      </c>
      <c r="AE53" s="1">
        <v>142.90663146972699</v>
      </c>
      <c r="AF53" s="1" t="s">
        <v>131</v>
      </c>
      <c r="AG53" s="1" t="s">
        <v>131</v>
      </c>
      <c r="AH53" s="1" t="s">
        <v>131</v>
      </c>
      <c r="AI53" s="1">
        <v>4657</v>
      </c>
      <c r="AJ53" s="1">
        <v>28.51</v>
      </c>
      <c r="AK53" s="1">
        <v>28.85</v>
      </c>
      <c r="AL53" s="1">
        <v>27.54</v>
      </c>
      <c r="AM53" s="1">
        <v>29.15</v>
      </c>
      <c r="AN53" s="1">
        <v>1861.2074515705599</v>
      </c>
      <c r="AO53" s="1">
        <v>339.1</v>
      </c>
      <c r="AP53" s="1">
        <v>574.32396303578901</v>
      </c>
      <c r="AQ53" s="1">
        <v>101.558697142857</v>
      </c>
      <c r="AR53" s="1">
        <v>38.919867060561302</v>
      </c>
      <c r="AS53" s="1">
        <v>273</v>
      </c>
      <c r="AT53" s="1">
        <v>51.150001525878899</v>
      </c>
      <c r="AU53" s="1">
        <v>5.3029775077242602</v>
      </c>
      <c r="AV53" s="1">
        <v>248.35696411132801</v>
      </c>
      <c r="AW53" s="1">
        <v>140.23187255859401</v>
      </c>
      <c r="AX53" s="1">
        <v>12.566330000000001</v>
      </c>
      <c r="AY53" s="1">
        <v>241.30696887209999</v>
      </c>
      <c r="AZ53" s="1">
        <v>602.30218400000001</v>
      </c>
      <c r="BA53" s="1">
        <v>289.27070321874999</v>
      </c>
      <c r="BB53" s="1" t="s">
        <v>131</v>
      </c>
      <c r="BC53" s="1">
        <v>7.6900000572204599</v>
      </c>
      <c r="BD53" s="1">
        <v>21.4700012207031</v>
      </c>
      <c r="BE53" s="1">
        <v>602.96417391304203</v>
      </c>
      <c r="BF53" s="1">
        <v>361.09469604492199</v>
      </c>
      <c r="BG53" s="1">
        <v>12341.463836474601</v>
      </c>
      <c r="BH53" s="1">
        <v>22</v>
      </c>
      <c r="BI53" s="1">
        <v>153.58853149414099</v>
      </c>
      <c r="BJ53" s="1">
        <v>388.24954898520201</v>
      </c>
      <c r="BK53" s="1">
        <v>670.430473188473</v>
      </c>
      <c r="BL53" s="1">
        <v>857.59716796875</v>
      </c>
      <c r="BM53" s="1">
        <v>382.40000000000003</v>
      </c>
      <c r="BN53" s="1"/>
      <c r="BO53" s="1"/>
      <c r="BP53" s="1"/>
      <c r="BQ53" s="1"/>
      <c r="BR53" s="1"/>
      <c r="BX53" s="1"/>
      <c r="BY53" s="1"/>
      <c r="BZ53" s="1"/>
      <c r="CA53" s="1"/>
      <c r="CB53" s="52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1:124" hidden="1">
      <c r="A54" s="1" t="s">
        <v>179</v>
      </c>
      <c r="B54" s="1" t="s">
        <v>131</v>
      </c>
      <c r="C54" s="1" t="s">
        <v>131</v>
      </c>
      <c r="D54" s="1" t="s">
        <v>131</v>
      </c>
      <c r="E54" s="1" t="s">
        <v>131</v>
      </c>
      <c r="F54" s="1">
        <v>175.36769833735221</v>
      </c>
      <c r="G54" s="1">
        <v>64.331913228114303</v>
      </c>
      <c r="H54" s="1">
        <v>71.999324725785939</v>
      </c>
      <c r="I54" s="38">
        <v>58.793651492270726</v>
      </c>
      <c r="J54" s="1" t="s">
        <v>131</v>
      </c>
      <c r="K54" s="1">
        <v>54.410390796142032</v>
      </c>
      <c r="L54" s="1">
        <v>1548.90625</v>
      </c>
      <c r="M54" s="1">
        <v>341.7</v>
      </c>
      <c r="N54" s="1">
        <v>84.871392043150195</v>
      </c>
      <c r="O54" s="1">
        <v>102.60001373291</v>
      </c>
      <c r="P54" s="1">
        <v>29.25</v>
      </c>
      <c r="Q54" s="1">
        <v>2621.95458984375</v>
      </c>
      <c r="R54" s="1">
        <v>143.14001464843801</v>
      </c>
      <c r="S54" s="1">
        <v>134.5</v>
      </c>
      <c r="T54" s="1">
        <v>670.8</v>
      </c>
      <c r="U54" s="1">
        <v>1375.6829136398301</v>
      </c>
      <c r="V54" s="1">
        <v>87.799987792968807</v>
      </c>
      <c r="W54" s="1">
        <v>964.45306563706504</v>
      </c>
      <c r="X54" s="1">
        <v>1218.0451127819599</v>
      </c>
      <c r="Y54" s="1">
        <v>54.700000762939503</v>
      </c>
      <c r="Z54" s="1">
        <v>11.31</v>
      </c>
      <c r="AA54" s="1">
        <v>84.5</v>
      </c>
      <c r="AB54" s="1">
        <v>396.83160400390602</v>
      </c>
      <c r="AC54" s="1">
        <v>77.518760681152301</v>
      </c>
      <c r="AD54" s="1">
        <v>111.86546325683599</v>
      </c>
      <c r="AE54" s="1">
        <v>142.11926269531301</v>
      </c>
      <c r="AF54" s="1" t="s">
        <v>131</v>
      </c>
      <c r="AG54" s="1" t="s">
        <v>131</v>
      </c>
      <c r="AH54" s="1" t="s">
        <v>131</v>
      </c>
      <c r="AI54" s="1">
        <v>4670.48046875</v>
      </c>
      <c r="AJ54" s="1">
        <v>28.98</v>
      </c>
      <c r="AK54" s="1">
        <v>29.51</v>
      </c>
      <c r="AL54" s="1">
        <v>27.75</v>
      </c>
      <c r="AM54" s="1">
        <v>29.7</v>
      </c>
      <c r="AN54" s="1">
        <v>2086.8332895399699</v>
      </c>
      <c r="AO54" s="1">
        <v>267.95</v>
      </c>
      <c r="AP54" s="1">
        <v>723.06973763498604</v>
      </c>
      <c r="AQ54" s="1">
        <v>120.33457015873</v>
      </c>
      <c r="AR54" s="1">
        <v>40.556683899556901</v>
      </c>
      <c r="AS54" s="1">
        <v>257</v>
      </c>
      <c r="AT54" s="1">
        <v>51.5</v>
      </c>
      <c r="AU54" s="1">
        <v>5.2397907915152597</v>
      </c>
      <c r="AV54" s="1">
        <v>248.35696411132801</v>
      </c>
      <c r="AW54" s="1">
        <v>140.81277465820301</v>
      </c>
      <c r="AX54" s="1">
        <v>13.00726</v>
      </c>
      <c r="AY54" s="1">
        <v>222.17084453050001</v>
      </c>
      <c r="AZ54" s="1">
        <v>618.39590999999996</v>
      </c>
      <c r="BA54" s="1">
        <v>276.04165001874998</v>
      </c>
      <c r="BB54" s="1" t="s">
        <v>131</v>
      </c>
      <c r="BC54" s="1">
        <v>6.9699997901916504</v>
      </c>
      <c r="BD54" s="1">
        <v>21.5099983215332</v>
      </c>
      <c r="BE54" s="1">
        <v>655.70156521739</v>
      </c>
      <c r="BF54" s="1">
        <v>428.75448608398398</v>
      </c>
      <c r="BG54" s="1">
        <v>12112.1801270508</v>
      </c>
      <c r="BH54" s="1">
        <v>20.5</v>
      </c>
      <c r="BI54" s="1">
        <v>152.85365295410199</v>
      </c>
      <c r="BJ54" s="1">
        <v>390.00349222365799</v>
      </c>
      <c r="BK54" s="1">
        <v>683.43457019158495</v>
      </c>
      <c r="BL54" s="1">
        <v>956.80517578125</v>
      </c>
      <c r="BM54" s="1">
        <v>373.75</v>
      </c>
      <c r="BN54" s="1"/>
      <c r="BO54" s="1"/>
      <c r="BP54" s="1"/>
      <c r="BQ54" s="1"/>
      <c r="BR54" s="1"/>
      <c r="BX54" s="1"/>
      <c r="BY54" s="1"/>
      <c r="BZ54" s="1"/>
      <c r="CA54" s="1"/>
      <c r="CB54" s="52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1:124" hidden="1">
      <c r="A55" s="1" t="s">
        <v>180</v>
      </c>
      <c r="B55" s="1" t="s">
        <v>131</v>
      </c>
      <c r="C55" s="1" t="s">
        <v>131</v>
      </c>
      <c r="D55" s="1" t="s">
        <v>131</v>
      </c>
      <c r="E55" s="1" t="s">
        <v>131</v>
      </c>
      <c r="F55" s="1">
        <v>169.76329260649425</v>
      </c>
      <c r="G55" s="1">
        <v>63.613516423924416</v>
      </c>
      <c r="H55" s="1">
        <v>71.693504539414135</v>
      </c>
      <c r="I55" s="38">
        <v>57.777245732091004</v>
      </c>
      <c r="J55" s="1" t="s">
        <v>131</v>
      </c>
      <c r="K55" s="1">
        <v>54.72365584483444</v>
      </c>
      <c r="L55" s="1">
        <v>1491.16162109375</v>
      </c>
      <c r="M55" s="1">
        <v>416.52</v>
      </c>
      <c r="N55" s="1">
        <v>84.871392043150195</v>
      </c>
      <c r="O55" s="1">
        <v>106.10001373291</v>
      </c>
      <c r="P55" s="1">
        <v>29.25</v>
      </c>
      <c r="Q55" s="1">
        <v>2497.3935546875</v>
      </c>
      <c r="R55" s="1">
        <v>145.72000122070301</v>
      </c>
      <c r="S55" s="1">
        <v>137.19000244140599</v>
      </c>
      <c r="T55" s="1">
        <v>657.76</v>
      </c>
      <c r="U55" s="1">
        <v>1428.5934908813499</v>
      </c>
      <c r="V55" s="1">
        <v>87.440002441406307</v>
      </c>
      <c r="W55" s="1">
        <v>936.32318455598397</v>
      </c>
      <c r="X55" s="1">
        <v>1082.70676691729</v>
      </c>
      <c r="Y55" s="1">
        <v>53.599998474121101</v>
      </c>
      <c r="Z55" s="1">
        <v>11.31</v>
      </c>
      <c r="AA55" s="1">
        <v>85.279998778999996</v>
      </c>
      <c r="AB55" s="1">
        <v>403.44546508789102</v>
      </c>
      <c r="AC55" s="1">
        <v>78.011039733886705</v>
      </c>
      <c r="AD55" s="1">
        <v>111.86546325683599</v>
      </c>
      <c r="AE55" s="1">
        <v>137.001388549805</v>
      </c>
      <c r="AF55" s="1" t="s">
        <v>131</v>
      </c>
      <c r="AG55" s="1" t="s">
        <v>131</v>
      </c>
      <c r="AH55" s="1" t="s">
        <v>131</v>
      </c>
      <c r="AI55" s="1">
        <v>4639.912109375</v>
      </c>
      <c r="AJ55" s="1">
        <v>29.17</v>
      </c>
      <c r="AK55" s="1">
        <v>29.73</v>
      </c>
      <c r="AL55" s="1">
        <v>27.63</v>
      </c>
      <c r="AM55" s="1">
        <v>30.14</v>
      </c>
      <c r="AN55" s="1">
        <v>1852.20262734466</v>
      </c>
      <c r="AO55" s="1">
        <v>245.63</v>
      </c>
      <c r="AP55" s="1">
        <v>723.06973763498604</v>
      </c>
      <c r="AQ55" s="1">
        <v>103.00443936507899</v>
      </c>
      <c r="AR55" s="1">
        <v>41.829763663220099</v>
      </c>
      <c r="AS55" s="1">
        <v>253</v>
      </c>
      <c r="AT55" s="1">
        <v>51.650001525878899</v>
      </c>
      <c r="AU55" s="1">
        <v>5.3863170283219697</v>
      </c>
      <c r="AV55" s="1">
        <v>248.35696411132801</v>
      </c>
      <c r="AW55" s="1">
        <v>141.25946044921901</v>
      </c>
      <c r="AX55" s="1">
        <v>13.00726</v>
      </c>
      <c r="AY55" s="1">
        <v>210.0013276681</v>
      </c>
      <c r="AZ55" s="1">
        <v>590.61769800000002</v>
      </c>
      <c r="BA55" s="1">
        <v>265.49974824999998</v>
      </c>
      <c r="BB55" s="1" t="s">
        <v>131</v>
      </c>
      <c r="BC55" s="1">
        <v>6.6300001144409197</v>
      </c>
      <c r="BD55" s="1">
        <v>21.880001068115199</v>
      </c>
      <c r="BE55" s="1">
        <v>605.60104347825904</v>
      </c>
      <c r="BF55" s="1">
        <v>372.07369995117199</v>
      </c>
      <c r="BG55" s="1">
        <v>12292.9632729492</v>
      </c>
      <c r="BH55" s="1">
        <v>17.5</v>
      </c>
      <c r="BI55" s="1">
        <v>150.64903259277301</v>
      </c>
      <c r="BJ55" s="1">
        <v>416.43804535246898</v>
      </c>
      <c r="BK55" s="1">
        <v>703.42208217324196</v>
      </c>
      <c r="BL55" s="1">
        <v>998.69287109375</v>
      </c>
      <c r="BM55" s="1">
        <v>394.25</v>
      </c>
      <c r="BN55" s="1"/>
      <c r="BO55" s="1"/>
      <c r="BP55" s="1"/>
      <c r="BQ55" s="1"/>
      <c r="BR55" s="1"/>
      <c r="BX55" s="1"/>
      <c r="BY55" s="1"/>
      <c r="BZ55" s="1"/>
      <c r="CA55" s="1"/>
      <c r="CB55" s="52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hidden="1">
      <c r="A56" s="1" t="s">
        <v>181</v>
      </c>
      <c r="B56" s="1" t="s">
        <v>131</v>
      </c>
      <c r="C56" s="1" t="s">
        <v>131</v>
      </c>
      <c r="D56" s="1" t="s">
        <v>131</v>
      </c>
      <c r="E56" s="1" t="s">
        <v>131</v>
      </c>
      <c r="F56" s="1">
        <v>171.53467035147756</v>
      </c>
      <c r="G56" s="1">
        <v>64.467554797244446</v>
      </c>
      <c r="H56" s="1">
        <v>73.477937079307566</v>
      </c>
      <c r="I56" s="38">
        <v>57.959249428056083</v>
      </c>
      <c r="J56" s="1" t="s">
        <v>131</v>
      </c>
      <c r="K56" s="1">
        <v>55.420815374754874</v>
      </c>
      <c r="L56" s="1">
        <v>1455.76293945313</v>
      </c>
      <c r="M56" s="1">
        <v>413.64</v>
      </c>
      <c r="N56" s="1">
        <v>87.547517017483798</v>
      </c>
      <c r="O56" s="1">
        <v>108</v>
      </c>
      <c r="P56" s="1">
        <v>29.25</v>
      </c>
      <c r="Q56" s="1">
        <v>2536.19482421875</v>
      </c>
      <c r="R56" s="1">
        <v>148.20999145507801</v>
      </c>
      <c r="S56" s="1">
        <v>138.88000488281301</v>
      </c>
      <c r="T56" s="1">
        <v>706.89</v>
      </c>
      <c r="U56" s="1">
        <v>1501.3463545593299</v>
      </c>
      <c r="V56" s="1">
        <v>88.429992675781307</v>
      </c>
      <c r="W56" s="1">
        <v>859.97065019305001</v>
      </c>
      <c r="X56" s="1">
        <v>1099.62406015038</v>
      </c>
      <c r="Y56" s="1">
        <v>55.5</v>
      </c>
      <c r="Z56" s="1">
        <v>11.31</v>
      </c>
      <c r="AA56" s="1">
        <v>88.779998778999996</v>
      </c>
      <c r="AB56" s="1">
        <v>458.56097412109398</v>
      </c>
      <c r="AC56" s="1">
        <v>74.624725341796903</v>
      </c>
      <c r="AD56" s="1">
        <v>126.485481262207</v>
      </c>
      <c r="AE56" s="1">
        <v>146.05609130859401</v>
      </c>
      <c r="AF56" s="1" t="s">
        <v>131</v>
      </c>
      <c r="AG56" s="1" t="s">
        <v>131</v>
      </c>
      <c r="AH56" s="1" t="s">
        <v>131</v>
      </c>
      <c r="AI56" s="1">
        <v>4780.826171875</v>
      </c>
      <c r="AJ56" s="1">
        <v>29.55</v>
      </c>
      <c r="AK56" s="1">
        <v>30.03</v>
      </c>
      <c r="AL56" s="1">
        <v>27.83</v>
      </c>
      <c r="AM56" s="1">
        <v>30.78</v>
      </c>
      <c r="AN56" s="1">
        <v>1847.4901693362999</v>
      </c>
      <c r="AO56" s="1">
        <v>257.83999999999997</v>
      </c>
      <c r="AP56" s="1">
        <v>698.27877520178595</v>
      </c>
      <c r="AQ56" s="1">
        <v>104.375078095238</v>
      </c>
      <c r="AR56" s="1">
        <v>41.247784342688298</v>
      </c>
      <c r="AS56" s="1">
        <v>253</v>
      </c>
      <c r="AT56" s="1">
        <v>50.950000762939503</v>
      </c>
      <c r="AU56" s="1">
        <v>5.6372843191838902</v>
      </c>
      <c r="AV56" s="1">
        <v>280.81546020507801</v>
      </c>
      <c r="AW56" s="1">
        <v>138.18670654296901</v>
      </c>
      <c r="AX56" s="1">
        <v>12.67656</v>
      </c>
      <c r="AY56" s="1">
        <v>222.00549783400001</v>
      </c>
      <c r="AZ56" s="1">
        <v>649.48105199999998</v>
      </c>
      <c r="BA56" s="1">
        <v>286.60651889374998</v>
      </c>
      <c r="BB56" s="1" t="s">
        <v>131</v>
      </c>
      <c r="BC56" s="1">
        <v>6.4299998283386204</v>
      </c>
      <c r="BD56" s="1">
        <v>22.0299987792969</v>
      </c>
      <c r="BE56" s="1">
        <v>649.54886956521602</v>
      </c>
      <c r="BF56" s="1">
        <v>367.20150756835898</v>
      </c>
      <c r="BG56" s="1">
        <v>12403.1942729492</v>
      </c>
      <c r="BH56" s="1">
        <v>17</v>
      </c>
      <c r="BI56" s="1">
        <v>153.955978393555</v>
      </c>
      <c r="BJ56" s="1">
        <v>436.10736699975598</v>
      </c>
      <c r="BK56" s="1">
        <v>708.479149351047</v>
      </c>
      <c r="BL56" s="1">
        <v>1040.58056640625</v>
      </c>
      <c r="BM56" s="1">
        <v>388.5</v>
      </c>
      <c r="BN56" s="1"/>
      <c r="BO56" s="1"/>
      <c r="BP56" s="1"/>
      <c r="BQ56" s="1"/>
      <c r="BR56" s="1"/>
      <c r="BX56" s="1"/>
      <c r="BY56" s="1"/>
      <c r="BZ56" s="1"/>
      <c r="CA56" s="1"/>
      <c r="CB56" s="52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1:124" hidden="1">
      <c r="A57" s="1" t="s">
        <v>182</v>
      </c>
      <c r="B57" s="1" t="s">
        <v>131</v>
      </c>
      <c r="C57" s="1" t="s">
        <v>131</v>
      </c>
      <c r="D57" s="1" t="s">
        <v>131</v>
      </c>
      <c r="E57" s="1" t="s">
        <v>131</v>
      </c>
      <c r="F57" s="1">
        <v>170.69136079944778</v>
      </c>
      <c r="G57" s="1">
        <v>63.656104255849627</v>
      </c>
      <c r="H57" s="1">
        <v>73.344813438903742</v>
      </c>
      <c r="I57" s="38">
        <v>56.657835367513677</v>
      </c>
      <c r="J57" s="1" t="s">
        <v>131</v>
      </c>
      <c r="K57" s="1">
        <v>55.409796543730124</v>
      </c>
      <c r="L57" s="1">
        <v>1370.35034179688</v>
      </c>
      <c r="M57" s="1">
        <v>414.5</v>
      </c>
      <c r="N57" s="1">
        <v>92.517463398388998</v>
      </c>
      <c r="O57" s="1">
        <v>112</v>
      </c>
      <c r="P57" s="1">
        <v>29.25</v>
      </c>
      <c r="Q57" s="1">
        <v>2536.41528320313</v>
      </c>
      <c r="R57" s="1">
        <v>150.39999389648401</v>
      </c>
      <c r="S57" s="1">
        <v>137.57998657226599</v>
      </c>
      <c r="T57" s="1">
        <v>756.03</v>
      </c>
      <c r="U57" s="1">
        <v>1532.2109</v>
      </c>
      <c r="V57" s="1">
        <v>88.989990234375</v>
      </c>
      <c r="W57" s="1">
        <v>807.72944247104203</v>
      </c>
      <c r="X57" s="1">
        <v>1071.42857142857</v>
      </c>
      <c r="Y57" s="1">
        <v>53.700000762939503</v>
      </c>
      <c r="Z57" s="1">
        <v>11.31</v>
      </c>
      <c r="AA57" s="1">
        <v>94.570007324000002</v>
      </c>
      <c r="AB57" s="1">
        <v>480.60714721679699</v>
      </c>
      <c r="AC57" s="1">
        <v>77.969093322753906</v>
      </c>
      <c r="AD57" s="1">
        <v>137.65545654296901</v>
      </c>
      <c r="AE57" s="1">
        <v>148.02450561523401</v>
      </c>
      <c r="AF57" s="1" t="s">
        <v>131</v>
      </c>
      <c r="AG57" s="1" t="s">
        <v>131</v>
      </c>
      <c r="AH57" s="1" t="s">
        <v>131</v>
      </c>
      <c r="AI57" s="1">
        <v>4911.40625</v>
      </c>
      <c r="AJ57" s="1">
        <v>29.53</v>
      </c>
      <c r="AK57" s="1">
        <v>30.01</v>
      </c>
      <c r="AL57" s="1">
        <v>27.98</v>
      </c>
      <c r="AM57" s="1">
        <v>30.61</v>
      </c>
      <c r="AN57" s="1">
        <v>1883.2255674222999</v>
      </c>
      <c r="AO57" s="1">
        <v>241.79</v>
      </c>
      <c r="AP57" s="1">
        <v>694.97331354402604</v>
      </c>
      <c r="AQ57" s="1">
        <v>112.110737777778</v>
      </c>
      <c r="AR57" s="1">
        <v>40.993168389955699</v>
      </c>
      <c r="AS57" s="1">
        <v>256</v>
      </c>
      <c r="AT57" s="1">
        <v>48.680000305175803</v>
      </c>
      <c r="AU57" s="1">
        <v>5.6729040589586797</v>
      </c>
      <c r="AV57" s="1">
        <v>305.61437988281301</v>
      </c>
      <c r="AW57" s="1">
        <v>141.22140502929699</v>
      </c>
      <c r="AX57" s="1">
        <v>12.67656</v>
      </c>
      <c r="AY57" s="1">
        <v>215.32549129540001</v>
      </c>
      <c r="AZ57" s="1">
        <v>692.25067999999999</v>
      </c>
      <c r="BA57" s="1">
        <v>289.33960453750001</v>
      </c>
      <c r="BB57" s="1" t="s">
        <v>131</v>
      </c>
      <c r="BC57" s="1">
        <v>6</v>
      </c>
      <c r="BD57" s="1">
        <v>22.040000915527301</v>
      </c>
      <c r="BE57" s="1">
        <v>725.13913043478101</v>
      </c>
      <c r="BF57" s="1">
        <v>353.66510009765602</v>
      </c>
      <c r="BG57" s="1">
        <v>12440.6717364746</v>
      </c>
      <c r="BH57" s="1">
        <v>17.75</v>
      </c>
      <c r="BI57" s="1">
        <v>157.26290893554699</v>
      </c>
      <c r="BJ57" s="1">
        <v>428.79089075284497</v>
      </c>
      <c r="BK57" s="1">
        <v>714.49953741135198</v>
      </c>
      <c r="BL57" s="1">
        <v>1003.10205078125</v>
      </c>
      <c r="BM57" s="1">
        <v>375.8</v>
      </c>
      <c r="BN57" s="1"/>
      <c r="BO57" s="1"/>
      <c r="BP57" s="1"/>
      <c r="BQ57" s="1"/>
      <c r="BR57" s="1"/>
      <c r="BX57" s="1"/>
      <c r="BY57" s="1"/>
      <c r="BZ57" s="1"/>
      <c r="CA57" s="1"/>
      <c r="CB57" s="52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 hidden="1">
      <c r="A58" s="1" t="s">
        <v>183</v>
      </c>
      <c r="B58" s="1" t="s">
        <v>131</v>
      </c>
      <c r="C58" s="1" t="s">
        <v>131</v>
      </c>
      <c r="D58" s="1" t="s">
        <v>131</v>
      </c>
      <c r="E58" s="1" t="s">
        <v>131</v>
      </c>
      <c r="F58" s="1">
        <v>176.93037952460782</v>
      </c>
      <c r="G58" s="1">
        <v>63.536310225293903</v>
      </c>
      <c r="H58" s="1">
        <v>76.499289302761312</v>
      </c>
      <c r="I58" s="38">
        <v>54.172997583331309</v>
      </c>
      <c r="J58" s="1" t="s">
        <v>131</v>
      </c>
      <c r="K58" s="1">
        <v>55.204856059286421</v>
      </c>
      <c r="L58" s="1">
        <v>1289.13500976563</v>
      </c>
      <c r="M58" s="1">
        <v>426.22</v>
      </c>
      <c r="N58" s="1">
        <v>93.218353272619197</v>
      </c>
      <c r="O58" s="1">
        <v>108.640007019043</v>
      </c>
      <c r="P58" s="1">
        <v>29.25</v>
      </c>
      <c r="Q58" s="1">
        <v>2677.51098632813</v>
      </c>
      <c r="R58" s="1">
        <v>149.94000244140599</v>
      </c>
      <c r="S58" s="1">
        <v>146.27999877929699</v>
      </c>
      <c r="T58" s="1">
        <v>871.34</v>
      </c>
      <c r="U58" s="1">
        <v>1419.77514544067</v>
      </c>
      <c r="V58" s="1">
        <v>88.8800048828125</v>
      </c>
      <c r="W58" s="1">
        <v>767.54389806949803</v>
      </c>
      <c r="X58" s="1">
        <v>1026.3157894736801</v>
      </c>
      <c r="Y58" s="1">
        <v>60.599998474121101</v>
      </c>
      <c r="Z58" s="1">
        <v>11.31</v>
      </c>
      <c r="AA58" s="1">
        <v>94.989990234000004</v>
      </c>
      <c r="AB58" s="1">
        <v>451.94711303710898</v>
      </c>
      <c r="AC58" s="1">
        <v>77.459159851074205</v>
      </c>
      <c r="AD58" s="1">
        <v>140.46545410156301</v>
      </c>
      <c r="AE58" s="1">
        <v>146.05609130859401</v>
      </c>
      <c r="AF58" s="1" t="s">
        <v>131</v>
      </c>
      <c r="AG58" s="1" t="s">
        <v>131</v>
      </c>
      <c r="AH58" s="1" t="s">
        <v>131</v>
      </c>
      <c r="AI58" s="1">
        <v>4811.423828125</v>
      </c>
      <c r="AJ58" s="1">
        <v>29.42</v>
      </c>
      <c r="AK58" s="1">
        <v>29.7</v>
      </c>
      <c r="AL58" s="1">
        <v>28.01</v>
      </c>
      <c r="AM58" s="1">
        <v>30.55</v>
      </c>
      <c r="AN58" s="1">
        <v>1842.1936666935001</v>
      </c>
      <c r="AO58" s="1">
        <v>240.58</v>
      </c>
      <c r="AP58" s="1">
        <v>785.87350913242506</v>
      </c>
      <c r="AQ58" s="1">
        <v>107.491873015873</v>
      </c>
      <c r="AR58" s="1">
        <v>39.574593796159498</v>
      </c>
      <c r="AS58" s="1">
        <v>253</v>
      </c>
      <c r="AT58" s="1">
        <v>44.330001831054702</v>
      </c>
      <c r="AU58" s="1">
        <v>5.61198353898261</v>
      </c>
      <c r="AV58" s="1">
        <v>311.85296630859398</v>
      </c>
      <c r="AW58" s="1">
        <v>140.75868225097699</v>
      </c>
      <c r="AX58" s="1">
        <v>12.67656</v>
      </c>
      <c r="AY58" s="1">
        <v>213.44053895530001</v>
      </c>
      <c r="AZ58" s="1">
        <v>825.40972799999997</v>
      </c>
      <c r="BA58" s="1">
        <v>312.23780946875002</v>
      </c>
      <c r="BB58" s="1" t="s">
        <v>131</v>
      </c>
      <c r="BC58" s="1">
        <v>5.6100001335143999</v>
      </c>
      <c r="BD58" s="1">
        <v>22.0099983215332</v>
      </c>
      <c r="BE58" s="1">
        <v>839.40347826086702</v>
      </c>
      <c r="BF58" s="1">
        <v>355.45089721679699</v>
      </c>
      <c r="BG58" s="1">
        <v>12577.357099999999</v>
      </c>
      <c r="BH58" s="1">
        <v>17.75</v>
      </c>
      <c r="BI58" s="1">
        <v>153.955978393555</v>
      </c>
      <c r="BJ58" s="1">
        <v>424.15543383476802</v>
      </c>
      <c r="BK58" s="1">
        <v>706.191519473835</v>
      </c>
      <c r="BL58" s="1">
        <v>1000.8974609375</v>
      </c>
      <c r="BM58" s="1">
        <v>384.25</v>
      </c>
      <c r="BN58" s="1"/>
      <c r="BO58" s="1"/>
      <c r="BP58" s="1"/>
      <c r="BQ58" s="1"/>
      <c r="BR58" s="1"/>
      <c r="BX58" s="1"/>
      <c r="BY58" s="1"/>
      <c r="BZ58" s="1"/>
      <c r="CA58" s="1"/>
      <c r="CB58" s="52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 hidden="1">
      <c r="A59" s="1" t="s">
        <v>184</v>
      </c>
      <c r="B59" s="1" t="s">
        <v>131</v>
      </c>
      <c r="C59" s="1" t="s">
        <v>131</v>
      </c>
      <c r="D59" s="1" t="s">
        <v>131</v>
      </c>
      <c r="E59" s="1" t="s">
        <v>131</v>
      </c>
      <c r="F59" s="1">
        <v>167.83667647660991</v>
      </c>
      <c r="G59" s="1">
        <v>62.856758286971314</v>
      </c>
      <c r="H59" s="1">
        <v>76.137537208283462</v>
      </c>
      <c r="I59" s="38">
        <v>53.26389507042996</v>
      </c>
      <c r="J59" s="1" t="s">
        <v>131</v>
      </c>
      <c r="K59" s="1">
        <v>54.433467235873877</v>
      </c>
      <c r="L59" s="1">
        <v>1275.02905273438</v>
      </c>
      <c r="M59" s="1">
        <v>458.89</v>
      </c>
      <c r="N59" s="1">
        <v>89.905055685349097</v>
      </c>
      <c r="O59" s="1">
        <v>105.82998657226599</v>
      </c>
      <c r="P59" s="1">
        <v>31.75</v>
      </c>
      <c r="Q59" s="1">
        <v>2485.04760742188</v>
      </c>
      <c r="R59" s="1">
        <v>146.66000366210901</v>
      </c>
      <c r="S59" s="1">
        <v>143.67001342773401</v>
      </c>
      <c r="T59" s="1">
        <v>833.23</v>
      </c>
      <c r="U59" s="1">
        <v>1364.65981363983</v>
      </c>
      <c r="V59" s="1">
        <v>83.730010986328097</v>
      </c>
      <c r="W59" s="1">
        <v>747.45112586872597</v>
      </c>
      <c r="X59" s="1">
        <v>1040.9774436090199</v>
      </c>
      <c r="Y59" s="1">
        <v>63.799999237060497</v>
      </c>
      <c r="Z59" s="1">
        <v>11.31</v>
      </c>
      <c r="AA59" s="1">
        <v>94.079986571999996</v>
      </c>
      <c r="AB59" s="1">
        <v>482.811767578125</v>
      </c>
      <c r="AC59" s="1">
        <v>76.949226379394503</v>
      </c>
      <c r="AD59" s="1">
        <v>131.54547119140599</v>
      </c>
      <c r="AE59" s="1">
        <v>146.84344482421901</v>
      </c>
      <c r="AF59" s="1" t="s">
        <v>131</v>
      </c>
      <c r="AG59" s="1" t="s">
        <v>131</v>
      </c>
      <c r="AH59" s="1" t="s">
        <v>131</v>
      </c>
      <c r="AI59" s="1">
        <v>4773.232421875</v>
      </c>
      <c r="AJ59" s="1">
        <v>28.99</v>
      </c>
      <c r="AK59" s="1">
        <v>29.03</v>
      </c>
      <c r="AL59" s="1">
        <v>28</v>
      </c>
      <c r="AM59" s="1">
        <v>29.95</v>
      </c>
      <c r="AN59" s="1">
        <v>1861.13965908209</v>
      </c>
      <c r="AO59" s="1">
        <v>317.7</v>
      </c>
      <c r="AP59" s="1">
        <v>647.04411950650695</v>
      </c>
      <c r="AQ59" s="1">
        <v>127.20653968254</v>
      </c>
      <c r="AR59" s="1">
        <v>39.6837149187592</v>
      </c>
      <c r="AS59" s="1">
        <v>256</v>
      </c>
      <c r="AT59" s="1">
        <v>39.889999389648402</v>
      </c>
      <c r="AU59" s="1">
        <v>5.5417355732551696</v>
      </c>
      <c r="AV59" s="1">
        <v>292.04937744140602</v>
      </c>
      <c r="AW59" s="1">
        <v>140.295974731445</v>
      </c>
      <c r="AX59" s="1">
        <v>12.67656</v>
      </c>
      <c r="AY59" s="1">
        <v>202.81425792690001</v>
      </c>
      <c r="AZ59" s="1">
        <v>750.67310999999995</v>
      </c>
      <c r="BA59" s="1">
        <v>287.3644334</v>
      </c>
      <c r="BB59" s="1" t="s">
        <v>131</v>
      </c>
      <c r="BC59" s="1">
        <v>5.5199999809265101</v>
      </c>
      <c r="BD59" s="1">
        <v>22.060001373291001</v>
      </c>
      <c r="BE59" s="1">
        <v>784.02921739130204</v>
      </c>
      <c r="BF59" s="1">
        <v>317.70779418945301</v>
      </c>
      <c r="BG59" s="1">
        <v>12658.9269635254</v>
      </c>
      <c r="BH59" s="1">
        <v>17.5</v>
      </c>
      <c r="BI59" s="1">
        <v>149.91416931152301</v>
      </c>
      <c r="BJ59" s="1">
        <v>409.12156910555899</v>
      </c>
      <c r="BK59" s="1">
        <v>694.15074335322402</v>
      </c>
      <c r="BL59" s="1">
        <v>941.372802734375</v>
      </c>
      <c r="BM59" s="1">
        <v>373.05</v>
      </c>
      <c r="BN59" s="1"/>
      <c r="BO59" s="1"/>
      <c r="BP59" s="1"/>
      <c r="BQ59" s="1"/>
      <c r="BR59" s="1"/>
      <c r="BX59" s="1"/>
      <c r="BY59" s="1"/>
      <c r="BZ59" s="1"/>
      <c r="CA59" s="1"/>
      <c r="CB59" s="52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 hidden="1">
      <c r="A60" s="1" t="s">
        <v>185</v>
      </c>
      <c r="B60" s="1" t="s">
        <v>131</v>
      </c>
      <c r="C60" s="1" t="s">
        <v>131</v>
      </c>
      <c r="D60" s="1" t="s">
        <v>131</v>
      </c>
      <c r="E60" s="1" t="s">
        <v>131</v>
      </c>
      <c r="F60" s="1">
        <v>156.57963214870185</v>
      </c>
      <c r="G60" s="1">
        <v>60.164671384777272</v>
      </c>
      <c r="H60" s="1">
        <v>73.704746554412736</v>
      </c>
      <c r="I60" s="38">
        <v>50.384515430553442</v>
      </c>
      <c r="J60" s="1" t="s">
        <v>131</v>
      </c>
      <c r="K60" s="1">
        <v>52.411423544979698</v>
      </c>
      <c r="L60" s="1">
        <v>1162.80615234375</v>
      </c>
      <c r="M60" s="1">
        <v>366.63</v>
      </c>
      <c r="N60" s="1">
        <v>72.892546919942802</v>
      </c>
      <c r="O60" s="1">
        <v>101.32000732421901</v>
      </c>
      <c r="P60" s="1">
        <v>31.75</v>
      </c>
      <c r="Q60" s="1">
        <v>2216.52490234375</v>
      </c>
      <c r="R60" s="1">
        <v>143.36999511718801</v>
      </c>
      <c r="S60" s="1">
        <v>138.32000732421901</v>
      </c>
      <c r="T60" s="1">
        <v>661.77</v>
      </c>
      <c r="U60" s="1">
        <v>1331.5905136398301</v>
      </c>
      <c r="V60" s="1">
        <v>78.989990234375</v>
      </c>
      <c r="W60" s="1">
        <v>685.16353204633197</v>
      </c>
      <c r="X60" s="1">
        <v>947.36842105263202</v>
      </c>
      <c r="Y60" s="1">
        <v>63.799999237060497</v>
      </c>
      <c r="Z60" s="1">
        <v>11.31</v>
      </c>
      <c r="AA60" s="1">
        <v>89.329986571999996</v>
      </c>
      <c r="AB60" s="1">
        <v>493.83486938476602</v>
      </c>
      <c r="AC60" s="1">
        <v>74.971305847167997</v>
      </c>
      <c r="AD60" s="1">
        <v>110.16546630859401</v>
      </c>
      <c r="AE60" s="1">
        <v>142.512939453125</v>
      </c>
      <c r="AF60" s="1" t="s">
        <v>131</v>
      </c>
      <c r="AG60" s="1" t="s">
        <v>131</v>
      </c>
      <c r="AH60" s="1" t="s">
        <v>131</v>
      </c>
      <c r="AI60" s="1">
        <v>4640.1796875</v>
      </c>
      <c r="AJ60" s="1">
        <v>27.9</v>
      </c>
      <c r="AK60" s="1">
        <v>27.81</v>
      </c>
      <c r="AL60" s="1">
        <v>27.26</v>
      </c>
      <c r="AM60" s="1">
        <v>28.64</v>
      </c>
      <c r="AN60" s="1">
        <v>1830.8261815512799</v>
      </c>
      <c r="AO60" s="1">
        <v>408.8</v>
      </c>
      <c r="AP60" s="1">
        <v>479.29194037519102</v>
      </c>
      <c r="AQ60" s="1">
        <v>120.128035555556</v>
      </c>
      <c r="AR60" s="1">
        <v>40.447562776957199</v>
      </c>
      <c r="AS60" s="1">
        <v>273</v>
      </c>
      <c r="AT60" s="1">
        <v>40.349998474121101</v>
      </c>
      <c r="AU60" s="1">
        <v>5.2160324125767499</v>
      </c>
      <c r="AV60" s="1">
        <v>244.58274841308599</v>
      </c>
      <c r="AW60" s="1">
        <v>138.50119018554699</v>
      </c>
      <c r="AX60" s="1">
        <v>11.79472</v>
      </c>
      <c r="AY60" s="1">
        <v>181.08770200679999</v>
      </c>
      <c r="AZ60" s="1">
        <v>636.253332</v>
      </c>
      <c r="BA60" s="1">
        <v>245.17385921875001</v>
      </c>
      <c r="BB60" s="1" t="s">
        <v>131</v>
      </c>
      <c r="BC60" s="1">
        <v>4.53999996185303</v>
      </c>
      <c r="BD60" s="1">
        <v>21.889999389648398</v>
      </c>
      <c r="BE60" s="1">
        <v>682.07026086956398</v>
      </c>
      <c r="BF60" s="1">
        <v>287.61468505859398</v>
      </c>
      <c r="BG60" s="1">
        <v>12442.8731270508</v>
      </c>
      <c r="BH60" s="1">
        <v>17.5</v>
      </c>
      <c r="BI60" s="1">
        <v>146.97467041015599</v>
      </c>
      <c r="BJ60" s="1">
        <v>392.00801516750499</v>
      </c>
      <c r="BK60" s="1">
        <v>658.14894033830103</v>
      </c>
      <c r="BL60" s="1">
        <v>853.18798828125</v>
      </c>
      <c r="BM60" s="1">
        <v>342.35</v>
      </c>
      <c r="BN60" s="1"/>
      <c r="BO60" s="1"/>
      <c r="BP60" s="1"/>
      <c r="BQ60" s="1"/>
      <c r="BR60" s="1"/>
      <c r="BX60" s="1"/>
      <c r="BY60" s="1"/>
      <c r="BZ60" s="1"/>
      <c r="CA60" s="1"/>
      <c r="CB60" s="52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1:124" hidden="1">
      <c r="A61" s="1" t="s">
        <v>186</v>
      </c>
      <c r="B61" s="1" t="s">
        <v>131</v>
      </c>
      <c r="C61" s="1" t="s">
        <v>131</v>
      </c>
      <c r="D61" s="1" t="s">
        <v>131</v>
      </c>
      <c r="E61" s="1" t="s">
        <v>131</v>
      </c>
      <c r="F61" s="1">
        <v>157.9953371529823</v>
      </c>
      <c r="G61" s="1">
        <v>59.26503447056227</v>
      </c>
      <c r="H61" s="1">
        <v>72.348050512263825</v>
      </c>
      <c r="I61" s="38">
        <v>49.815017713905085</v>
      </c>
      <c r="J61" s="1" t="s">
        <v>131</v>
      </c>
      <c r="K61" s="1">
        <v>52.916936863019082</v>
      </c>
      <c r="L61" s="1">
        <v>1136.00903320313</v>
      </c>
      <c r="M61" s="1">
        <v>339.62</v>
      </c>
      <c r="N61" s="1">
        <v>66.584538051870894</v>
      </c>
      <c r="O61" s="1">
        <v>102.260009765625</v>
      </c>
      <c r="P61" s="1">
        <v>31.75</v>
      </c>
      <c r="Q61" s="1">
        <v>2213.65893554688</v>
      </c>
      <c r="R61" s="1">
        <v>145.29000854492199</v>
      </c>
      <c r="S61" s="1">
        <v>140.10998535156301</v>
      </c>
      <c r="T61" s="1">
        <v>640.72</v>
      </c>
      <c r="U61" s="1">
        <v>1338.2043568199199</v>
      </c>
      <c r="V61" s="1">
        <v>75.519989013671903</v>
      </c>
      <c r="W61" s="1">
        <v>669.08931428571395</v>
      </c>
      <c r="X61" s="1">
        <v>789.47368421052602</v>
      </c>
      <c r="Y61" s="1">
        <v>63</v>
      </c>
      <c r="Z61" s="1">
        <v>11.31</v>
      </c>
      <c r="AA61" s="1">
        <v>88.820007324000002</v>
      </c>
      <c r="AB61" s="1">
        <v>467.37942504882801</v>
      </c>
      <c r="AC61" s="1">
        <v>73.103752136230497</v>
      </c>
      <c r="AD61" s="1">
        <v>106.38548278808599</v>
      </c>
      <c r="AE61" s="1">
        <v>138.57612609863301</v>
      </c>
      <c r="AF61" s="1" t="s">
        <v>131</v>
      </c>
      <c r="AG61" s="1" t="s">
        <v>131</v>
      </c>
      <c r="AH61" s="1" t="s">
        <v>131</v>
      </c>
      <c r="AI61" s="1">
        <v>4736.07421875</v>
      </c>
      <c r="AJ61" s="1">
        <v>28.19</v>
      </c>
      <c r="AK61" s="1">
        <v>28.18</v>
      </c>
      <c r="AL61" s="1">
        <v>27.14</v>
      </c>
      <c r="AM61" s="1">
        <v>29.25</v>
      </c>
      <c r="AN61" s="1">
        <v>1837.1233078120799</v>
      </c>
      <c r="AO61" s="1">
        <v>507.9</v>
      </c>
      <c r="AP61" s="1">
        <v>464.41736291527099</v>
      </c>
      <c r="AQ61" s="1">
        <v>116.48551619047601</v>
      </c>
      <c r="AR61" s="1">
        <v>38.774372230428398</v>
      </c>
      <c r="AS61" s="1">
        <v>272</v>
      </c>
      <c r="AT61" s="1">
        <v>41.060001373291001</v>
      </c>
      <c r="AU61" s="1">
        <v>5.0939758094320604</v>
      </c>
      <c r="AV61" s="1">
        <v>236.19062805175801</v>
      </c>
      <c r="AW61" s="1">
        <v>136.806564331055</v>
      </c>
      <c r="AX61" s="1">
        <v>12.456099999999999</v>
      </c>
      <c r="AY61" s="1">
        <v>171.21099266920001</v>
      </c>
      <c r="AZ61" s="1">
        <v>600.75895000000003</v>
      </c>
      <c r="BA61" s="1">
        <v>236.56119437500001</v>
      </c>
      <c r="BB61" s="1" t="s">
        <v>131</v>
      </c>
      <c r="BC61" s="1">
        <v>4.0500001907348597</v>
      </c>
      <c r="BD61" s="1">
        <v>21.7200012207031</v>
      </c>
      <c r="BE61" s="1">
        <v>643.39617391304205</v>
      </c>
      <c r="BF61" s="1">
        <v>293.12631225585898</v>
      </c>
      <c r="BG61" s="1">
        <v>12299.572827050801</v>
      </c>
      <c r="BH61" s="1">
        <v>17.5</v>
      </c>
      <c r="BI61" s="1">
        <v>152.48622131347699</v>
      </c>
      <c r="BJ61" s="1">
        <v>388.37483883789798</v>
      </c>
      <c r="BK61" s="1">
        <v>648.39579409490204</v>
      </c>
      <c r="BL61" s="1">
        <v>833.346435546875</v>
      </c>
      <c r="BM61" s="1">
        <v>348.25</v>
      </c>
      <c r="BN61" s="1"/>
      <c r="BO61" s="1"/>
      <c r="BP61" s="1"/>
      <c r="BQ61" s="1"/>
      <c r="BR61" s="1"/>
      <c r="BX61" s="1"/>
      <c r="BY61" s="1"/>
      <c r="BZ61" s="1"/>
      <c r="CA61" s="1"/>
      <c r="CB61" s="52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1:124" hidden="1">
      <c r="A62" s="1" t="s">
        <v>187</v>
      </c>
      <c r="B62" s="1" t="s">
        <v>131</v>
      </c>
      <c r="C62" s="1" t="s">
        <v>131</v>
      </c>
      <c r="D62" s="1" t="s">
        <v>131</v>
      </c>
      <c r="E62" s="1" t="s">
        <v>131</v>
      </c>
      <c r="F62" s="1">
        <v>163.22379093237853</v>
      </c>
      <c r="G62" s="1">
        <v>57.353426971179367</v>
      </c>
      <c r="H62" s="1">
        <v>71.571604380026571</v>
      </c>
      <c r="I62" s="38">
        <v>47.083469773660212</v>
      </c>
      <c r="J62" s="1" t="s">
        <v>131</v>
      </c>
      <c r="K62" s="1">
        <v>53.227356961631365</v>
      </c>
      <c r="L62" s="1">
        <v>1012.169921875</v>
      </c>
      <c r="M62" s="1">
        <v>378.93</v>
      </c>
      <c r="N62" s="1">
        <v>68.878359458442503</v>
      </c>
      <c r="O62" s="1">
        <v>99.089996337890597</v>
      </c>
      <c r="P62" s="1">
        <v>31.75</v>
      </c>
      <c r="Q62" s="1">
        <v>2311.10302734375</v>
      </c>
      <c r="R62" s="1">
        <v>140.239990234375</v>
      </c>
      <c r="S62" s="1">
        <v>142.04998779296901</v>
      </c>
      <c r="T62" s="1">
        <v>652.75</v>
      </c>
      <c r="U62" s="1">
        <v>1294.1119568199199</v>
      </c>
      <c r="V62" s="1">
        <v>73.160003662109403</v>
      </c>
      <c r="W62" s="1">
        <v>638.95015598455598</v>
      </c>
      <c r="X62" s="1">
        <v>710.52631578947398</v>
      </c>
      <c r="Y62" s="1">
        <v>63</v>
      </c>
      <c r="Z62" s="1">
        <v>11.31</v>
      </c>
      <c r="AA62" s="1">
        <v>84.890014648000005</v>
      </c>
      <c r="AB62" s="1">
        <v>401.24084472656301</v>
      </c>
      <c r="AC62" s="1">
        <v>72.905075073242202</v>
      </c>
      <c r="AD62" s="1">
        <v>101.485481262207</v>
      </c>
      <c r="AE62" s="1">
        <v>130.30879211425801</v>
      </c>
      <c r="AF62" s="1" t="s">
        <v>131</v>
      </c>
      <c r="AG62" s="1" t="s">
        <v>131</v>
      </c>
      <c r="AH62" s="1" t="s">
        <v>131</v>
      </c>
      <c r="AI62" s="1">
        <v>4705.63671875</v>
      </c>
      <c r="AJ62" s="1">
        <v>28.35</v>
      </c>
      <c r="AK62" s="1">
        <v>28.26</v>
      </c>
      <c r="AL62" s="1">
        <v>27.43</v>
      </c>
      <c r="AM62" s="1">
        <v>29.36</v>
      </c>
      <c r="AN62" s="1">
        <v>1785.74214532889</v>
      </c>
      <c r="AO62" s="1">
        <v>561.5</v>
      </c>
      <c r="AP62" s="1">
        <v>504.90926822283001</v>
      </c>
      <c r="AQ62" s="1">
        <v>112.59891047619099</v>
      </c>
      <c r="AR62" s="1">
        <v>39.065361890694298</v>
      </c>
      <c r="AS62" s="1">
        <v>252</v>
      </c>
      <c r="AT62" s="1">
        <v>41.849998474121101</v>
      </c>
      <c r="AU62" s="1">
        <v>4.9492983803406903</v>
      </c>
      <c r="AV62" s="1">
        <v>225.31196594238301</v>
      </c>
      <c r="AW62" s="1">
        <v>136.62629699707</v>
      </c>
      <c r="AX62" s="1">
        <v>11.24356</v>
      </c>
      <c r="AY62" s="1">
        <v>162.88854227869999</v>
      </c>
      <c r="AZ62" s="1">
        <v>588.41307800000004</v>
      </c>
      <c r="BA62" s="1">
        <v>222.964667475</v>
      </c>
      <c r="BB62" s="1" t="s">
        <v>131</v>
      </c>
      <c r="BC62" s="1">
        <v>4.0999999046325701</v>
      </c>
      <c r="BD62" s="1">
        <v>21.700000762939499</v>
      </c>
      <c r="BE62" s="1">
        <v>645.15408695652002</v>
      </c>
      <c r="BF62" s="1">
        <v>341.71609497070301</v>
      </c>
      <c r="BG62" s="1">
        <v>12087.9325364746</v>
      </c>
      <c r="BH62" s="1">
        <v>17.5</v>
      </c>
      <c r="BI62" s="1">
        <v>155.05827331543</v>
      </c>
      <c r="BJ62" s="1">
        <v>373.96738513907297</v>
      </c>
      <c r="BK62" s="1">
        <v>630.816143373106</v>
      </c>
      <c r="BL62" s="1">
        <v>873.029541015625</v>
      </c>
      <c r="BM62" s="1">
        <v>343.75</v>
      </c>
      <c r="BN62" s="1"/>
      <c r="BO62" s="1"/>
      <c r="BP62" s="1"/>
      <c r="BQ62" s="1"/>
      <c r="BR62" s="1"/>
      <c r="BX62" s="1"/>
      <c r="BY62" s="1"/>
      <c r="BZ62" s="1"/>
      <c r="CA62" s="1"/>
      <c r="CB62" s="52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 hidden="1">
      <c r="A63" s="1" t="s">
        <v>188</v>
      </c>
      <c r="B63" s="1" t="s">
        <v>131</v>
      </c>
      <c r="C63" s="1" t="s">
        <v>131</v>
      </c>
      <c r="D63" s="1" t="s">
        <v>131</v>
      </c>
      <c r="E63" s="1" t="s">
        <v>131</v>
      </c>
      <c r="F63" s="1">
        <v>160.04786191793951</v>
      </c>
      <c r="G63" s="1">
        <v>57.366941839123157</v>
      </c>
      <c r="H63" s="1">
        <v>71.955569803777536</v>
      </c>
      <c r="I63" s="38">
        <v>46.829403836938482</v>
      </c>
      <c r="J63" s="1" t="s">
        <v>131</v>
      </c>
      <c r="K63" s="1">
        <v>52.580267714924297</v>
      </c>
      <c r="L63" s="1">
        <v>1027.64794921875</v>
      </c>
      <c r="M63" s="1">
        <v>308.87</v>
      </c>
      <c r="N63" s="1">
        <v>70.598725513371207</v>
      </c>
      <c r="O63" s="1">
        <v>95.480010986328097</v>
      </c>
      <c r="P63" s="1">
        <v>31.75</v>
      </c>
      <c r="Q63" s="1">
        <v>2257.31030273438</v>
      </c>
      <c r="R63" s="1">
        <v>136.11999511718801</v>
      </c>
      <c r="S63" s="1">
        <v>135.010009765625</v>
      </c>
      <c r="T63" s="1">
        <v>619.66</v>
      </c>
      <c r="U63" s="1">
        <v>1272.0657568199199</v>
      </c>
      <c r="V63" s="1">
        <v>73.6199951171875</v>
      </c>
      <c r="W63" s="1">
        <v>640.959433204633</v>
      </c>
      <c r="X63" s="1">
        <v>738.72180451127804</v>
      </c>
      <c r="Y63" s="1">
        <v>65</v>
      </c>
      <c r="Z63" s="1">
        <v>11.31</v>
      </c>
      <c r="AA63" s="1">
        <v>82.329986571999996</v>
      </c>
      <c r="AB63" s="1">
        <v>412.26394653320301</v>
      </c>
      <c r="AC63" s="1">
        <v>72.229583740234403</v>
      </c>
      <c r="AD63" s="1">
        <v>97.315467834472699</v>
      </c>
      <c r="AE63" s="1">
        <v>121.254096984863</v>
      </c>
      <c r="AF63" s="1" t="s">
        <v>131</v>
      </c>
      <c r="AG63" s="1" t="s">
        <v>131</v>
      </c>
      <c r="AH63" s="1" t="s">
        <v>131</v>
      </c>
      <c r="AI63" s="1">
        <v>4750.294921875</v>
      </c>
      <c r="AJ63" s="1">
        <v>28</v>
      </c>
      <c r="AK63" s="1">
        <v>27.97</v>
      </c>
      <c r="AL63" s="1">
        <v>27.26</v>
      </c>
      <c r="AM63" s="1">
        <v>28.76</v>
      </c>
      <c r="AN63" s="1">
        <v>1736.46967518374</v>
      </c>
      <c r="AO63" s="1">
        <v>499.92</v>
      </c>
      <c r="AP63" s="1">
        <v>508.21472988059003</v>
      </c>
      <c r="AQ63" s="1">
        <v>99.530902857142905</v>
      </c>
      <c r="AR63" s="1">
        <v>37.937776957163997</v>
      </c>
      <c r="AS63" s="1">
        <v>250</v>
      </c>
      <c r="AT63" s="1">
        <v>38.689998626708999</v>
      </c>
      <c r="AU63" s="1">
        <v>4.8254842271764202</v>
      </c>
      <c r="AV63" s="1">
        <v>216.05393981933599</v>
      </c>
      <c r="AW63" s="1">
        <v>136.01333618164099</v>
      </c>
      <c r="AX63" s="1">
        <v>11.68449</v>
      </c>
      <c r="AY63" s="1">
        <v>165.4348814048</v>
      </c>
      <c r="AZ63" s="1">
        <v>609.79789200000005</v>
      </c>
      <c r="BA63" s="1">
        <v>225.55995048125001</v>
      </c>
      <c r="BB63" s="1" t="s">
        <v>131</v>
      </c>
      <c r="BC63" s="1">
        <v>4.6500000953674299</v>
      </c>
      <c r="BD63" s="1">
        <v>21.549999237060501</v>
      </c>
      <c r="BE63" s="1">
        <v>617.02747826086795</v>
      </c>
      <c r="BF63" s="1">
        <v>361.88839721679699</v>
      </c>
      <c r="BG63" s="1">
        <v>11739.601500000001</v>
      </c>
      <c r="BH63" s="1">
        <v>16</v>
      </c>
      <c r="BI63" s="1">
        <v>152.85365295410199</v>
      </c>
      <c r="BJ63" s="1">
        <v>358.933520409864</v>
      </c>
      <c r="BK63" s="1">
        <v>634.18761947972905</v>
      </c>
      <c r="BL63" s="1">
        <v>844.369384765625</v>
      </c>
      <c r="BM63" s="1">
        <v>333.5</v>
      </c>
      <c r="BN63" s="1"/>
      <c r="BO63" s="1"/>
      <c r="BP63" s="1"/>
      <c r="BQ63" s="1"/>
      <c r="BR63" s="1"/>
      <c r="BX63" s="1"/>
      <c r="BY63" s="1"/>
      <c r="BZ63" s="1"/>
      <c r="CA63" s="1"/>
      <c r="CB63" s="52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1:124" hidden="1">
      <c r="A64" s="1" t="s">
        <v>189</v>
      </c>
      <c r="B64" s="1" t="s">
        <v>131</v>
      </c>
      <c r="C64" s="1" t="s">
        <v>131</v>
      </c>
      <c r="D64" s="1" t="s">
        <v>131</v>
      </c>
      <c r="E64" s="1" t="s">
        <v>131</v>
      </c>
      <c r="F64" s="1">
        <v>159.83929114540436</v>
      </c>
      <c r="G64" s="1">
        <v>58.383937322706615</v>
      </c>
      <c r="H64" s="1">
        <v>70.164653983349154</v>
      </c>
      <c r="I64" s="38">
        <v>49.874586765186109</v>
      </c>
      <c r="J64" s="1" t="s">
        <v>131</v>
      </c>
      <c r="K64" s="1">
        <v>51.838250727059517</v>
      </c>
      <c r="L64" s="1">
        <v>1154.66040039063</v>
      </c>
      <c r="M64" s="1">
        <v>269</v>
      </c>
      <c r="N64" s="1">
        <v>71.235898126307802</v>
      </c>
      <c r="O64" s="1">
        <v>95.320007324218807</v>
      </c>
      <c r="P64" s="1">
        <v>32.75</v>
      </c>
      <c r="Q64" s="1">
        <v>2255.10571289063</v>
      </c>
      <c r="R64" s="1">
        <v>140.25</v>
      </c>
      <c r="S64" s="1">
        <v>135.47000122070301</v>
      </c>
      <c r="T64" s="1">
        <v>632.70000000000005</v>
      </c>
      <c r="U64" s="1">
        <v>1344.8181999999999</v>
      </c>
      <c r="V64" s="1">
        <v>72.670013427734403</v>
      </c>
      <c r="W64" s="1">
        <v>648.99654208494201</v>
      </c>
      <c r="X64" s="1">
        <v>812.03007518797006</v>
      </c>
      <c r="Y64" s="1">
        <v>65</v>
      </c>
      <c r="Z64" s="1">
        <v>11.31</v>
      </c>
      <c r="AA64" s="1">
        <v>84.369995117000002</v>
      </c>
      <c r="AB64" s="1">
        <v>440.04214477539102</v>
      </c>
      <c r="AC64" s="1">
        <v>55.869758605957003</v>
      </c>
      <c r="AD64" s="1">
        <v>95.375465393066406</v>
      </c>
      <c r="AE64" s="1">
        <v>117.31728363037099</v>
      </c>
      <c r="AF64" s="1" t="s">
        <v>131</v>
      </c>
      <c r="AG64" s="1" t="s">
        <v>131</v>
      </c>
      <c r="AH64" s="1" t="s">
        <v>131</v>
      </c>
      <c r="AI64" s="1">
        <v>4748.400390625</v>
      </c>
      <c r="AJ64" s="1">
        <v>27.59</v>
      </c>
      <c r="AK64" s="1">
        <v>27.62</v>
      </c>
      <c r="AL64" s="1">
        <v>27.1</v>
      </c>
      <c r="AM64" s="1">
        <v>28.05</v>
      </c>
      <c r="AN64" s="1">
        <v>1804.72830216738</v>
      </c>
      <c r="AO64" s="1">
        <v>361.81</v>
      </c>
      <c r="AP64" s="1">
        <v>509.04109529503</v>
      </c>
      <c r="AQ64" s="1">
        <v>112.50503111111099</v>
      </c>
      <c r="AR64" s="1">
        <v>38.192392909896597</v>
      </c>
      <c r="AS64" s="1">
        <v>228</v>
      </c>
      <c r="AT64" s="1">
        <v>36.5200004577637</v>
      </c>
      <c r="AU64" s="1">
        <v>4.9473265754661204</v>
      </c>
      <c r="AV64" s="1">
        <v>211.74685668945301</v>
      </c>
      <c r="AW64" s="1">
        <v>121.168380737305</v>
      </c>
      <c r="AX64" s="1">
        <v>11.68449</v>
      </c>
      <c r="AY64" s="1">
        <v>167.97019741779999</v>
      </c>
      <c r="AZ64" s="1">
        <v>620.82099200000005</v>
      </c>
      <c r="BA64" s="1">
        <v>225.67478601249999</v>
      </c>
      <c r="BB64" s="1" t="s">
        <v>131</v>
      </c>
      <c r="BC64" s="1">
        <v>4.3800001144409197</v>
      </c>
      <c r="BD64" s="1">
        <v>21.389999389648398</v>
      </c>
      <c r="BE64" s="1">
        <v>638.122434782607</v>
      </c>
      <c r="BF64" s="1">
        <v>343.12701416015602</v>
      </c>
      <c r="BG64" s="1">
        <v>11988.724636474601</v>
      </c>
      <c r="BH64" s="1">
        <v>15.5</v>
      </c>
      <c r="BI64" s="1">
        <v>152.48622131347699</v>
      </c>
      <c r="BJ64" s="1">
        <v>371.96286219522602</v>
      </c>
      <c r="BK64" s="1">
        <v>658.14894033830103</v>
      </c>
      <c r="BL64" s="1">
        <v>857.59716796875</v>
      </c>
      <c r="BM64" s="1">
        <v>329</v>
      </c>
      <c r="BN64" s="1"/>
      <c r="BO64" s="1"/>
      <c r="BP64" s="1"/>
      <c r="BQ64" s="1"/>
      <c r="BR64" s="1"/>
      <c r="BX64" s="1"/>
      <c r="BY64" s="1"/>
      <c r="BZ64" s="1"/>
      <c r="CA64" s="1"/>
      <c r="CB64" s="52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1:124" hidden="1">
      <c r="A65" s="1" t="s">
        <v>190</v>
      </c>
      <c r="B65" s="1" t="s">
        <v>131</v>
      </c>
      <c r="C65" s="1" t="s">
        <v>131</v>
      </c>
      <c r="D65" s="1" t="s">
        <v>131</v>
      </c>
      <c r="E65" s="1" t="s">
        <v>131</v>
      </c>
      <c r="F65" s="1">
        <v>153.84315910850401</v>
      </c>
      <c r="G65" s="1">
        <v>53.383547112153444</v>
      </c>
      <c r="H65" s="1">
        <v>60.141758398297128</v>
      </c>
      <c r="I65" s="38">
        <v>48.502011410024807</v>
      </c>
      <c r="J65" s="1" t="s">
        <v>131</v>
      </c>
      <c r="K65" s="1">
        <v>50.54124923641487</v>
      </c>
      <c r="L65" s="1">
        <v>1095.69604492188</v>
      </c>
      <c r="M65" s="1">
        <v>299.22000000000003</v>
      </c>
      <c r="N65" s="1">
        <v>61.550874409671998</v>
      </c>
      <c r="O65" s="1">
        <v>100.67001342773401</v>
      </c>
      <c r="P65" s="1">
        <v>33.75</v>
      </c>
      <c r="Q65" s="1">
        <v>2140.46557617188</v>
      </c>
      <c r="R65" s="1">
        <v>140.64001464843801</v>
      </c>
      <c r="S65" s="1">
        <v>129.13000488281301</v>
      </c>
      <c r="T65" s="1">
        <v>556.49</v>
      </c>
      <c r="U65" s="1">
        <v>1320.56741363983</v>
      </c>
      <c r="V65" s="1">
        <v>71.989990234375</v>
      </c>
      <c r="W65" s="1">
        <v>630.91304710424697</v>
      </c>
      <c r="X65" s="1">
        <v>784.96240601503803</v>
      </c>
      <c r="Y65" s="1">
        <v>44.700000762939503</v>
      </c>
      <c r="Z65" s="1">
        <v>11.31</v>
      </c>
      <c r="AA65" s="1">
        <v>80.489990234000004</v>
      </c>
      <c r="AB65" s="1">
        <v>414.46856689453102</v>
      </c>
      <c r="AC65" s="1">
        <v>69.516555786132798</v>
      </c>
      <c r="AD65" s="1">
        <v>89.465461730957003</v>
      </c>
      <c r="AE65" s="1">
        <v>113.774139404297</v>
      </c>
      <c r="AF65" s="1" t="s">
        <v>131</v>
      </c>
      <c r="AG65" s="1" t="s">
        <v>131</v>
      </c>
      <c r="AH65" s="1" t="s">
        <v>131</v>
      </c>
      <c r="AI65" s="1">
        <v>4858.982421875</v>
      </c>
      <c r="AJ65" s="1">
        <v>26.88</v>
      </c>
      <c r="AK65" s="1">
        <v>27.07</v>
      </c>
      <c r="AL65" s="1">
        <v>26.72</v>
      </c>
      <c r="AM65" s="1">
        <v>26.86</v>
      </c>
      <c r="AN65" s="1">
        <v>1901.1052274086101</v>
      </c>
      <c r="AO65" s="1">
        <v>317.3</v>
      </c>
      <c r="AP65" s="1">
        <v>489.20832534847</v>
      </c>
      <c r="AQ65" s="1">
        <v>121.723984761905</v>
      </c>
      <c r="AR65" s="1">
        <v>37.319423929099003</v>
      </c>
      <c r="AS65" s="1">
        <v>224</v>
      </c>
      <c r="AT65" s="1">
        <v>35.790000915527301</v>
      </c>
      <c r="AU65" s="1">
        <v>4.9301654929301204</v>
      </c>
      <c r="AV65" s="1">
        <v>198.62583923339801</v>
      </c>
      <c r="AW65" s="1">
        <v>133.55152893066401</v>
      </c>
      <c r="AX65" s="1">
        <v>11.68449</v>
      </c>
      <c r="AY65" s="1">
        <v>160.01150975959999</v>
      </c>
      <c r="AZ65" s="1">
        <v>592.381394</v>
      </c>
      <c r="BA65" s="1">
        <v>217.03915406249999</v>
      </c>
      <c r="BB65" s="1" t="s">
        <v>131</v>
      </c>
      <c r="BC65" s="1">
        <v>3.5500001907348602</v>
      </c>
      <c r="BD65" s="1">
        <v>21.099998474121101</v>
      </c>
      <c r="BE65" s="1">
        <v>599.44834782608598</v>
      </c>
      <c r="BF65" s="1">
        <v>325.73260498046898</v>
      </c>
      <c r="BG65" s="1">
        <v>11719.762072949199</v>
      </c>
      <c r="BH65" s="1">
        <v>15.25</v>
      </c>
      <c r="BI65" s="1">
        <v>149.54673767089801</v>
      </c>
      <c r="BJ65" s="1">
        <v>353.922232166794</v>
      </c>
      <c r="BK65" s="1">
        <v>636.11426124473098</v>
      </c>
      <c r="BL65" s="1">
        <v>859.8017578125</v>
      </c>
      <c r="BM65" s="1">
        <v>308.3</v>
      </c>
      <c r="BN65" s="1"/>
      <c r="BO65" s="1"/>
      <c r="BP65" s="1"/>
      <c r="BQ65" s="1"/>
      <c r="BR65" s="1"/>
      <c r="BX65" s="1"/>
      <c r="BY65" s="1"/>
      <c r="BZ65" s="1"/>
      <c r="CA65" s="1"/>
      <c r="CB65" s="52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hidden="1">
      <c r="A66" s="1" t="s">
        <v>191</v>
      </c>
      <c r="B66" s="1" t="s">
        <v>131</v>
      </c>
      <c r="C66" s="1" t="s">
        <v>131</v>
      </c>
      <c r="D66" s="1" t="s">
        <v>131</v>
      </c>
      <c r="E66" s="1" t="s">
        <v>131</v>
      </c>
      <c r="F66" s="1">
        <v>155.86188166993472</v>
      </c>
      <c r="G66" s="1">
        <v>53.088600143547133</v>
      </c>
      <c r="H66" s="1">
        <v>59.584732357383594</v>
      </c>
      <c r="I66" s="38">
        <v>48.396367245678476</v>
      </c>
      <c r="J66" s="1" t="s">
        <v>131</v>
      </c>
      <c r="K66" s="1">
        <v>50.140012544675734</v>
      </c>
      <c r="L66" s="1">
        <v>1075.8544921875</v>
      </c>
      <c r="M66" s="1">
        <v>376.27</v>
      </c>
      <c r="N66" s="1">
        <v>66.584538051870894</v>
      </c>
      <c r="O66" s="1">
        <v>102.92999267578099</v>
      </c>
      <c r="P66" s="1">
        <v>33.75</v>
      </c>
      <c r="Q66" s="1">
        <v>2219.611328125</v>
      </c>
      <c r="R66" s="1">
        <v>145.57998657226599</v>
      </c>
      <c r="S66" s="1">
        <v>127.89998626709</v>
      </c>
      <c r="T66" s="1">
        <v>593.59</v>
      </c>
      <c r="U66" s="1">
        <v>1358.04588636017</v>
      </c>
      <c r="V66" s="1">
        <v>71.399993896484403</v>
      </c>
      <c r="W66" s="1">
        <v>616.84810656370701</v>
      </c>
      <c r="X66" s="1">
        <v>769.17293233082705</v>
      </c>
      <c r="Y66" s="1">
        <v>44.700000762939503</v>
      </c>
      <c r="Z66" s="1">
        <v>11.49</v>
      </c>
      <c r="AA66" s="1">
        <v>79.489990234000004</v>
      </c>
      <c r="AB66" s="1">
        <v>418.87780761718801</v>
      </c>
      <c r="AC66" s="1">
        <v>71.135765075683594</v>
      </c>
      <c r="AD66" s="1">
        <v>79.705482482910199</v>
      </c>
      <c r="AE66" s="1">
        <v>119.67936706543</v>
      </c>
      <c r="AF66" s="1">
        <v>3.8100001017252501</v>
      </c>
      <c r="AG66" s="1" t="s">
        <v>131</v>
      </c>
      <c r="AH66" s="1" t="s">
        <v>131</v>
      </c>
      <c r="AI66" s="1">
        <v>4947.16796875</v>
      </c>
      <c r="AJ66" s="1">
        <v>26.63</v>
      </c>
      <c r="AK66" s="1">
        <v>26.94</v>
      </c>
      <c r="AL66" s="1">
        <v>27.3</v>
      </c>
      <c r="AM66" s="1">
        <v>25.65</v>
      </c>
      <c r="AN66" s="1">
        <v>1993.1515308767</v>
      </c>
      <c r="AO66" s="1">
        <v>237.16</v>
      </c>
      <c r="AP66" s="1">
        <v>481.77103661850998</v>
      </c>
      <c r="AQ66" s="1">
        <v>126.530608253968</v>
      </c>
      <c r="AR66" s="1">
        <v>38.0105243722304</v>
      </c>
      <c r="AS66" s="1">
        <v>225</v>
      </c>
      <c r="AT66" s="1">
        <v>34.650001525878899</v>
      </c>
      <c r="AU66" s="1">
        <v>4.9542511812043903</v>
      </c>
      <c r="AV66" s="1">
        <v>176.95732116699199</v>
      </c>
      <c r="AW66" s="1">
        <v>135.02081298828099</v>
      </c>
      <c r="AX66" s="1">
        <v>11.904949999999999</v>
      </c>
      <c r="AY66" s="1">
        <v>155.55817206719999</v>
      </c>
      <c r="AZ66" s="1">
        <v>583.78337599999998</v>
      </c>
      <c r="BA66" s="1">
        <v>215.7529961125</v>
      </c>
      <c r="BB66" s="1" t="s">
        <v>131</v>
      </c>
      <c r="BC66" s="1">
        <v>3.6100001335143999</v>
      </c>
      <c r="BD66" s="1">
        <v>20.7200012207031</v>
      </c>
      <c r="BE66" s="1">
        <v>579.23234782608597</v>
      </c>
      <c r="BF66" s="1">
        <v>315.32681274414102</v>
      </c>
      <c r="BG66" s="1">
        <v>11073.4002945129</v>
      </c>
      <c r="BH66" s="1">
        <v>15</v>
      </c>
      <c r="BI66" s="1">
        <v>149.17929077148401</v>
      </c>
      <c r="BJ66" s="1">
        <v>364.94705100830998</v>
      </c>
      <c r="BK66" s="1">
        <v>640.32853288694503</v>
      </c>
      <c r="BL66" s="1">
        <v>866.415771484375</v>
      </c>
      <c r="BM66" s="1">
        <v>306.65000000000003</v>
      </c>
      <c r="BN66" s="1"/>
      <c r="BO66" s="1"/>
      <c r="BP66" s="1"/>
      <c r="BQ66" s="1"/>
      <c r="BR66" s="1"/>
      <c r="BX66" s="1"/>
      <c r="BY66" s="1"/>
      <c r="BZ66" s="1"/>
      <c r="CA66" s="1"/>
      <c r="CB66" s="52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hidden="1">
      <c r="A67" s="1" t="s">
        <v>192</v>
      </c>
      <c r="B67" s="1" t="s">
        <v>131</v>
      </c>
      <c r="C67" s="1" t="s">
        <v>131</v>
      </c>
      <c r="D67" s="1" t="s">
        <v>131</v>
      </c>
      <c r="E67" s="1" t="s">
        <v>131</v>
      </c>
      <c r="F67" s="1">
        <v>153.01363939154444</v>
      </c>
      <c r="G67" s="1">
        <v>53.022757984114598</v>
      </c>
      <c r="H67" s="1">
        <v>58.502359337355514</v>
      </c>
      <c r="I67" s="38">
        <v>49.064777313382827</v>
      </c>
      <c r="J67" s="1" t="s">
        <v>131</v>
      </c>
      <c r="K67" s="1">
        <v>51.805787358054637</v>
      </c>
      <c r="L67" s="1">
        <v>1097.90087890625</v>
      </c>
      <c r="M67" s="1">
        <v>442.36</v>
      </c>
      <c r="N67" s="1">
        <v>68.241186845505894</v>
      </c>
      <c r="O67" s="1">
        <v>105</v>
      </c>
      <c r="P67" s="1">
        <v>33.75</v>
      </c>
      <c r="Q67" s="1">
        <v>2273.40405273438</v>
      </c>
      <c r="R67" s="1">
        <v>143.73001098632801</v>
      </c>
      <c r="S67" s="1">
        <v>124.67001342773401</v>
      </c>
      <c r="T67" s="1">
        <v>632.70000000000005</v>
      </c>
      <c r="U67" s="1">
        <v>1388.9105999999999</v>
      </c>
      <c r="V67" s="1">
        <v>68.670013427734403</v>
      </c>
      <c r="W67" s="1">
        <v>586.70894826254801</v>
      </c>
      <c r="X67" s="1">
        <v>750</v>
      </c>
      <c r="Y67" s="1">
        <v>44.700000762939503</v>
      </c>
      <c r="Z67" s="1">
        <v>11.49</v>
      </c>
      <c r="AA67" s="1">
        <v>76.970001221000004</v>
      </c>
      <c r="AB67" s="1">
        <v>368.17153930664102</v>
      </c>
      <c r="AC67" s="1">
        <v>71.135765075683594</v>
      </c>
      <c r="AD67" s="1">
        <v>76.625465393066406</v>
      </c>
      <c r="AE67" s="1">
        <v>119.67936706543</v>
      </c>
      <c r="AF67" s="1">
        <v>3.8100001017252501</v>
      </c>
      <c r="AG67" s="1" t="s">
        <v>131</v>
      </c>
      <c r="AH67" s="1" t="s">
        <v>131</v>
      </c>
      <c r="AI67" s="1">
        <v>5050.78515625</v>
      </c>
      <c r="AJ67" s="1">
        <v>27.56</v>
      </c>
      <c r="AK67" s="1">
        <v>28.17</v>
      </c>
      <c r="AL67" s="1">
        <v>27.2</v>
      </c>
      <c r="AM67" s="1">
        <v>27.31</v>
      </c>
      <c r="AN67" s="1">
        <v>1911.4557994618101</v>
      </c>
      <c r="AO67" s="1">
        <v>280.10000000000002</v>
      </c>
      <c r="AP67" s="1">
        <v>491.68742159178998</v>
      </c>
      <c r="AQ67" s="1">
        <v>121.761536507937</v>
      </c>
      <c r="AR67" s="1">
        <v>38.410635155096003</v>
      </c>
      <c r="AS67" s="1">
        <v>220</v>
      </c>
      <c r="AT67" s="1">
        <v>33.369998931884801</v>
      </c>
      <c r="AU67" s="1">
        <v>4.9338720110267298</v>
      </c>
      <c r="AV67" s="1">
        <v>170.11924743652301</v>
      </c>
      <c r="AW67" s="1">
        <v>135.02081298828099</v>
      </c>
      <c r="AX67" s="1">
        <v>12.12541</v>
      </c>
      <c r="AY67" s="1">
        <v>145.89090187849999</v>
      </c>
      <c r="AZ67" s="1">
        <v>618.61637199999996</v>
      </c>
      <c r="BA67" s="1">
        <v>213.86969339999999</v>
      </c>
      <c r="BB67" s="1" t="s">
        <v>131</v>
      </c>
      <c r="BC67" s="1">
        <v>3.6900000572204599</v>
      </c>
      <c r="BD67" s="1">
        <v>20.4799995422363</v>
      </c>
      <c r="BE67" s="1">
        <v>588.900869565216</v>
      </c>
      <c r="BF67" s="1">
        <v>279.72219848632801</v>
      </c>
      <c r="BG67" s="1">
        <v>10946.000197290001</v>
      </c>
      <c r="BH67" s="1">
        <v>15</v>
      </c>
      <c r="BI67" s="1">
        <v>147.34211730957</v>
      </c>
      <c r="BJ67" s="1">
        <v>340.51702082334498</v>
      </c>
      <c r="BK67" s="1">
        <v>601.79797580992499</v>
      </c>
      <c r="BL67" s="1">
        <v>886.25732421875</v>
      </c>
      <c r="BM67" s="1">
        <v>287.75</v>
      </c>
      <c r="BN67" s="1"/>
      <c r="BO67" s="1"/>
      <c r="BP67" s="1"/>
      <c r="BQ67" s="1"/>
      <c r="BR67" s="1"/>
      <c r="BX67" s="1"/>
      <c r="BY67" s="1"/>
      <c r="BZ67" s="1"/>
      <c r="CA67" s="1"/>
      <c r="CB67" s="52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hidden="1">
      <c r="A68" s="1" t="s">
        <v>193</v>
      </c>
      <c r="B68" s="1" t="s">
        <v>131</v>
      </c>
      <c r="C68" s="1" t="s">
        <v>131</v>
      </c>
      <c r="D68" s="1" t="s">
        <v>131</v>
      </c>
      <c r="E68" s="1" t="s">
        <v>131</v>
      </c>
      <c r="F68" s="1">
        <v>148.4882359325947</v>
      </c>
      <c r="G68" s="1">
        <v>52.616681792076797</v>
      </c>
      <c r="H68" s="1">
        <v>57.210817723978209</v>
      </c>
      <c r="I68" s="38">
        <v>49.298283236235598</v>
      </c>
      <c r="J68" s="1" t="s">
        <v>131</v>
      </c>
      <c r="K68" s="1">
        <v>52.414968847745534</v>
      </c>
      <c r="L68" s="1">
        <v>1095.25512695313</v>
      </c>
      <c r="M68" s="1">
        <v>453.7</v>
      </c>
      <c r="N68" s="1">
        <v>64.927889258235794</v>
      </c>
      <c r="O68" s="1">
        <v>102.07000732421901</v>
      </c>
      <c r="P68" s="1">
        <v>33.75</v>
      </c>
      <c r="Q68" s="1">
        <v>2232.39819335938</v>
      </c>
      <c r="R68" s="1">
        <v>141.26998901367199</v>
      </c>
      <c r="S68" s="1">
        <v>124.019989013672</v>
      </c>
      <c r="T68" s="1">
        <v>651.75</v>
      </c>
      <c r="U68" s="1">
        <v>1389.35153409195</v>
      </c>
      <c r="V68" s="1">
        <v>67.209991455078097</v>
      </c>
      <c r="W68" s="1">
        <v>562.59762162162201</v>
      </c>
      <c r="X68" s="1">
        <v>766.917293233083</v>
      </c>
      <c r="Y68" s="1">
        <v>42.299999237060497</v>
      </c>
      <c r="Z68" s="1">
        <v>11.49</v>
      </c>
      <c r="AA68" s="1">
        <v>78.269989014000004</v>
      </c>
      <c r="AB68" s="1">
        <v>351.63690185546898</v>
      </c>
      <c r="AC68" s="1">
        <v>71.135765075683594</v>
      </c>
      <c r="AD68" s="1">
        <v>77.125465393066406</v>
      </c>
      <c r="AE68" s="1">
        <v>120.466743469238</v>
      </c>
      <c r="AF68" s="1">
        <v>3.8100001017252501</v>
      </c>
      <c r="AG68" s="1" t="s">
        <v>131</v>
      </c>
      <c r="AH68" s="1" t="s">
        <v>131</v>
      </c>
      <c r="AI68" s="1">
        <v>5211.72265625</v>
      </c>
      <c r="AJ68" s="1">
        <v>27.91</v>
      </c>
      <c r="AK68" s="1">
        <v>28.22</v>
      </c>
      <c r="AL68" s="1">
        <v>27.13</v>
      </c>
      <c r="AM68" s="1">
        <v>28.37</v>
      </c>
      <c r="AN68" s="1">
        <v>1819.32488190651</v>
      </c>
      <c r="AO68" s="1">
        <v>364.4</v>
      </c>
      <c r="AP68" s="1">
        <v>537.13751938598898</v>
      </c>
      <c r="AQ68" s="1">
        <v>120.841518730159</v>
      </c>
      <c r="AR68" s="1">
        <v>38.265140324963099</v>
      </c>
      <c r="AS68" s="1">
        <v>221</v>
      </c>
      <c r="AT68" s="1">
        <v>33.639999389648402</v>
      </c>
      <c r="AU68" s="1">
        <v>5.0004032833468903</v>
      </c>
      <c r="AV68" s="1">
        <v>171.22932434082</v>
      </c>
      <c r="AW68" s="1">
        <v>135.02081298828099</v>
      </c>
      <c r="AX68" s="1">
        <v>12.34587</v>
      </c>
      <c r="AY68" s="1">
        <v>145.835786313</v>
      </c>
      <c r="AZ68" s="1">
        <v>655.65398800000003</v>
      </c>
      <c r="BA68" s="1">
        <v>216.23530534375001</v>
      </c>
      <c r="BB68" s="1" t="s">
        <v>131</v>
      </c>
      <c r="BC68" s="1">
        <v>3.8299999237060498</v>
      </c>
      <c r="BD68" s="1">
        <v>20.919998168945298</v>
      </c>
      <c r="BE68" s="1">
        <v>580.99026086956405</v>
      </c>
      <c r="BF68" s="1">
        <v>243.01530456543</v>
      </c>
      <c r="BG68" s="1">
        <v>11210.6010202576</v>
      </c>
      <c r="BH68" s="1">
        <v>15</v>
      </c>
      <c r="BI68" s="1">
        <v>145.13748168945301</v>
      </c>
      <c r="BJ68" s="1">
        <v>353.67165246140303</v>
      </c>
      <c r="BK68" s="1">
        <v>611.06938812100805</v>
      </c>
      <c r="BL68" s="1">
        <v>921.53125</v>
      </c>
      <c r="BM68" s="1">
        <v>329.25</v>
      </c>
      <c r="BN68" s="1"/>
      <c r="BO68" s="1"/>
      <c r="BP68" s="1"/>
      <c r="BQ68" s="1"/>
      <c r="BR68" s="1"/>
      <c r="BX68" s="1"/>
      <c r="BY68" s="1"/>
      <c r="BZ68" s="1"/>
      <c r="CA68" s="1"/>
      <c r="CB68" s="52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hidden="1">
      <c r="A69" s="1" t="s">
        <v>194</v>
      </c>
      <c r="B69" s="1" t="s">
        <v>131</v>
      </c>
      <c r="C69" s="1" t="s">
        <v>131</v>
      </c>
      <c r="D69" s="1" t="s">
        <v>131</v>
      </c>
      <c r="E69" s="1" t="s">
        <v>131</v>
      </c>
      <c r="F69" s="1">
        <v>146.52903764516338</v>
      </c>
      <c r="G69" s="1">
        <v>54.379849467874159</v>
      </c>
      <c r="H69" s="1">
        <v>59.4963952274165</v>
      </c>
      <c r="I69" s="38">
        <v>50.684108133478446</v>
      </c>
      <c r="J69" s="1" t="s">
        <v>131</v>
      </c>
      <c r="K69" s="1">
        <v>52.249208461342363</v>
      </c>
      <c r="L69" s="1">
        <v>1108.923828125</v>
      </c>
      <c r="M69" s="1">
        <v>484.41</v>
      </c>
      <c r="N69" s="1">
        <v>68.241186845505894</v>
      </c>
      <c r="O69" s="1">
        <v>96.679992675781307</v>
      </c>
      <c r="P69" s="1">
        <v>33.75</v>
      </c>
      <c r="Q69" s="1">
        <v>2240.77587890625</v>
      </c>
      <c r="R69" s="1">
        <v>140.66000366210901</v>
      </c>
      <c r="S69" s="1">
        <v>123.25</v>
      </c>
      <c r="T69" s="1">
        <v>678.82</v>
      </c>
      <c r="U69" s="1">
        <v>1501.3463545593299</v>
      </c>
      <c r="V69" s="1">
        <v>66.260009765625</v>
      </c>
      <c r="W69" s="1">
        <v>544.51412664092697</v>
      </c>
      <c r="X69" s="1">
        <v>833.45864661654105</v>
      </c>
      <c r="Y69" s="1">
        <v>45.599998474121101</v>
      </c>
      <c r="Z69" s="1">
        <v>11.49</v>
      </c>
      <c r="AA69" s="1">
        <v>84.480010985999996</v>
      </c>
      <c r="AB69" s="1">
        <v>390.21774291992199</v>
      </c>
      <c r="AC69" s="1">
        <v>72.754966735839801</v>
      </c>
      <c r="AD69" s="1">
        <v>80.765480041503906</v>
      </c>
      <c r="AE69" s="1">
        <v>120.07306671142599</v>
      </c>
      <c r="AF69" s="1">
        <v>3.8100001017252501</v>
      </c>
      <c r="AG69" s="1" t="s">
        <v>131</v>
      </c>
      <c r="AH69" s="1" t="s">
        <v>131</v>
      </c>
      <c r="AI69" s="1">
        <v>5489.50390625</v>
      </c>
      <c r="AJ69" s="1">
        <v>27.84</v>
      </c>
      <c r="AK69" s="1">
        <v>27.98</v>
      </c>
      <c r="AL69" s="1">
        <v>26.71</v>
      </c>
      <c r="AM69" s="1">
        <v>28.82</v>
      </c>
      <c r="AN69" s="1">
        <v>1958.12229251799</v>
      </c>
      <c r="AO69" s="1">
        <v>433.7</v>
      </c>
      <c r="AP69" s="1">
        <v>539.61661562930897</v>
      </c>
      <c r="AQ69" s="1">
        <v>110.55234031745999</v>
      </c>
      <c r="AR69" s="1">
        <v>38.119645494830102</v>
      </c>
      <c r="AS69" s="1">
        <v>222</v>
      </c>
      <c r="AT69" s="1">
        <v>35.700000762939503</v>
      </c>
      <c r="AU69" s="1">
        <v>5.4161623746486001</v>
      </c>
      <c r="AV69" s="1">
        <v>179.31066894531301</v>
      </c>
      <c r="AW69" s="1">
        <v>136.49008178710901</v>
      </c>
      <c r="AX69" s="1">
        <v>12.786799999999999</v>
      </c>
      <c r="AY69" s="1">
        <v>141.52574909090001</v>
      </c>
      <c r="AZ69" s="1">
        <v>707.68302000000006</v>
      </c>
      <c r="BA69" s="1">
        <v>219.93300944999999</v>
      </c>
      <c r="BB69" s="1" t="s">
        <v>131</v>
      </c>
      <c r="BC69" s="1">
        <v>3.4200000762939502</v>
      </c>
      <c r="BD69" s="1">
        <v>20.9700012207031</v>
      </c>
      <c r="BE69" s="1">
        <v>617.90643478260699</v>
      </c>
      <c r="BF69" s="1">
        <v>219.11720275878901</v>
      </c>
      <c r="BG69" s="1">
        <v>11806.4007862915</v>
      </c>
      <c r="BH69" s="1">
        <v>14.25</v>
      </c>
      <c r="BI69" s="1">
        <v>143.66773986816401</v>
      </c>
      <c r="BJ69" s="1">
        <v>361.188584826007</v>
      </c>
      <c r="BK69" s="1">
        <v>634.30814482664005</v>
      </c>
      <c r="BL69" s="1">
        <v>930.349609375</v>
      </c>
      <c r="BM69" s="1">
        <v>321.35000000000002</v>
      </c>
      <c r="BN69" s="1"/>
      <c r="BO69" s="1"/>
      <c r="BP69" s="1"/>
      <c r="BQ69" s="1"/>
      <c r="BR69" s="1"/>
      <c r="BX69" s="1"/>
      <c r="BY69" s="1"/>
      <c r="BZ69" s="1"/>
      <c r="CA69" s="1"/>
      <c r="CB69" s="52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hidden="1">
      <c r="A70" s="1" t="s">
        <v>195</v>
      </c>
      <c r="B70" s="1" t="s">
        <v>131</v>
      </c>
      <c r="C70" s="1" t="s">
        <v>131</v>
      </c>
      <c r="D70" s="1" t="s">
        <v>131</v>
      </c>
      <c r="E70" s="1" t="s">
        <v>131</v>
      </c>
      <c r="F70" s="1">
        <v>139.65019793204493</v>
      </c>
      <c r="G70" s="1">
        <v>54.328561843588147</v>
      </c>
      <c r="H70" s="1">
        <v>59.232936331160971</v>
      </c>
      <c r="I70" s="38">
        <v>50.786074320775491</v>
      </c>
      <c r="J70" s="1" t="s">
        <v>131</v>
      </c>
      <c r="K70" s="1">
        <v>50.046448506965305</v>
      </c>
      <c r="L70" s="1">
        <v>1104.5146484375</v>
      </c>
      <c r="M70" s="1">
        <v>457.51</v>
      </c>
      <c r="N70" s="1">
        <v>68.241186845505894</v>
      </c>
      <c r="O70" s="1">
        <v>94.8800048828125</v>
      </c>
      <c r="P70" s="1">
        <v>33.75</v>
      </c>
      <c r="Q70" s="1">
        <v>2129.00146484375</v>
      </c>
      <c r="R70" s="1">
        <v>141.94000244140599</v>
      </c>
      <c r="S70" s="1">
        <v>121.41000366210901</v>
      </c>
      <c r="T70" s="1">
        <v>635.70000000000005</v>
      </c>
      <c r="U70" s="1">
        <v>1530.00614544067</v>
      </c>
      <c r="V70" s="1">
        <v>65.070007324218807</v>
      </c>
      <c r="W70" s="1">
        <v>554.560512741313</v>
      </c>
      <c r="X70" s="1">
        <v>866.16541353383502</v>
      </c>
      <c r="Y70" s="1">
        <v>45.599998474121101</v>
      </c>
      <c r="Z70" s="1">
        <v>11.49</v>
      </c>
      <c r="AA70" s="1">
        <v>84.049987793</v>
      </c>
      <c r="AB70" s="1">
        <v>374.785400390625</v>
      </c>
      <c r="AC70" s="1">
        <v>72.748344421386705</v>
      </c>
      <c r="AD70" s="1">
        <v>80.765480041503906</v>
      </c>
      <c r="AE70" s="1">
        <v>116.92359161377</v>
      </c>
      <c r="AF70" s="1">
        <v>3.8100001017252501</v>
      </c>
      <c r="AG70" s="1" t="s">
        <v>131</v>
      </c>
      <c r="AH70" s="1" t="s">
        <v>131</v>
      </c>
      <c r="AI70" s="1">
        <v>5604.14453125</v>
      </c>
      <c r="AJ70" s="1">
        <v>26.66</v>
      </c>
      <c r="AK70" s="1">
        <v>26.67</v>
      </c>
      <c r="AL70" s="1">
        <v>25.68</v>
      </c>
      <c r="AM70" s="1">
        <v>27.63</v>
      </c>
      <c r="AN70" s="1">
        <v>1922.7999580467099</v>
      </c>
      <c r="AO70" s="1">
        <v>435.4</v>
      </c>
      <c r="AP70" s="1">
        <v>504.08290280838997</v>
      </c>
      <c r="AQ70" s="1">
        <v>108.580873650794</v>
      </c>
      <c r="AR70" s="1">
        <v>37.101181683899597</v>
      </c>
      <c r="AS70" s="1">
        <v>223</v>
      </c>
      <c r="AT70" s="1">
        <v>35.139999389648402</v>
      </c>
      <c r="AU70" s="1">
        <v>5.4650347109608202</v>
      </c>
      <c r="AV70" s="1">
        <v>179.31066894531301</v>
      </c>
      <c r="AW70" s="1">
        <v>136.48406982421901</v>
      </c>
      <c r="AX70" s="1">
        <v>12.786799999999999</v>
      </c>
      <c r="AY70" s="1">
        <v>133.48989964099999</v>
      </c>
      <c r="AZ70" s="1">
        <v>689.38467400000002</v>
      </c>
      <c r="BA70" s="1">
        <v>211.75671962499999</v>
      </c>
      <c r="BB70" s="1" t="s">
        <v>131</v>
      </c>
      <c r="BC70" s="1">
        <v>2.8200001716613801</v>
      </c>
      <c r="BD70" s="1">
        <v>21.090000152587901</v>
      </c>
      <c r="BE70" s="1">
        <v>598.56939130434603</v>
      </c>
      <c r="BF70" s="1">
        <v>165.58900451660199</v>
      </c>
      <c r="BG70" s="1">
        <v>11909.8002093018</v>
      </c>
      <c r="BH70" s="1">
        <v>15</v>
      </c>
      <c r="BI70" s="1">
        <v>136.31901550293</v>
      </c>
      <c r="BJ70" s="1">
        <v>364.69650953601302</v>
      </c>
      <c r="BK70" s="1">
        <v>625.75907619530096</v>
      </c>
      <c r="BL70" s="1">
        <v>879.643310546875</v>
      </c>
      <c r="BM70" s="1">
        <v>314</v>
      </c>
      <c r="BN70" s="1"/>
      <c r="BO70" s="1"/>
      <c r="BP70" s="1"/>
      <c r="BQ70" s="1"/>
      <c r="BR70" s="1"/>
      <c r="BX70" s="1"/>
      <c r="BY70" s="1"/>
      <c r="BZ70" s="1"/>
      <c r="CA70" s="1"/>
      <c r="CB70" s="52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hidden="1">
      <c r="A71" s="1" t="s">
        <v>196</v>
      </c>
      <c r="B71" s="1" t="s">
        <v>131</v>
      </c>
      <c r="C71" s="1" t="s">
        <v>131</v>
      </c>
      <c r="D71" s="1" t="s">
        <v>131</v>
      </c>
      <c r="E71" s="1" t="s">
        <v>131</v>
      </c>
      <c r="F71" s="1">
        <v>138.15741930907211</v>
      </c>
      <c r="G71" s="1">
        <v>55.080429897602727</v>
      </c>
      <c r="H71" s="1">
        <v>64.219443928726463</v>
      </c>
      <c r="I71" s="38">
        <v>48.479212299293344</v>
      </c>
      <c r="J71" s="1" t="s">
        <v>131</v>
      </c>
      <c r="K71" s="1">
        <v>49.476390838029396</v>
      </c>
      <c r="L71" s="1">
        <v>1031.76220703125</v>
      </c>
      <c r="M71" s="1">
        <v>380.5</v>
      </c>
      <c r="N71" s="1">
        <v>64.927889258235794</v>
      </c>
      <c r="O71" s="1">
        <v>94.980010986328097</v>
      </c>
      <c r="P71" s="1">
        <v>33.75</v>
      </c>
      <c r="Q71" s="1">
        <v>2091.74340820313</v>
      </c>
      <c r="R71" s="1">
        <v>141.16000366210901</v>
      </c>
      <c r="S71" s="1">
        <v>120.540008544922</v>
      </c>
      <c r="T71" s="1">
        <v>612.64</v>
      </c>
      <c r="U71" s="1">
        <v>1433.0029999999999</v>
      </c>
      <c r="V71" s="1">
        <v>63</v>
      </c>
      <c r="W71" s="1">
        <v>514.37496833976797</v>
      </c>
      <c r="X71" s="1">
        <v>857.142857142857</v>
      </c>
      <c r="Y71" s="1">
        <v>56</v>
      </c>
      <c r="Z71" s="1">
        <v>11.49</v>
      </c>
      <c r="AA71" s="1">
        <v>85.390014648000005</v>
      </c>
      <c r="AB71" s="1">
        <v>388.01312255859398</v>
      </c>
      <c r="AC71" s="1">
        <v>73.686531066894503</v>
      </c>
      <c r="AD71" s="1">
        <v>78.065467834472699</v>
      </c>
      <c r="AE71" s="1">
        <v>116.13623046875</v>
      </c>
      <c r="AF71" s="1">
        <v>3.8100001017252501</v>
      </c>
      <c r="AG71" s="1" t="s">
        <v>131</v>
      </c>
      <c r="AH71" s="1" t="s">
        <v>131</v>
      </c>
      <c r="AI71" s="1">
        <v>5553.4375</v>
      </c>
      <c r="AJ71" s="1">
        <v>26.35</v>
      </c>
      <c r="AK71" s="1">
        <v>26.44</v>
      </c>
      <c r="AL71" s="1">
        <v>25.43</v>
      </c>
      <c r="AM71" s="1">
        <v>27.19</v>
      </c>
      <c r="AN71" s="1">
        <v>1964.66926359589</v>
      </c>
      <c r="AO71" s="1">
        <v>436.3</v>
      </c>
      <c r="AP71" s="1">
        <v>459.45917042863101</v>
      </c>
      <c r="AQ71" s="1">
        <v>131.84418031746</v>
      </c>
      <c r="AR71" s="1">
        <v>37.901403249630697</v>
      </c>
      <c r="AS71" s="1">
        <v>223</v>
      </c>
      <c r="AT71" s="1">
        <v>36.75</v>
      </c>
      <c r="AU71" s="1">
        <v>5.5258381115066699</v>
      </c>
      <c r="AV71" s="1">
        <v>173.31625366210901</v>
      </c>
      <c r="AW71" s="1">
        <v>137.33538818359401</v>
      </c>
      <c r="AX71" s="1">
        <v>12.31831</v>
      </c>
      <c r="AY71" s="1">
        <v>134.2174251056</v>
      </c>
      <c r="AZ71" s="1">
        <v>671.96817599999997</v>
      </c>
      <c r="BA71" s="1">
        <v>211.8945222625</v>
      </c>
      <c r="BB71" s="1" t="s">
        <v>131</v>
      </c>
      <c r="BC71" s="1">
        <v>2.7800002098083501</v>
      </c>
      <c r="BD71" s="1">
        <v>21.2700004577637</v>
      </c>
      <c r="BE71" s="1">
        <v>576.59547826086805</v>
      </c>
      <c r="BF71" s="1">
        <v>164.067794799805</v>
      </c>
      <c r="BG71" s="1">
        <v>12385.799788855</v>
      </c>
      <c r="BH71" s="1">
        <v>15</v>
      </c>
      <c r="BI71" s="1">
        <v>134.11439514160199</v>
      </c>
      <c r="BJ71" s="1">
        <v>359.43464158755199</v>
      </c>
      <c r="BK71" s="1">
        <v>596.86128699690005</v>
      </c>
      <c r="BL71" s="1">
        <v>809.095458984375</v>
      </c>
      <c r="BM71" s="1">
        <v>317.75</v>
      </c>
      <c r="BN71" s="1"/>
      <c r="BO71" s="1"/>
      <c r="BP71" s="1"/>
      <c r="BQ71" s="1"/>
      <c r="BR71" s="1"/>
      <c r="BX71" s="1"/>
      <c r="BY71" s="1"/>
      <c r="BZ71" s="1"/>
      <c r="CA71" s="1"/>
      <c r="CB71" s="52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1:124" hidden="1">
      <c r="A72" s="1" t="s">
        <v>197</v>
      </c>
      <c r="B72" s="1" t="s">
        <v>131</v>
      </c>
      <c r="C72" s="1" t="s">
        <v>131</v>
      </c>
      <c r="D72" s="1" t="s">
        <v>131</v>
      </c>
      <c r="E72" s="1" t="s">
        <v>131</v>
      </c>
      <c r="F72" s="1">
        <v>134.34715859363374</v>
      </c>
      <c r="G72" s="1">
        <v>54.39977047008221</v>
      </c>
      <c r="H72" s="1">
        <v>63.970271903302105</v>
      </c>
      <c r="I72" s="38">
        <v>47.486884433310422</v>
      </c>
      <c r="J72" s="1" t="s">
        <v>131</v>
      </c>
      <c r="K72" s="1">
        <v>49.994792482408378</v>
      </c>
      <c r="L72" s="1">
        <v>1011.92065429688</v>
      </c>
      <c r="M72" s="1">
        <v>320.5</v>
      </c>
      <c r="N72" s="1">
        <v>59.894225616036998</v>
      </c>
      <c r="O72" s="1">
        <v>93.049987792968807</v>
      </c>
      <c r="P72" s="1">
        <v>33.75</v>
      </c>
      <c r="Q72" s="1">
        <v>2209.9111328125</v>
      </c>
      <c r="R72" s="1">
        <v>134.30999755859401</v>
      </c>
      <c r="S72" s="1">
        <v>107.290008544922</v>
      </c>
      <c r="T72" s="1">
        <v>538.44000000000005</v>
      </c>
      <c r="U72" s="1">
        <v>1474.8906454406699</v>
      </c>
      <c r="V72" s="1">
        <v>61.099998474121101</v>
      </c>
      <c r="W72" s="1">
        <v>510.35641389961398</v>
      </c>
      <c r="X72" s="1">
        <v>750</v>
      </c>
      <c r="Y72" s="1">
        <v>56</v>
      </c>
      <c r="Z72" s="1">
        <v>11.49</v>
      </c>
      <c r="AA72" s="1">
        <v>90.829986571999996</v>
      </c>
      <c r="AB72" s="1">
        <v>403.44546508789102</v>
      </c>
      <c r="AC72" s="1">
        <v>72.143486022949205</v>
      </c>
      <c r="AD72" s="1">
        <v>81.885475158691406</v>
      </c>
      <c r="AE72" s="1">
        <v>114.955192565918</v>
      </c>
      <c r="AF72" s="1">
        <v>3.8100001017252501</v>
      </c>
      <c r="AG72" s="1" t="s">
        <v>131</v>
      </c>
      <c r="AH72" s="1" t="s">
        <v>131</v>
      </c>
      <c r="AI72" s="1">
        <v>5090.466796875</v>
      </c>
      <c r="AJ72" s="1">
        <v>26.63</v>
      </c>
      <c r="AK72" s="1">
        <v>26.81</v>
      </c>
      <c r="AL72" s="1">
        <v>25.73</v>
      </c>
      <c r="AM72" s="1">
        <v>27.34</v>
      </c>
      <c r="AN72" s="1">
        <v>2041.83560707367</v>
      </c>
      <c r="AO72" s="1">
        <v>449.2</v>
      </c>
      <c r="AP72" s="1">
        <v>402.439956832272</v>
      </c>
      <c r="AQ72" s="1">
        <v>119.752518095238</v>
      </c>
      <c r="AR72" s="1">
        <v>37.574039881831602</v>
      </c>
      <c r="AS72" s="1">
        <v>210</v>
      </c>
      <c r="AT72" s="1">
        <v>35.400001525878899</v>
      </c>
      <c r="AU72" s="1">
        <v>5.7339004184751801</v>
      </c>
      <c r="AV72" s="1">
        <v>181.79721069335901</v>
      </c>
      <c r="AW72" s="1">
        <v>135.93522644043</v>
      </c>
      <c r="AX72" s="1">
        <v>12.07718</v>
      </c>
      <c r="AY72" s="1">
        <v>137.3369661129</v>
      </c>
      <c r="AZ72" s="1">
        <v>608.25465799999995</v>
      </c>
      <c r="BA72" s="1">
        <v>203.62636401250001</v>
      </c>
      <c r="BB72" s="1" t="s">
        <v>131</v>
      </c>
      <c r="BC72" s="1">
        <v>3.1799998283386199</v>
      </c>
      <c r="BD72" s="1">
        <v>21.2299995422363</v>
      </c>
      <c r="BE72" s="1">
        <v>549.34782608695502</v>
      </c>
      <c r="BF72" s="1">
        <v>156.43980407714801</v>
      </c>
      <c r="BG72" s="1">
        <v>12755.800259216299</v>
      </c>
      <c r="BH72" s="1">
        <v>11.85</v>
      </c>
      <c r="BI72" s="1">
        <v>128.60284423828099</v>
      </c>
      <c r="BJ72" s="1">
        <v>371.211161312147</v>
      </c>
      <c r="BK72" s="1">
        <v>604.08575266926698</v>
      </c>
      <c r="BL72" s="1">
        <v>767.207763671875</v>
      </c>
      <c r="BM72" s="1">
        <v>327.5</v>
      </c>
      <c r="BN72" s="1"/>
      <c r="BO72" s="1"/>
      <c r="BP72" s="1"/>
      <c r="BQ72" s="1"/>
      <c r="BR72" s="1"/>
      <c r="BX72" s="1"/>
      <c r="BY72" s="1"/>
      <c r="BZ72" s="1"/>
      <c r="CA72" s="1"/>
      <c r="CB72" s="52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</row>
    <row r="73" spans="1:124" hidden="1">
      <c r="A73" s="1" t="s">
        <v>198</v>
      </c>
      <c r="B73" s="1" t="s">
        <v>131</v>
      </c>
      <c r="C73" s="1" t="s">
        <v>131</v>
      </c>
      <c r="D73" s="1" t="s">
        <v>131</v>
      </c>
      <c r="E73" s="1" t="s">
        <v>131</v>
      </c>
      <c r="F73" s="1">
        <v>135.57714289657903</v>
      </c>
      <c r="G73" s="1">
        <v>52.574221318872645</v>
      </c>
      <c r="H73" s="1">
        <v>59.467571830249831</v>
      </c>
      <c r="I73" s="38">
        <v>47.595072960849727</v>
      </c>
      <c r="J73" s="1" t="s">
        <v>131</v>
      </c>
      <c r="K73" s="1">
        <v>50.946767204357002</v>
      </c>
      <c r="L73" s="1">
        <v>1018.53442382813</v>
      </c>
      <c r="M73" s="1">
        <v>421.9</v>
      </c>
      <c r="N73" s="1">
        <v>48.2976840605915</v>
      </c>
      <c r="O73" s="1">
        <v>93.720001220703097</v>
      </c>
      <c r="P73" s="1">
        <v>33.75</v>
      </c>
      <c r="Q73" s="1">
        <v>2275.38818359375</v>
      </c>
      <c r="R73" s="1">
        <v>132.92999267578099</v>
      </c>
      <c r="S73" s="1">
        <v>106.80999755859401</v>
      </c>
      <c r="T73" s="1">
        <v>419.75</v>
      </c>
      <c r="U73" s="1">
        <v>1419.77514544067</v>
      </c>
      <c r="V73" s="1">
        <v>57</v>
      </c>
      <c r="W73" s="1">
        <v>520.40279999999996</v>
      </c>
      <c r="X73" s="1">
        <v>770</v>
      </c>
      <c r="Y73" s="1">
        <v>48.900001525878899</v>
      </c>
      <c r="Z73" s="1">
        <v>11.49</v>
      </c>
      <c r="AA73" s="1">
        <v>89.619995117000002</v>
      </c>
      <c r="AB73" s="1">
        <v>412.26394653320301</v>
      </c>
      <c r="AC73" s="1">
        <v>72.867546081542997</v>
      </c>
      <c r="AD73" s="1">
        <v>79.445472717285199</v>
      </c>
      <c r="AE73" s="1">
        <v>105.50681304931599</v>
      </c>
      <c r="AF73" s="1">
        <v>3.8100001017252501</v>
      </c>
      <c r="AG73" s="1" t="s">
        <v>131</v>
      </c>
      <c r="AH73" s="1" t="s">
        <v>131</v>
      </c>
      <c r="AI73" s="1">
        <v>4907.484375</v>
      </c>
      <c r="AJ73" s="1">
        <v>27.13</v>
      </c>
      <c r="AK73" s="1">
        <v>27.34</v>
      </c>
      <c r="AL73" s="1">
        <v>26.29</v>
      </c>
      <c r="AM73" s="1">
        <v>27.76</v>
      </c>
      <c r="AN73" s="1">
        <v>2032.1618139201501</v>
      </c>
      <c r="AO73" s="1">
        <v>508.7</v>
      </c>
      <c r="AP73" s="1">
        <v>333.85162743375298</v>
      </c>
      <c r="AQ73" s="1">
        <v>105.877147936508</v>
      </c>
      <c r="AR73" s="1">
        <v>37.7559084194978</v>
      </c>
      <c r="AS73" s="1">
        <v>210</v>
      </c>
      <c r="AT73" s="1">
        <v>34.349998474121101</v>
      </c>
      <c r="AU73" s="1">
        <v>5.8533676513450104</v>
      </c>
      <c r="AV73" s="1">
        <v>176.38006591796901</v>
      </c>
      <c r="AW73" s="1">
        <v>136.59223937988301</v>
      </c>
      <c r="AX73" s="1">
        <v>11.89634</v>
      </c>
      <c r="AY73" s="1">
        <v>135.87089207060001</v>
      </c>
      <c r="AZ73" s="1">
        <v>507.50352400000003</v>
      </c>
      <c r="BA73" s="1">
        <v>190.87962004375001</v>
      </c>
      <c r="BB73" s="1" t="s">
        <v>131</v>
      </c>
      <c r="BC73" s="1">
        <v>4.3899998664856001</v>
      </c>
      <c r="BD73" s="1">
        <v>20.590000152587901</v>
      </c>
      <c r="BE73" s="1">
        <v>558.6</v>
      </c>
      <c r="BF73" s="1">
        <v>158.75469970703099</v>
      </c>
      <c r="BG73" s="1">
        <v>12647.200118249501</v>
      </c>
      <c r="BH73" s="1">
        <v>15.75</v>
      </c>
      <c r="BI73" s="1">
        <v>123.09128570556599</v>
      </c>
      <c r="BJ73" s="1">
        <v>385.24278368597999</v>
      </c>
      <c r="BK73" s="1">
        <v>587.10825099009901</v>
      </c>
      <c r="BL73" s="1">
        <v>734.138427734375</v>
      </c>
      <c r="BM73" s="1">
        <v>333.25</v>
      </c>
      <c r="BN73" s="1"/>
      <c r="BO73" s="1"/>
      <c r="BP73" s="1"/>
      <c r="BQ73" s="1"/>
      <c r="BR73" s="1"/>
      <c r="BX73" s="1"/>
      <c r="BY73" s="1"/>
      <c r="BZ73" s="1"/>
      <c r="CA73" s="1"/>
      <c r="CB73" s="52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</row>
    <row r="74" spans="1:124" hidden="1">
      <c r="A74" s="1" t="s">
        <v>199</v>
      </c>
      <c r="B74" s="1" t="s">
        <v>131</v>
      </c>
      <c r="C74" s="1" t="s">
        <v>131</v>
      </c>
      <c r="D74" s="1" t="s">
        <v>131</v>
      </c>
      <c r="E74" s="1" t="s">
        <v>131</v>
      </c>
      <c r="F74" s="1">
        <v>136.89647237418009</v>
      </c>
      <c r="G74" s="1">
        <v>50.91853478387268</v>
      </c>
      <c r="H74" s="1">
        <v>58.575693654745116</v>
      </c>
      <c r="I74" s="38">
        <v>45.387678641261083</v>
      </c>
      <c r="J74" s="1" t="s">
        <v>131</v>
      </c>
      <c r="K74" s="1">
        <v>51.677117086905582</v>
      </c>
      <c r="L74" s="1">
        <v>985.465087890625</v>
      </c>
      <c r="M74" s="1">
        <v>361.5</v>
      </c>
      <c r="N74" s="1">
        <v>46.577318005662796</v>
      </c>
      <c r="O74" s="1">
        <v>93.720001220703097</v>
      </c>
      <c r="P74" s="1">
        <v>33.75</v>
      </c>
      <c r="Q74" s="1">
        <v>2342.18823242188</v>
      </c>
      <c r="R74" s="1">
        <v>133.07000732421901</v>
      </c>
      <c r="S74" s="1">
        <v>105.109992980957</v>
      </c>
      <c r="T74" s="1">
        <v>413.35</v>
      </c>
      <c r="U74" s="1">
        <v>1366.8643999999999</v>
      </c>
      <c r="V74" s="1">
        <v>54.200000762939503</v>
      </c>
      <c r="W74" s="1">
        <v>513.41546666666704</v>
      </c>
      <c r="X74" s="1">
        <v>770</v>
      </c>
      <c r="Y74" s="1">
        <v>48.900001525878899</v>
      </c>
      <c r="Z74" s="1">
        <v>11.49</v>
      </c>
      <c r="AA74" s="1">
        <v>83.619995117000002</v>
      </c>
      <c r="AB74" s="1">
        <v>401.24084472656301</v>
      </c>
      <c r="AC74" s="1">
        <v>71.128036499023395</v>
      </c>
      <c r="AD74" s="1">
        <v>76.405464172363295</v>
      </c>
      <c r="AE74" s="1">
        <v>101.963676452637</v>
      </c>
      <c r="AF74" s="1">
        <v>3.8100001017252501</v>
      </c>
      <c r="AG74" s="1" t="s">
        <v>131</v>
      </c>
      <c r="AH74" s="1" t="s">
        <v>131</v>
      </c>
      <c r="AI74" s="1">
        <v>4570.177734375</v>
      </c>
      <c r="AJ74" s="1">
        <v>27.52</v>
      </c>
      <c r="AK74" s="1">
        <v>27.72</v>
      </c>
      <c r="AL74" s="1">
        <v>26.58</v>
      </c>
      <c r="AM74" s="1">
        <v>28.27</v>
      </c>
      <c r="AN74" s="1">
        <v>1963.38675714697</v>
      </c>
      <c r="AO74" s="1">
        <v>508.64</v>
      </c>
      <c r="AP74" s="1">
        <v>301.62337627059401</v>
      </c>
      <c r="AQ74" s="1">
        <v>97.728419047619099</v>
      </c>
      <c r="AR74" s="1">
        <v>38.0105243722304</v>
      </c>
      <c r="AS74" s="1">
        <v>210</v>
      </c>
      <c r="AT74" s="1">
        <v>33.240001678466797</v>
      </c>
      <c r="AU74" s="1">
        <v>5.7471900722114597</v>
      </c>
      <c r="AV74" s="1">
        <v>169.63081359863301</v>
      </c>
      <c r="AW74" s="1">
        <v>135.01379394531301</v>
      </c>
      <c r="AX74" s="1">
        <v>10.91287</v>
      </c>
      <c r="AY74" s="1">
        <v>142.60601417469999</v>
      </c>
      <c r="AZ74" s="1">
        <v>477.74115399999999</v>
      </c>
      <c r="BA74" s="1">
        <v>188.95038311875001</v>
      </c>
      <c r="BB74" s="1" t="s">
        <v>131</v>
      </c>
      <c r="BC74" s="1">
        <v>5.1199998855590803</v>
      </c>
      <c r="BD74" s="1">
        <v>19.5099983215332</v>
      </c>
      <c r="BE74" s="1">
        <v>558.6</v>
      </c>
      <c r="BF74" s="1">
        <v>161.907302856445</v>
      </c>
      <c r="BG74" s="1">
        <v>12325.200996313501</v>
      </c>
      <c r="BH74" s="1">
        <v>11.7</v>
      </c>
      <c r="BI74" s="1">
        <v>125.295906066895</v>
      </c>
      <c r="BJ74" s="1">
        <v>389.62766089866602</v>
      </c>
      <c r="BK74" s="1">
        <v>583.13477282297799</v>
      </c>
      <c r="BL74" s="1">
        <v>690.046142578125</v>
      </c>
      <c r="BM74" s="1">
        <v>325.75</v>
      </c>
      <c r="BN74" s="1"/>
      <c r="BO74" s="1"/>
      <c r="BP74" s="1"/>
      <c r="BQ74" s="1"/>
      <c r="BR74" s="1"/>
      <c r="BX74" s="1"/>
      <c r="BY74" s="1"/>
      <c r="BZ74" s="1"/>
      <c r="CA74" s="1"/>
      <c r="CB74" s="52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1:124" hidden="1">
      <c r="A75" s="1" t="s">
        <v>200</v>
      </c>
      <c r="B75" s="1" t="s">
        <v>131</v>
      </c>
      <c r="C75" s="1" t="s">
        <v>131</v>
      </c>
      <c r="D75" s="1" t="s">
        <v>131</v>
      </c>
      <c r="E75" s="1" t="s">
        <v>131</v>
      </c>
      <c r="F75" s="1">
        <v>142.56772596775971</v>
      </c>
      <c r="G75" s="1">
        <v>52.758577887499499</v>
      </c>
      <c r="H75" s="1">
        <v>62.860270369005079</v>
      </c>
      <c r="I75" s="38">
        <v>45.462006292956808</v>
      </c>
      <c r="J75" s="1" t="s">
        <v>131</v>
      </c>
      <c r="K75" s="1">
        <v>53.061275960607297</v>
      </c>
      <c r="L75" s="1">
        <v>970.03271484375</v>
      </c>
      <c r="M75" s="1">
        <v>278.3</v>
      </c>
      <c r="N75" s="1">
        <v>48.2976840605915</v>
      </c>
      <c r="O75" s="1">
        <v>97</v>
      </c>
      <c r="P75" s="1">
        <v>33.75</v>
      </c>
      <c r="Q75" s="1">
        <v>2363.13208007813</v>
      </c>
      <c r="R75" s="1">
        <v>140.48001098632801</v>
      </c>
      <c r="S75" s="1">
        <v>112.480010986328</v>
      </c>
      <c r="T75" s="1">
        <v>431.17</v>
      </c>
      <c r="U75" s="1">
        <v>1384.5013431800801</v>
      </c>
      <c r="V75" s="1">
        <v>48.840000152587898</v>
      </c>
      <c r="W75" s="1">
        <v>539.11508260869596</v>
      </c>
      <c r="X75" s="1">
        <v>726.52</v>
      </c>
      <c r="Y75" s="1">
        <v>57</v>
      </c>
      <c r="Z75" s="1">
        <v>11.49</v>
      </c>
      <c r="AA75" s="1">
        <v>82.529998778999996</v>
      </c>
      <c r="AB75" s="1">
        <v>392.42236328125</v>
      </c>
      <c r="AC75" s="1">
        <v>72.245033264160199</v>
      </c>
      <c r="AD75" s="1">
        <v>84.735481262207003</v>
      </c>
      <c r="AE75" s="1">
        <v>97.6331787109375</v>
      </c>
      <c r="AF75" s="1">
        <v>3.8100001017252501</v>
      </c>
      <c r="AG75" s="1" t="s">
        <v>131</v>
      </c>
      <c r="AH75" s="1" t="s">
        <v>131</v>
      </c>
      <c r="AI75" s="1">
        <v>4239.484375</v>
      </c>
      <c r="AJ75" s="1">
        <v>28.29</v>
      </c>
      <c r="AK75" s="1">
        <v>28.54</v>
      </c>
      <c r="AL75" s="1">
        <v>26.74</v>
      </c>
      <c r="AM75" s="1">
        <v>29.58</v>
      </c>
      <c r="AN75" s="1">
        <v>1920.1106742223401</v>
      </c>
      <c r="AO75" s="1">
        <v>451.6</v>
      </c>
      <c r="AP75" s="1">
        <v>294.18608754063399</v>
      </c>
      <c r="AQ75" s="1">
        <v>98.479453968254006</v>
      </c>
      <c r="AR75" s="1">
        <v>37.319423929099003</v>
      </c>
      <c r="AS75" s="1">
        <v>210</v>
      </c>
      <c r="AT75" s="1">
        <v>34.009998321533203</v>
      </c>
      <c r="AU75" s="1">
        <v>6.0280468719782698</v>
      </c>
      <c r="AV75" s="1">
        <v>188.12461853027301</v>
      </c>
      <c r="AW75" s="1">
        <v>136.02735900878901</v>
      </c>
      <c r="AX75" s="1">
        <v>11.35379</v>
      </c>
      <c r="AY75" s="1">
        <v>154.49995320959999</v>
      </c>
      <c r="AZ75" s="1">
        <v>438.71938</v>
      </c>
      <c r="BA75" s="1">
        <v>185.52828428750001</v>
      </c>
      <c r="BB75" s="1" t="s">
        <v>131</v>
      </c>
      <c r="BC75" s="1">
        <v>5.0100002288818404</v>
      </c>
      <c r="BD75" s="1">
        <v>18.680000305175799</v>
      </c>
      <c r="BE75" s="1">
        <v>512.33913043478299</v>
      </c>
      <c r="BF75" s="1">
        <v>173.45950317382801</v>
      </c>
      <c r="BG75" s="1">
        <v>12391.1000807129</v>
      </c>
      <c r="BH75" s="1">
        <v>16</v>
      </c>
      <c r="BI75" s="1">
        <v>127.500518798828</v>
      </c>
      <c r="BJ75" s="1">
        <v>433.22585332013398</v>
      </c>
      <c r="BK75" s="1">
        <v>579.16133140138902</v>
      </c>
      <c r="BL75" s="1">
        <v>632.725830078125</v>
      </c>
      <c r="BM75" s="1">
        <v>325.10000000000002</v>
      </c>
      <c r="BN75" s="1"/>
      <c r="BO75" s="1"/>
      <c r="BP75" s="1"/>
      <c r="BQ75" s="1"/>
      <c r="BR75" s="1"/>
      <c r="BX75" s="1"/>
      <c r="BY75" s="1"/>
      <c r="BZ75" s="1"/>
      <c r="CA75" s="1"/>
      <c r="CB75" s="52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1:124" hidden="1">
      <c r="A76" s="1" t="s">
        <v>201</v>
      </c>
      <c r="B76" s="1" t="s">
        <v>131</v>
      </c>
      <c r="C76" s="1" t="s">
        <v>131</v>
      </c>
      <c r="D76" s="1" t="s">
        <v>131</v>
      </c>
      <c r="E76" s="1" t="s">
        <v>131</v>
      </c>
      <c r="F76" s="1">
        <v>150.08022712537607</v>
      </c>
      <c r="G76" s="1">
        <v>53.525367763591966</v>
      </c>
      <c r="H76" s="1">
        <v>66.483034209908382</v>
      </c>
      <c r="I76" s="38">
        <v>44.165892497754136</v>
      </c>
      <c r="J76" s="1" t="s">
        <v>131</v>
      </c>
      <c r="K76" s="1">
        <v>54.687520471394159</v>
      </c>
      <c r="L76" s="1">
        <v>950.191162109375</v>
      </c>
      <c r="M76" s="1">
        <v>275</v>
      </c>
      <c r="N76" s="1">
        <v>48.2976840605915</v>
      </c>
      <c r="O76" s="1">
        <v>97</v>
      </c>
      <c r="P76" s="1">
        <v>33.75</v>
      </c>
      <c r="Q76" s="1">
        <v>2297.65502929688</v>
      </c>
      <c r="R76" s="1">
        <v>154.85000610351599</v>
      </c>
      <c r="S76" s="1">
        <v>128.02999877929699</v>
      </c>
      <c r="T76" s="1">
        <v>433.48</v>
      </c>
      <c r="U76" s="1">
        <v>1369.0689863601699</v>
      </c>
      <c r="V76" s="1">
        <v>48.119998931884801</v>
      </c>
      <c r="W76" s="1">
        <v>558.36081428571401</v>
      </c>
      <c r="X76" s="1">
        <v>720</v>
      </c>
      <c r="Y76" s="1">
        <v>63.299999237060497</v>
      </c>
      <c r="Z76" s="1">
        <v>11.49</v>
      </c>
      <c r="AA76" s="1">
        <v>83.529998778999996</v>
      </c>
      <c r="AB76" s="1">
        <v>394.62698364257801</v>
      </c>
      <c r="AC76" s="1">
        <v>75.291389465332003</v>
      </c>
      <c r="AD76" s="1">
        <v>93.985481262207003</v>
      </c>
      <c r="AE76" s="1">
        <v>106.29416656494099</v>
      </c>
      <c r="AF76" s="1">
        <v>3.8100001017252501</v>
      </c>
      <c r="AG76" s="1" t="s">
        <v>131</v>
      </c>
      <c r="AH76" s="1" t="s">
        <v>131</v>
      </c>
      <c r="AI76" s="1">
        <v>4034.45458984375</v>
      </c>
      <c r="AJ76" s="1">
        <v>29.18</v>
      </c>
      <c r="AK76" s="1">
        <v>29.82</v>
      </c>
      <c r="AL76" s="1">
        <v>26.92</v>
      </c>
      <c r="AM76" s="1">
        <v>30.8</v>
      </c>
      <c r="AN76" s="1">
        <v>1834.3110551140801</v>
      </c>
      <c r="AO76" s="1">
        <v>357.7</v>
      </c>
      <c r="AP76" s="1">
        <v>299.14428002727402</v>
      </c>
      <c r="AQ76" s="1">
        <v>97.672091428571505</v>
      </c>
      <c r="AR76" s="1">
        <v>38.410635155096003</v>
      </c>
      <c r="AS76" s="1">
        <v>210</v>
      </c>
      <c r="AT76" s="1">
        <v>33.400001525878899</v>
      </c>
      <c r="AU76" s="1">
        <v>6.0780542986425399</v>
      </c>
      <c r="AV76" s="1">
        <v>208.66091918945301</v>
      </c>
      <c r="AW76" s="1">
        <v>138.79164123535199</v>
      </c>
      <c r="AX76" s="1">
        <v>11.35379</v>
      </c>
      <c r="AY76" s="1">
        <v>158.3139503422</v>
      </c>
      <c r="AZ76" s="1">
        <v>439.60122799999999</v>
      </c>
      <c r="BA76" s="1">
        <v>185.62015271249999</v>
      </c>
      <c r="BB76" s="1" t="s">
        <v>131</v>
      </c>
      <c r="BC76" s="1">
        <v>5.4800000190734899</v>
      </c>
      <c r="BD76" s="1">
        <v>18.889999389648398</v>
      </c>
      <c r="BE76" s="1">
        <v>633.33333333333303</v>
      </c>
      <c r="BF76" s="1">
        <v>177.51600646972699</v>
      </c>
      <c r="BG76" s="1">
        <v>9903.1533091186502</v>
      </c>
      <c r="BH76" s="1">
        <v>16</v>
      </c>
      <c r="BI76" s="1">
        <v>132.64465332031301</v>
      </c>
      <c r="BJ76" s="1">
        <v>407.79358077979299</v>
      </c>
      <c r="BK76" s="1">
        <v>551.46754632398404</v>
      </c>
      <c r="BL76" s="1">
        <v>597.451904296875</v>
      </c>
      <c r="BM76" s="1">
        <v>325.3</v>
      </c>
      <c r="BN76" s="1"/>
      <c r="BO76" s="1"/>
      <c r="BP76" s="1"/>
      <c r="BQ76" s="1"/>
      <c r="BR76" s="1"/>
      <c r="BX76" s="1"/>
      <c r="BY76" s="1"/>
      <c r="BZ76" s="1"/>
      <c r="CA76" s="1"/>
      <c r="CB76" s="52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1:124" hidden="1">
      <c r="A77" s="1" t="s">
        <v>202</v>
      </c>
      <c r="B77" s="1" t="s">
        <v>131</v>
      </c>
      <c r="C77" s="1" t="s">
        <v>131</v>
      </c>
      <c r="D77" s="1" t="s">
        <v>131</v>
      </c>
      <c r="E77" s="1" t="s">
        <v>131</v>
      </c>
      <c r="F77" s="1">
        <v>170.28783747147187</v>
      </c>
      <c r="G77" s="1">
        <v>53.742332598163586</v>
      </c>
      <c r="H77" s="1">
        <v>65.096886849605212</v>
      </c>
      <c r="I77" s="38">
        <v>45.540804173947024</v>
      </c>
      <c r="J77" s="1" t="s">
        <v>131</v>
      </c>
      <c r="K77" s="1">
        <v>50.267836288416248</v>
      </c>
      <c r="L77" s="1">
        <v>1038.3759765625</v>
      </c>
      <c r="M77" s="1">
        <v>284.89999999999998</v>
      </c>
      <c r="N77" s="1">
        <v>53.267630441496699</v>
      </c>
      <c r="O77" s="1">
        <v>101</v>
      </c>
      <c r="P77" s="1">
        <v>33.75</v>
      </c>
      <c r="Q77" s="1">
        <v>2379.4462890625</v>
      </c>
      <c r="R77" s="1">
        <v>196.76998901367199</v>
      </c>
      <c r="S77" s="1">
        <v>153.39999389648401</v>
      </c>
      <c r="T77" s="1">
        <v>450.01</v>
      </c>
      <c r="U77" s="1">
        <v>1391.1151863601699</v>
      </c>
      <c r="V77" s="1">
        <v>48.189998626708999</v>
      </c>
      <c r="W77" s="1">
        <v>558.79281818181801</v>
      </c>
      <c r="X77" s="1">
        <v>720</v>
      </c>
      <c r="Y77" s="1">
        <v>61.099998474121101</v>
      </c>
      <c r="Z77" s="1">
        <v>11.49</v>
      </c>
      <c r="AA77" s="1">
        <v>83.920013428000004</v>
      </c>
      <c r="AB77" s="1">
        <v>392.42236328125</v>
      </c>
      <c r="AC77" s="1">
        <v>71.269317626953097</v>
      </c>
      <c r="AD77" s="1">
        <v>97.365455627441406</v>
      </c>
      <c r="AE77" s="1">
        <v>108.656288146973</v>
      </c>
      <c r="AF77" s="1">
        <v>3.8100001017252501</v>
      </c>
      <c r="AG77" s="1" t="s">
        <v>131</v>
      </c>
      <c r="AH77" s="1" t="s">
        <v>131</v>
      </c>
      <c r="AI77" s="1">
        <v>4089.57006835938</v>
      </c>
      <c r="AJ77" s="1">
        <v>26.75</v>
      </c>
      <c r="AK77" s="1">
        <v>26.68</v>
      </c>
      <c r="AL77" s="1">
        <v>26.39</v>
      </c>
      <c r="AM77" s="1">
        <v>27.18</v>
      </c>
      <c r="AN77" s="1">
        <v>1895.08987832813</v>
      </c>
      <c r="AO77" s="1">
        <v>318</v>
      </c>
      <c r="AP77" s="1">
        <v>322.28251163159399</v>
      </c>
      <c r="AQ77" s="1">
        <v>109.35068444444499</v>
      </c>
      <c r="AR77" s="1">
        <v>39.247230428360403</v>
      </c>
      <c r="AS77" s="1">
        <v>225</v>
      </c>
      <c r="AT77" s="1">
        <v>33.330001831054702</v>
      </c>
      <c r="AU77" s="1">
        <v>6.2487937489475396</v>
      </c>
      <c r="AV77" s="1">
        <v>216.16493225097699</v>
      </c>
      <c r="AW77" s="1">
        <v>135.14199829101599</v>
      </c>
      <c r="AX77" s="1">
        <v>11.79472</v>
      </c>
      <c r="AY77" s="1">
        <v>159.7910474976</v>
      </c>
      <c r="AZ77" s="1">
        <v>460.324656</v>
      </c>
      <c r="BA77" s="1">
        <v>191.70643586874999</v>
      </c>
      <c r="BB77" s="1" t="s">
        <v>131</v>
      </c>
      <c r="BC77" s="1">
        <v>5.3200001716613796</v>
      </c>
      <c r="BD77" s="1">
        <v>19.889999389648398</v>
      </c>
      <c r="BE77" s="1">
        <v>665</v>
      </c>
      <c r="BF77" s="1">
        <v>165.45669555664099</v>
      </c>
      <c r="BG77" s="1">
        <v>9114.0005377319303</v>
      </c>
      <c r="BH77" s="1">
        <v>11.7</v>
      </c>
      <c r="BI77" s="1">
        <v>137.05387878418</v>
      </c>
      <c r="BJ77" s="1">
        <v>400.90305944557201</v>
      </c>
      <c r="BK77" s="1">
        <v>541.83492542749502</v>
      </c>
      <c r="BL77" s="1">
        <v>685.63671875</v>
      </c>
      <c r="BM77" s="1">
        <v>326.8</v>
      </c>
      <c r="BN77" s="1"/>
      <c r="BO77" s="1"/>
      <c r="BP77" s="1"/>
      <c r="BQ77" s="1"/>
      <c r="BR77" s="1"/>
      <c r="BX77" s="1"/>
      <c r="BY77" s="1"/>
      <c r="BZ77" s="1"/>
      <c r="CA77" s="1"/>
      <c r="CB77" s="52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1:124" hidden="1">
      <c r="A78" s="1" t="s">
        <v>203</v>
      </c>
      <c r="B78" s="1" t="s">
        <v>131</v>
      </c>
      <c r="C78" s="1" t="s">
        <v>131</v>
      </c>
      <c r="D78" s="1" t="s">
        <v>131</v>
      </c>
      <c r="E78" s="1" t="s">
        <v>131</v>
      </c>
      <c r="F78" s="1">
        <v>186.13898096979972</v>
      </c>
      <c r="G78" s="1">
        <v>54.491585076008761</v>
      </c>
      <c r="H78" s="1">
        <v>64.021091665266368</v>
      </c>
      <c r="I78" s="38">
        <v>47.608310098425882</v>
      </c>
      <c r="J78" s="1" t="s">
        <v>131</v>
      </c>
      <c r="K78" s="1">
        <v>41.939442536328919</v>
      </c>
      <c r="L78" s="1">
        <v>1119.94702148438</v>
      </c>
      <c r="M78" s="1">
        <v>329</v>
      </c>
      <c r="N78" s="1">
        <v>53.267630441496699</v>
      </c>
      <c r="O78" s="1">
        <v>99</v>
      </c>
      <c r="P78" s="1">
        <v>33.75</v>
      </c>
      <c r="Q78" s="1">
        <v>2323.66943359375</v>
      </c>
      <c r="R78" s="1">
        <v>235.29998779296901</v>
      </c>
      <c r="S78" s="1">
        <v>172.22000122070301</v>
      </c>
      <c r="T78" s="1">
        <v>443.13</v>
      </c>
      <c r="U78" s="1">
        <v>1417.57039088135</v>
      </c>
      <c r="V78" s="1">
        <v>51.819999694824197</v>
      </c>
      <c r="W78" s="1">
        <v>551.79133043478305</v>
      </c>
      <c r="X78" s="1">
        <v>665.22</v>
      </c>
      <c r="Y78" s="1">
        <v>57.700000762939503</v>
      </c>
      <c r="Z78" s="1">
        <v>11.36</v>
      </c>
      <c r="AA78" s="1">
        <v>82.640014648000005</v>
      </c>
      <c r="AB78" s="1">
        <v>368.17153930664102</v>
      </c>
      <c r="AC78" s="1">
        <v>70.258277893066406</v>
      </c>
      <c r="AD78" s="1">
        <v>99.635475158691406</v>
      </c>
      <c r="AE78" s="1">
        <v>107.08154296875</v>
      </c>
      <c r="AF78" s="1">
        <v>3.4399998982747499</v>
      </c>
      <c r="AG78" s="1" t="s">
        <v>131</v>
      </c>
      <c r="AH78" s="1" t="s">
        <v>131</v>
      </c>
      <c r="AI78" s="1">
        <v>4034.45458984375</v>
      </c>
      <c r="AJ78" s="1">
        <v>22.33</v>
      </c>
      <c r="AK78" s="1">
        <v>22.18</v>
      </c>
      <c r="AL78" s="1">
        <v>21.93</v>
      </c>
      <c r="AM78" s="1">
        <v>22.86</v>
      </c>
      <c r="AN78" s="1">
        <v>1992.7321103542999</v>
      </c>
      <c r="AO78" s="1">
        <v>318.75</v>
      </c>
      <c r="AP78" s="1">
        <v>282.61697173847398</v>
      </c>
      <c r="AQ78" s="1">
        <v>115.05854984126999</v>
      </c>
      <c r="AR78" s="1">
        <v>38.192392909896597</v>
      </c>
      <c r="AS78" s="1">
        <v>240</v>
      </c>
      <c r="AT78" s="1">
        <v>33.709999084472699</v>
      </c>
      <c r="AU78" s="1">
        <v>6.3839696143357996</v>
      </c>
      <c r="AV78" s="1">
        <v>221.20468139648401</v>
      </c>
      <c r="AW78" s="1">
        <v>134.22457885742199</v>
      </c>
      <c r="AX78" s="1">
        <v>12.015180000000001</v>
      </c>
      <c r="AY78" s="1">
        <v>168.5544224121</v>
      </c>
      <c r="AZ78" s="1">
        <v>445.33323999999999</v>
      </c>
      <c r="BA78" s="1">
        <v>196.9199689875</v>
      </c>
      <c r="BB78" s="1" t="s">
        <v>131</v>
      </c>
      <c r="BC78" s="1">
        <v>4.8400001525878897</v>
      </c>
      <c r="BD78" s="1">
        <v>20.669998168945298</v>
      </c>
      <c r="BE78" s="1">
        <v>637.73913043478296</v>
      </c>
      <c r="BF78" s="1">
        <v>180.18359375</v>
      </c>
      <c r="BG78" s="1">
        <v>7910.00069096069</v>
      </c>
      <c r="BH78" s="1">
        <v>17</v>
      </c>
      <c r="BI78" s="1">
        <v>132.27720642089801</v>
      </c>
      <c r="BJ78" s="1">
        <v>385.86919471636401</v>
      </c>
      <c r="BK78" s="1">
        <v>569.5287105049</v>
      </c>
      <c r="BL78" s="1">
        <v>643.7490234375</v>
      </c>
      <c r="BM78" s="1">
        <v>350.5</v>
      </c>
      <c r="BN78" s="1"/>
      <c r="BO78" s="1"/>
      <c r="BP78" s="1"/>
      <c r="BQ78" s="1"/>
      <c r="BR78" s="1"/>
      <c r="BX78" s="1"/>
      <c r="BY78" s="1"/>
      <c r="BZ78" s="1"/>
      <c r="CA78" s="1"/>
      <c r="CB78" s="52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1:124" hidden="1">
      <c r="A79" s="1" t="s">
        <v>204</v>
      </c>
      <c r="B79" s="1" t="s">
        <v>131</v>
      </c>
      <c r="C79" s="1" t="s">
        <v>131</v>
      </c>
      <c r="D79" s="1" t="s">
        <v>131</v>
      </c>
      <c r="E79" s="1" t="s">
        <v>131</v>
      </c>
      <c r="F79" s="1">
        <v>179.0682082731748</v>
      </c>
      <c r="G79" s="1">
        <v>55.290236711183802</v>
      </c>
      <c r="H79" s="1">
        <v>66.410702531337222</v>
      </c>
      <c r="I79" s="38">
        <v>47.257793121164624</v>
      </c>
      <c r="J79" s="1" t="s">
        <v>131</v>
      </c>
      <c r="K79" s="1">
        <v>30.831675993030611</v>
      </c>
      <c r="L79" s="1">
        <v>1115.53784179688</v>
      </c>
      <c r="M79" s="1">
        <v>386.4</v>
      </c>
      <c r="N79" s="1">
        <v>53.267630441496699</v>
      </c>
      <c r="O79" s="1">
        <v>98</v>
      </c>
      <c r="P79" s="1">
        <v>33.75</v>
      </c>
      <c r="Q79" s="1">
        <v>2218.50903320313</v>
      </c>
      <c r="R79" s="1">
        <v>226.51998901367199</v>
      </c>
      <c r="S79" s="1">
        <v>163.32000732421901</v>
      </c>
      <c r="T79" s="1">
        <v>444.68</v>
      </c>
      <c r="U79" s="1">
        <v>1404.3429568199199</v>
      </c>
      <c r="V79" s="1">
        <v>54.509998321533203</v>
      </c>
      <c r="W79" s="1">
        <v>553.05976499999997</v>
      </c>
      <c r="X79" s="1">
        <v>632</v>
      </c>
      <c r="Y79" s="1">
        <v>58.599998474121101</v>
      </c>
      <c r="Z79" s="1">
        <v>11.36</v>
      </c>
      <c r="AA79" s="1">
        <v>82.929992675999998</v>
      </c>
      <c r="AB79" s="1">
        <v>365.96691894531301</v>
      </c>
      <c r="AC79" s="1">
        <v>75.004417419433594</v>
      </c>
      <c r="AD79" s="1">
        <v>105.29547882080099</v>
      </c>
      <c r="AE79" s="1">
        <v>104.32578277587901</v>
      </c>
      <c r="AF79" s="1">
        <v>3.4399998982747499</v>
      </c>
      <c r="AG79" s="1" t="s">
        <v>131</v>
      </c>
      <c r="AH79" s="1" t="s">
        <v>131</v>
      </c>
      <c r="AI79" s="1">
        <v>3988.15747070313</v>
      </c>
      <c r="AJ79" s="1">
        <v>16.38</v>
      </c>
      <c r="AK79" s="1">
        <v>17.32</v>
      </c>
      <c r="AL79" s="1">
        <v>16.43</v>
      </c>
      <c r="AM79" s="1">
        <v>15.4</v>
      </c>
      <c r="AN79" s="1">
        <v>2063.9415145800599</v>
      </c>
      <c r="AO79" s="1">
        <v>322.22000000000003</v>
      </c>
      <c r="AP79" s="1">
        <v>233.86141228651499</v>
      </c>
      <c r="AQ79" s="1">
        <v>96.808401269841397</v>
      </c>
      <c r="AR79" s="1">
        <v>38.410635155096003</v>
      </c>
      <c r="AS79" s="1">
        <v>230</v>
      </c>
      <c r="AT79" s="1">
        <v>35.909999847412102</v>
      </c>
      <c r="AU79" s="1">
        <v>6.6695092118648196</v>
      </c>
      <c r="AV79" s="1">
        <v>233.77069091796901</v>
      </c>
      <c r="AW79" s="1">
        <v>143.85592651367199</v>
      </c>
      <c r="AX79" s="1">
        <v>12.786799999999999</v>
      </c>
      <c r="AY79" s="1">
        <v>168.874092692</v>
      </c>
      <c r="AZ79" s="1">
        <v>409.83885800000002</v>
      </c>
      <c r="BA79" s="1">
        <v>193.49787015625</v>
      </c>
      <c r="BB79" s="1" t="s">
        <v>131</v>
      </c>
      <c r="BC79" s="1">
        <v>5.5599999427795401</v>
      </c>
      <c r="BD79" s="1">
        <v>21.0099983215332</v>
      </c>
      <c r="BE79" s="1">
        <v>533.10833333333198</v>
      </c>
      <c r="BF79" s="1">
        <v>188.80360412597699</v>
      </c>
      <c r="BG79" s="1">
        <v>7922.9002207641597</v>
      </c>
      <c r="BH79" s="1">
        <v>17.0833333333333</v>
      </c>
      <c r="BI79" s="1">
        <v>129.705154418945</v>
      </c>
      <c r="BJ79" s="1">
        <v>406.666048571722</v>
      </c>
      <c r="BK79" s="1">
        <v>564.71240005665595</v>
      </c>
      <c r="BL79" s="1">
        <v>608.47509765625</v>
      </c>
      <c r="BM79" s="1">
        <v>338.15000000000003</v>
      </c>
      <c r="BN79" s="1"/>
      <c r="BO79" s="1"/>
      <c r="BP79" s="1"/>
      <c r="BQ79" s="1"/>
      <c r="BR79" s="1"/>
      <c r="BX79" s="1"/>
      <c r="BY79" s="1"/>
      <c r="BZ79" s="1"/>
      <c r="CA79" s="1"/>
      <c r="CB79" s="52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1:124" hidden="1">
      <c r="A80" s="1" t="s">
        <v>205</v>
      </c>
      <c r="B80" s="1" t="s">
        <v>131</v>
      </c>
      <c r="C80" s="1" t="s">
        <v>131</v>
      </c>
      <c r="D80" s="1" t="s">
        <v>131</v>
      </c>
      <c r="E80" s="1" t="s">
        <v>131</v>
      </c>
      <c r="F80" s="1">
        <v>182.30581826300221</v>
      </c>
      <c r="G80" s="1">
        <v>55.296713378577572</v>
      </c>
      <c r="H80" s="1">
        <v>64.533340702088282</v>
      </c>
      <c r="I80" s="38">
        <v>48.624988548159834</v>
      </c>
      <c r="J80" s="1" t="s">
        <v>131</v>
      </c>
      <c r="K80" s="1">
        <v>23.960789274787846</v>
      </c>
      <c r="L80" s="1">
        <v>1168.44848632813</v>
      </c>
      <c r="M80" s="1">
        <v>499.9</v>
      </c>
      <c r="N80" s="1">
        <v>54.3508238834889</v>
      </c>
      <c r="O80" s="1">
        <v>99.399993896484403</v>
      </c>
      <c r="P80" s="1">
        <v>30.75</v>
      </c>
      <c r="Q80" s="1">
        <v>2107.17578125</v>
      </c>
      <c r="R80" s="1">
        <v>237.61999511718801</v>
      </c>
      <c r="S80" s="1">
        <v>169.79000854492199</v>
      </c>
      <c r="T80" s="1">
        <v>302.08999999999997</v>
      </c>
      <c r="U80" s="1">
        <v>1444.0261</v>
      </c>
      <c r="V80" s="1">
        <v>52.240001678466797</v>
      </c>
      <c r="W80" s="1">
        <v>568.49459523809503</v>
      </c>
      <c r="X80" s="1">
        <v>616.19000000000005</v>
      </c>
      <c r="Y80" s="1">
        <v>57.799999237060497</v>
      </c>
      <c r="Z80" s="1">
        <v>11.36</v>
      </c>
      <c r="AA80" s="1">
        <v>89.450012207</v>
      </c>
      <c r="AB80" s="1">
        <v>365.96691894531301</v>
      </c>
      <c r="AC80" s="1">
        <v>74.633552551269503</v>
      </c>
      <c r="AD80" s="1">
        <v>93.565467834472699</v>
      </c>
      <c r="AE80" s="1">
        <v>100.78263092041</v>
      </c>
      <c r="AF80" s="1">
        <v>3.4399998982747499</v>
      </c>
      <c r="AG80" s="1" t="s">
        <v>131</v>
      </c>
      <c r="AH80" s="1" t="s">
        <v>131</v>
      </c>
      <c r="AI80" s="1">
        <v>4135.8671875</v>
      </c>
      <c r="AJ80" s="1">
        <v>12.77</v>
      </c>
      <c r="AK80" s="1">
        <v>13.85</v>
      </c>
      <c r="AL80" s="1">
        <v>11.97</v>
      </c>
      <c r="AM80" s="1">
        <v>12.48</v>
      </c>
      <c r="AN80" s="1">
        <v>2064.26958042256</v>
      </c>
      <c r="AO80" s="1">
        <v>338.09</v>
      </c>
      <c r="AP80" s="1">
        <v>200.80679570891601</v>
      </c>
      <c r="AQ80" s="1">
        <v>95.174900317460398</v>
      </c>
      <c r="AR80" s="1">
        <v>38.556129985228999</v>
      </c>
      <c r="AS80" s="1">
        <v>216</v>
      </c>
      <c r="AT80" s="1">
        <v>35.209999084472699</v>
      </c>
      <c r="AU80" s="1">
        <v>6.6741327098991103</v>
      </c>
      <c r="AV80" s="1">
        <v>207.72842407226599</v>
      </c>
      <c r="AW80" s="1">
        <v>138.98728942871099</v>
      </c>
      <c r="AX80" s="1">
        <v>13.22772</v>
      </c>
      <c r="AY80" s="1">
        <v>175.928885076</v>
      </c>
      <c r="AZ80" s="1">
        <v>386.91081000000003</v>
      </c>
      <c r="BA80" s="1">
        <v>196.46062686249999</v>
      </c>
      <c r="BB80" s="1" t="s">
        <v>131</v>
      </c>
      <c r="BC80" s="1">
        <v>7.03999996185303</v>
      </c>
      <c r="BD80" s="1">
        <v>20.950000762939499</v>
      </c>
      <c r="BE80" s="1">
        <v>473.99206349206202</v>
      </c>
      <c r="BF80" s="1">
        <v>201.50230407714801</v>
      </c>
      <c r="BG80" s="1">
        <v>7313.6001175354004</v>
      </c>
      <c r="BH80" s="1">
        <v>17.1666666666667</v>
      </c>
      <c r="BI80" s="1">
        <v>134.48182678222699</v>
      </c>
      <c r="BJ80" s="1">
        <v>406.03963754133798</v>
      </c>
      <c r="BK80" s="1">
        <v>572.05728083933502</v>
      </c>
      <c r="BL80" s="1">
        <v>626.112060546875</v>
      </c>
      <c r="BM80" s="1">
        <v>344</v>
      </c>
      <c r="BN80" s="1"/>
      <c r="BO80" s="1"/>
      <c r="BP80" s="1"/>
      <c r="BQ80" s="1"/>
      <c r="BR80" s="1"/>
      <c r="BX80" s="1"/>
      <c r="BY80" s="1"/>
      <c r="BZ80" s="1"/>
      <c r="CA80" s="1"/>
      <c r="CB80" s="52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1:124" hidden="1">
      <c r="A81" s="1" t="s">
        <v>206</v>
      </c>
      <c r="B81" s="1" t="s">
        <v>131</v>
      </c>
      <c r="C81" s="1" t="s">
        <v>131</v>
      </c>
      <c r="D81" s="1" t="s">
        <v>131</v>
      </c>
      <c r="E81" s="1" t="s">
        <v>131</v>
      </c>
      <c r="F81" s="1">
        <v>171.9549663606829</v>
      </c>
      <c r="G81" s="1">
        <v>56.233306516944701</v>
      </c>
      <c r="H81" s="1">
        <v>67.290700365188215</v>
      </c>
      <c r="I81" s="38">
        <v>48.246420555955758</v>
      </c>
      <c r="J81" s="1" t="s">
        <v>131</v>
      </c>
      <c r="K81" s="1">
        <v>22.229286933619452</v>
      </c>
      <c r="L81" s="1">
        <v>1164.03930664063</v>
      </c>
      <c r="M81" s="1">
        <v>577.6</v>
      </c>
      <c r="N81" s="1">
        <v>49.635746547758302</v>
      </c>
      <c r="O81" s="1">
        <v>93.6199951171875</v>
      </c>
      <c r="P81" s="1">
        <v>30.75</v>
      </c>
      <c r="Q81" s="1">
        <v>1989.66943359375</v>
      </c>
      <c r="R81" s="1">
        <v>224.07000732421901</v>
      </c>
      <c r="S81" s="1">
        <v>157.52999877929699</v>
      </c>
      <c r="T81" s="1">
        <v>537.34</v>
      </c>
      <c r="U81" s="1">
        <v>1433.0029999999999</v>
      </c>
      <c r="V81" s="1">
        <v>48.5</v>
      </c>
      <c r="W81" s="1">
        <v>591.92006818181801</v>
      </c>
      <c r="X81" s="1">
        <v>616.36</v>
      </c>
      <c r="Y81" s="1">
        <v>63.099998474121101</v>
      </c>
      <c r="Z81" s="1">
        <v>11.36</v>
      </c>
      <c r="AA81" s="1">
        <v>91.299987793</v>
      </c>
      <c r="AB81" s="1">
        <v>368.17153930664102</v>
      </c>
      <c r="AC81" s="1">
        <v>75.373069763183594</v>
      </c>
      <c r="AD81" s="1">
        <v>96.085456848144503</v>
      </c>
      <c r="AE81" s="1">
        <v>101.56999206543</v>
      </c>
      <c r="AF81" s="1">
        <v>3.4399998982747499</v>
      </c>
      <c r="AG81" s="1" t="s">
        <v>131</v>
      </c>
      <c r="AH81" s="1" t="s">
        <v>131</v>
      </c>
      <c r="AI81" s="1">
        <v>4085.16088867188</v>
      </c>
      <c r="AJ81" s="1">
        <v>11.89</v>
      </c>
      <c r="AK81" s="1">
        <v>12.48</v>
      </c>
      <c r="AL81" s="1">
        <v>10.33</v>
      </c>
      <c r="AM81" s="1">
        <v>12.85</v>
      </c>
      <c r="AN81" s="1">
        <v>2035.2609853050401</v>
      </c>
      <c r="AO81" s="1">
        <v>364.29</v>
      </c>
      <c r="AP81" s="1">
        <v>199.98043029447601</v>
      </c>
      <c r="AQ81" s="1">
        <v>91.344622222222299</v>
      </c>
      <c r="AR81" s="1">
        <v>37.792282127031001</v>
      </c>
      <c r="AS81" s="1">
        <v>202</v>
      </c>
      <c r="AT81" s="1">
        <v>33.799999237060497</v>
      </c>
      <c r="AU81" s="1">
        <v>6.4973144314470899</v>
      </c>
      <c r="AV81" s="1">
        <v>213.32315063476599</v>
      </c>
      <c r="AW81" s="1">
        <v>145.78390502929699</v>
      </c>
      <c r="AX81" s="1">
        <v>13.66864</v>
      </c>
      <c r="AY81" s="1">
        <v>169.14967051950001</v>
      </c>
      <c r="AZ81" s="1">
        <v>389.11543</v>
      </c>
      <c r="BA81" s="1">
        <v>194.07204781249999</v>
      </c>
      <c r="BB81" s="1" t="s">
        <v>131</v>
      </c>
      <c r="BC81" s="1">
        <v>8.3300018310546893</v>
      </c>
      <c r="BD81" s="1">
        <v>20.849998474121101</v>
      </c>
      <c r="BE81" s="1">
        <v>474.28030303030198</v>
      </c>
      <c r="BF81" s="1">
        <v>201.21569824218801</v>
      </c>
      <c r="BG81" s="1">
        <v>5686.1003579101598</v>
      </c>
      <c r="BH81" s="1">
        <v>17.25</v>
      </c>
      <c r="BI81" s="1">
        <v>132.64465332031301</v>
      </c>
      <c r="BJ81" s="1">
        <v>418.19198859092501</v>
      </c>
      <c r="BK81" s="1">
        <v>578.55929259535901</v>
      </c>
      <c r="BL81" s="1">
        <v>659.181396484375</v>
      </c>
      <c r="BM81" s="1">
        <v>345.75</v>
      </c>
      <c r="BN81" s="1"/>
      <c r="BO81" s="1"/>
      <c r="BP81" s="1"/>
      <c r="BQ81" s="1"/>
      <c r="BR81" s="1"/>
      <c r="BX81" s="1"/>
      <c r="BY81" s="1"/>
      <c r="BZ81" s="1"/>
      <c r="CA81" s="1"/>
      <c r="CB81" s="52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1:124" hidden="1">
      <c r="A82" s="1" t="s">
        <v>207</v>
      </c>
      <c r="B82" s="1" t="s">
        <v>131</v>
      </c>
      <c r="C82" s="1" t="s">
        <v>131</v>
      </c>
      <c r="D82" s="1" t="s">
        <v>131</v>
      </c>
      <c r="E82" s="1" t="s">
        <v>131</v>
      </c>
      <c r="F82" s="1">
        <v>160.18327505471234</v>
      </c>
      <c r="G82" s="1">
        <v>57.863709464933834</v>
      </c>
      <c r="H82" s="1">
        <v>71.142822876571287</v>
      </c>
      <c r="I82" s="38">
        <v>48.272049265669537</v>
      </c>
      <c r="J82" s="1" t="s">
        <v>131</v>
      </c>
      <c r="K82" s="1">
        <v>25.175880757167807</v>
      </c>
      <c r="L82" s="1">
        <v>1164.03930664063</v>
      </c>
      <c r="M82" s="1">
        <v>387.5</v>
      </c>
      <c r="N82" s="1">
        <v>49.9543328542266</v>
      </c>
      <c r="O82" s="1">
        <v>93.679992675781307</v>
      </c>
      <c r="P82" s="1">
        <v>30.75</v>
      </c>
      <c r="Q82" s="1">
        <v>1905.67358398438</v>
      </c>
      <c r="R82" s="1">
        <v>208.739990234375</v>
      </c>
      <c r="S82" s="1">
        <v>142.55999755859401</v>
      </c>
      <c r="T82" s="1">
        <v>341.05</v>
      </c>
      <c r="U82" s="1">
        <v>1417.57039088135</v>
      </c>
      <c r="V82" s="1">
        <v>45.419998168945298</v>
      </c>
      <c r="W82" s="1">
        <v>600.36409090909103</v>
      </c>
      <c r="X82" s="1">
        <v>722.73</v>
      </c>
      <c r="Y82" s="1">
        <v>68.809997558593807</v>
      </c>
      <c r="Z82" s="1">
        <v>11.36</v>
      </c>
      <c r="AA82" s="1">
        <v>97.440002441000004</v>
      </c>
      <c r="AB82" s="1">
        <v>376.99002075195301</v>
      </c>
      <c r="AC82" s="1">
        <v>74.178810119628906</v>
      </c>
      <c r="AD82" s="1">
        <v>104.175483703613</v>
      </c>
      <c r="AE82" s="1">
        <v>105.50681304931599</v>
      </c>
      <c r="AF82" s="1">
        <v>3.4399998982747499</v>
      </c>
      <c r="AG82" s="1" t="s">
        <v>131</v>
      </c>
      <c r="AH82" s="1" t="s">
        <v>131</v>
      </c>
      <c r="AI82" s="1">
        <v>4043.27319335938</v>
      </c>
      <c r="AJ82" s="1">
        <v>13.49</v>
      </c>
      <c r="AK82" s="1">
        <v>14.05</v>
      </c>
      <c r="AL82" s="1">
        <v>11.02</v>
      </c>
      <c r="AM82" s="1">
        <v>15.42</v>
      </c>
      <c r="AN82" s="1">
        <v>2087.4972274330498</v>
      </c>
      <c r="AO82" s="1">
        <v>373.55</v>
      </c>
      <c r="AP82" s="1">
        <v>196.67496863671599</v>
      </c>
      <c r="AQ82" s="1">
        <v>116.24142984127</v>
      </c>
      <c r="AR82" s="1">
        <v>38.5925036927622</v>
      </c>
      <c r="AS82" s="1">
        <v>200</v>
      </c>
      <c r="AT82" s="1">
        <v>34.810001373291001</v>
      </c>
      <c r="AU82" s="1">
        <v>6.1060727999184197</v>
      </c>
      <c r="AV82" s="1">
        <v>231.28414916992199</v>
      </c>
      <c r="AW82" s="1">
        <v>155.46186828613301</v>
      </c>
      <c r="AX82" s="1">
        <v>13.53637</v>
      </c>
      <c r="AY82" s="1">
        <v>165.22544225589999</v>
      </c>
      <c r="AZ82" s="1">
        <v>391.98143599999997</v>
      </c>
      <c r="BA82" s="1">
        <v>196.07018605625001</v>
      </c>
      <c r="BB82" s="1" t="s">
        <v>131</v>
      </c>
      <c r="BC82" s="1">
        <v>7.6700000762939498</v>
      </c>
      <c r="BD82" s="1">
        <v>20.880001068115199</v>
      </c>
      <c r="BE82" s="1">
        <v>488.242424242423</v>
      </c>
      <c r="BF82" s="1">
        <v>188.89179992675801</v>
      </c>
      <c r="BG82" s="1">
        <v>5474.2000314361603</v>
      </c>
      <c r="BH82" s="1">
        <v>17.1666666666667</v>
      </c>
      <c r="BI82" s="1">
        <v>119.41692352294901</v>
      </c>
      <c r="BJ82" s="1">
        <v>429.216845665535</v>
      </c>
      <c r="BK82" s="1">
        <v>595.77758774961899</v>
      </c>
      <c r="BL82" s="1">
        <v>707.68310546875</v>
      </c>
      <c r="BM82" s="1">
        <v>343.2</v>
      </c>
      <c r="BN82" s="1"/>
      <c r="BO82" s="1"/>
      <c r="BP82" s="1"/>
      <c r="BQ82" s="1"/>
      <c r="BR82" s="1"/>
      <c r="BX82" s="1"/>
      <c r="BY82" s="1"/>
      <c r="BZ82" s="1"/>
      <c r="CA82" s="1"/>
      <c r="CB82" s="52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1:124" hidden="1">
      <c r="A83" s="1" t="s">
        <v>208</v>
      </c>
      <c r="B83" s="1" t="s">
        <v>131</v>
      </c>
      <c r="C83" s="1" t="s">
        <v>131</v>
      </c>
      <c r="D83" s="1" t="s">
        <v>131</v>
      </c>
      <c r="E83" s="1" t="s">
        <v>131</v>
      </c>
      <c r="F83" s="1">
        <v>144.87932173383578</v>
      </c>
      <c r="G83" s="1">
        <v>57.896649944794589</v>
      </c>
      <c r="H83" s="1">
        <v>70.050037512231569</v>
      </c>
      <c r="I83" s="38">
        <v>49.118114796908912</v>
      </c>
      <c r="J83" s="1" t="s">
        <v>131</v>
      </c>
      <c r="K83" s="1">
        <v>22.32728543886547</v>
      </c>
      <c r="L83" s="1">
        <v>1183.880859375</v>
      </c>
      <c r="M83" s="1">
        <v>345</v>
      </c>
      <c r="N83" s="1">
        <v>43.264020418392697</v>
      </c>
      <c r="O83" s="1">
        <v>91.540008544921903</v>
      </c>
      <c r="P83" s="1">
        <v>30.75</v>
      </c>
      <c r="Q83" s="1">
        <v>1905.67358398438</v>
      </c>
      <c r="R83" s="1">
        <v>174.54000854492199</v>
      </c>
      <c r="S83" s="1">
        <v>125.790008544922</v>
      </c>
      <c r="T83" s="1">
        <v>358.62</v>
      </c>
      <c r="U83" s="1">
        <v>1413.1615545593299</v>
      </c>
      <c r="V83" s="1">
        <v>41.029998779296903</v>
      </c>
      <c r="W83" s="1">
        <v>595.85749999999996</v>
      </c>
      <c r="X83" s="1">
        <v>720.95</v>
      </c>
      <c r="Y83" s="1">
        <v>68.700012207031307</v>
      </c>
      <c r="Z83" s="1">
        <v>11.36</v>
      </c>
      <c r="AA83" s="1">
        <v>108.48999023</v>
      </c>
      <c r="AB83" s="1">
        <v>418.87780761718801</v>
      </c>
      <c r="AC83" s="1">
        <v>76.152320861816406</v>
      </c>
      <c r="AD83" s="1">
        <v>94.675483703613295</v>
      </c>
      <c r="AE83" s="1">
        <v>104.719451904297</v>
      </c>
      <c r="AF83" s="1">
        <v>3.4399998982747499</v>
      </c>
      <c r="AG83" s="1" t="s">
        <v>131</v>
      </c>
      <c r="AH83" s="1" t="s">
        <v>131</v>
      </c>
      <c r="AI83" s="1">
        <v>4087.36547851563</v>
      </c>
      <c r="AJ83" s="1">
        <v>11.95</v>
      </c>
      <c r="AK83" s="1">
        <v>11.9</v>
      </c>
      <c r="AL83" s="1">
        <v>10.38</v>
      </c>
      <c r="AM83" s="1">
        <v>13.56</v>
      </c>
      <c r="AN83" s="1">
        <v>2081.2298331698298</v>
      </c>
      <c r="AO83" s="1">
        <v>399.37</v>
      </c>
      <c r="AP83" s="1">
        <v>200.80679570891601</v>
      </c>
      <c r="AQ83" s="1">
        <v>136.70713142857201</v>
      </c>
      <c r="AR83" s="1">
        <v>39.9383308714919</v>
      </c>
      <c r="AS83" s="1">
        <v>204</v>
      </c>
      <c r="AT83" s="1">
        <v>35.529998779296903</v>
      </c>
      <c r="AU83" s="1">
        <v>6.0886455614636104</v>
      </c>
      <c r="AV83" s="1">
        <v>210.19281005859401</v>
      </c>
      <c r="AW83" s="1">
        <v>159.42372131347699</v>
      </c>
      <c r="AX83" s="1">
        <v>13.4085</v>
      </c>
      <c r="AY83" s="1">
        <v>164.134154059</v>
      </c>
      <c r="AZ83" s="1">
        <v>371.69893200000001</v>
      </c>
      <c r="BA83" s="1">
        <v>194.09501491875</v>
      </c>
      <c r="BB83" s="1" t="s">
        <v>131</v>
      </c>
      <c r="BC83" s="1">
        <v>6.3400001525878897</v>
      </c>
      <c r="BD83" s="1">
        <v>20.9900016784668</v>
      </c>
      <c r="BE83" s="1">
        <v>472.28571428571303</v>
      </c>
      <c r="BF83" s="1">
        <v>175.50979614257801</v>
      </c>
      <c r="BG83" s="1">
        <v>5378.3006088684097</v>
      </c>
      <c r="BH83" s="1">
        <v>17.0833333333333</v>
      </c>
      <c r="BI83" s="1">
        <v>105.821769714355</v>
      </c>
      <c r="BJ83" s="1">
        <v>420.94821241785098</v>
      </c>
      <c r="BK83" s="1">
        <v>567.84300919712098</v>
      </c>
      <c r="BL83" s="1">
        <v>804.686279296875</v>
      </c>
      <c r="BM83" s="1">
        <v>346.75</v>
      </c>
      <c r="BN83" s="1"/>
      <c r="BO83" s="1"/>
      <c r="BP83" s="1"/>
      <c r="BQ83" s="1"/>
      <c r="BR83" s="1"/>
      <c r="BX83" s="1"/>
      <c r="BY83" s="1"/>
      <c r="BZ83" s="1"/>
      <c r="CA83" s="1"/>
      <c r="CB83" s="52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1:124" hidden="1">
      <c r="A84" s="1" t="s">
        <v>209</v>
      </c>
      <c r="B84" s="1" t="s">
        <v>131</v>
      </c>
      <c r="C84" s="1" t="s">
        <v>131</v>
      </c>
      <c r="D84" s="1" t="s">
        <v>131</v>
      </c>
      <c r="E84" s="1" t="s">
        <v>131</v>
      </c>
      <c r="F84" s="1">
        <v>146.93070075671355</v>
      </c>
      <c r="G84" s="1">
        <v>55.885937615395093</v>
      </c>
      <c r="H84" s="1">
        <v>67.871284548543471</v>
      </c>
      <c r="I84" s="38">
        <v>47.2287801991246</v>
      </c>
      <c r="J84" s="1" t="s">
        <v>131</v>
      </c>
      <c r="K84" s="1">
        <v>18.445489651754723</v>
      </c>
      <c r="L84" s="1">
        <v>1122.15161132813</v>
      </c>
      <c r="M84" s="1">
        <v>330.7</v>
      </c>
      <c r="N84" s="1">
        <v>39.950722831122498</v>
      </c>
      <c r="O84" s="1">
        <v>87.440002441406307</v>
      </c>
      <c r="P84" s="1">
        <v>30.75</v>
      </c>
      <c r="Q84" s="1">
        <v>2022.2978515625</v>
      </c>
      <c r="R84" s="1">
        <v>170.63000488281301</v>
      </c>
      <c r="S84" s="1">
        <v>126.42001342773401</v>
      </c>
      <c r="T84" s="1">
        <v>341.11</v>
      </c>
      <c r="U84" s="1">
        <v>1344.8181999999999</v>
      </c>
      <c r="V84" s="1">
        <v>37.439998626708999</v>
      </c>
      <c r="W84" s="1">
        <v>595.94680434782595</v>
      </c>
      <c r="X84" s="1">
        <v>841.74</v>
      </c>
      <c r="Y84" s="1">
        <v>68.299987792968807</v>
      </c>
      <c r="Z84" s="1">
        <v>11.36</v>
      </c>
      <c r="AA84" s="1">
        <v>105.64998627</v>
      </c>
      <c r="AB84" s="1">
        <v>379.19464111328102</v>
      </c>
      <c r="AC84" s="1">
        <v>75.178810119628906</v>
      </c>
      <c r="AD84" s="1">
        <v>95.175483703613295</v>
      </c>
      <c r="AE84" s="1">
        <v>83.460617065429702</v>
      </c>
      <c r="AF84" s="1">
        <v>3.4399998982747499</v>
      </c>
      <c r="AG84" s="1" t="s">
        <v>131</v>
      </c>
      <c r="AH84" s="1" t="s">
        <v>131</v>
      </c>
      <c r="AI84" s="1">
        <v>3910.99584960938</v>
      </c>
      <c r="AJ84" s="1">
        <v>9.8800000000000008</v>
      </c>
      <c r="AK84" s="1">
        <v>9.56</v>
      </c>
      <c r="AL84" s="1">
        <v>8.5</v>
      </c>
      <c r="AM84" s="1">
        <v>11.57</v>
      </c>
      <c r="AN84" s="1">
        <v>2110.1716829797001</v>
      </c>
      <c r="AO84" s="1">
        <v>426.08</v>
      </c>
      <c r="AP84" s="1">
        <v>182.62675659123599</v>
      </c>
      <c r="AQ84" s="1">
        <v>170.240840634921</v>
      </c>
      <c r="AR84" s="1">
        <v>44.3395494830133</v>
      </c>
      <c r="AS84" s="1">
        <v>181</v>
      </c>
      <c r="AT84" s="1">
        <v>36.610000610351598</v>
      </c>
      <c r="AU84" s="1">
        <v>6.3277474573629</v>
      </c>
      <c r="AV84" s="1">
        <v>211.30288696289099</v>
      </c>
      <c r="AW84" s="1">
        <v>141.813552856445</v>
      </c>
      <c r="AX84" s="1">
        <v>13.3062</v>
      </c>
      <c r="AY84" s="1">
        <v>167.45211110209999</v>
      </c>
      <c r="AZ84" s="1">
        <v>361.11675600000001</v>
      </c>
      <c r="BA84" s="1">
        <v>193.63567279374999</v>
      </c>
      <c r="BB84" s="1" t="s">
        <v>131</v>
      </c>
      <c r="BC84" s="1">
        <v>5.5500001907348597</v>
      </c>
      <c r="BD84" s="1">
        <v>20.9700012207031</v>
      </c>
      <c r="BE84" s="1">
        <v>433.83333333333201</v>
      </c>
      <c r="BF84" s="1">
        <v>176.25999450683599</v>
      </c>
      <c r="BG84" s="1">
        <v>5386.5998917083698</v>
      </c>
      <c r="BH84" s="1">
        <v>17</v>
      </c>
      <c r="BI84" s="1">
        <v>101.77996063232401</v>
      </c>
      <c r="BJ84" s="1">
        <v>402.78229253672401</v>
      </c>
      <c r="BK84" s="1">
        <v>534.24925116972304</v>
      </c>
      <c r="BL84" s="1">
        <v>806.890869140625</v>
      </c>
      <c r="BM84" s="1">
        <v>357.5</v>
      </c>
      <c r="BN84" s="1"/>
      <c r="BO84" s="1"/>
      <c r="BP84" s="1"/>
      <c r="BQ84" s="1"/>
      <c r="BR84" s="1"/>
      <c r="BX84" s="1"/>
      <c r="BY84" s="1"/>
      <c r="BZ84" s="1"/>
      <c r="CA84" s="1"/>
      <c r="CB84" s="52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1:124" hidden="1">
      <c r="A85" s="1" t="s">
        <v>210</v>
      </c>
      <c r="B85" s="1" t="s">
        <v>131</v>
      </c>
      <c r="C85" s="1" t="s">
        <v>131</v>
      </c>
      <c r="D85" s="1" t="s">
        <v>131</v>
      </c>
      <c r="E85" s="1" t="s">
        <v>131</v>
      </c>
      <c r="F85" s="1">
        <v>152.35223762361932</v>
      </c>
      <c r="G85" s="1">
        <v>55.657141742920146</v>
      </c>
      <c r="H85" s="1">
        <v>67.574956895995854</v>
      </c>
      <c r="I85" s="38">
        <v>47.048763327704116</v>
      </c>
      <c r="J85" s="1" t="s">
        <v>131</v>
      </c>
      <c r="K85" s="1">
        <v>25.099198200467324</v>
      </c>
      <c r="L85" s="1">
        <v>1128.76538085938</v>
      </c>
      <c r="M85" s="1">
        <v>320.8</v>
      </c>
      <c r="N85" s="1">
        <v>36.637425243852398</v>
      </c>
      <c r="O85" s="1">
        <v>90.6400146484375</v>
      </c>
      <c r="P85" s="1">
        <v>30.75</v>
      </c>
      <c r="Q85" s="1">
        <v>2068</v>
      </c>
      <c r="R85" s="1">
        <v>172.23001098632801</v>
      </c>
      <c r="S85" s="1">
        <v>135.17001342773401</v>
      </c>
      <c r="T85" s="1">
        <v>312.14</v>
      </c>
      <c r="U85" s="1">
        <v>1302.9303863601699</v>
      </c>
      <c r="V85" s="1">
        <v>37.029998779296903</v>
      </c>
      <c r="W85" s="1">
        <v>587.01890476190499</v>
      </c>
      <c r="X85" s="1">
        <v>1119.29</v>
      </c>
      <c r="Y85" s="1">
        <v>66.700012207031307</v>
      </c>
      <c r="Z85" s="1">
        <v>11.36</v>
      </c>
      <c r="AA85" s="1">
        <v>90.670013428000004</v>
      </c>
      <c r="AB85" s="1">
        <v>392.42236328125</v>
      </c>
      <c r="AC85" s="1">
        <v>79.938186645507798</v>
      </c>
      <c r="AD85" s="1">
        <v>93.005470275878906</v>
      </c>
      <c r="AE85" s="1">
        <v>75.193290710449205</v>
      </c>
      <c r="AF85" s="1">
        <v>3.4399998982747499</v>
      </c>
      <c r="AG85" s="1" t="s">
        <v>131</v>
      </c>
      <c r="AH85" s="1" t="s">
        <v>131</v>
      </c>
      <c r="AI85" s="1">
        <v>3807.37866210938</v>
      </c>
      <c r="AJ85" s="1">
        <v>13.42</v>
      </c>
      <c r="AK85" s="1">
        <v>13.47</v>
      </c>
      <c r="AL85" s="1">
        <v>11.71</v>
      </c>
      <c r="AM85" s="1">
        <v>15.1</v>
      </c>
      <c r="AN85" s="1">
        <v>2158.1284323878799</v>
      </c>
      <c r="AO85" s="1">
        <v>497.19</v>
      </c>
      <c r="AP85" s="1">
        <v>162.79398664467701</v>
      </c>
      <c r="AQ85" s="1">
        <v>168.006511746032</v>
      </c>
      <c r="AR85" s="1">
        <v>48.122415066469699</v>
      </c>
      <c r="AS85" s="1">
        <v>186</v>
      </c>
      <c r="AT85" s="1">
        <v>38.259998321533203</v>
      </c>
      <c r="AU85" s="1">
        <v>6.5544727192443597</v>
      </c>
      <c r="AV85" s="1">
        <v>206.48513793945301</v>
      </c>
      <c r="AW85" s="1">
        <v>149.87712097168</v>
      </c>
      <c r="AX85" s="1">
        <v>13.268459999999999</v>
      </c>
      <c r="AY85" s="1">
        <v>167.6725733641</v>
      </c>
      <c r="AZ85" s="1">
        <v>317.906204</v>
      </c>
      <c r="BA85" s="1">
        <v>183.43827761874999</v>
      </c>
      <c r="BB85" s="1" t="s">
        <v>131</v>
      </c>
      <c r="BC85" s="1">
        <v>5.5700001716613796</v>
      </c>
      <c r="BD85" s="1">
        <v>20.869998931884801</v>
      </c>
      <c r="BE85" s="1">
        <v>392.81746031745899</v>
      </c>
      <c r="BF85" s="1">
        <v>190.67999267578099</v>
      </c>
      <c r="BG85" s="1">
        <v>5404.3001618713397</v>
      </c>
      <c r="BH85" s="1">
        <v>17</v>
      </c>
      <c r="BI85" s="1">
        <v>102.147407531738</v>
      </c>
      <c r="BJ85" s="1">
        <v>391.00577281212901</v>
      </c>
      <c r="BK85" s="1">
        <v>519.07786590864703</v>
      </c>
      <c r="BL85" s="1">
        <v>815.70947265625</v>
      </c>
      <c r="BM85" s="1">
        <v>384.7</v>
      </c>
      <c r="BN85" s="1"/>
      <c r="BO85" s="1"/>
      <c r="BP85" s="1"/>
      <c r="BQ85" s="1"/>
      <c r="BR85" s="1"/>
      <c r="BX85" s="1"/>
      <c r="BY85" s="1"/>
      <c r="BZ85" s="1"/>
      <c r="CA85" s="1"/>
      <c r="CB85" s="52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124" hidden="1">
      <c r="A86" s="1" t="s">
        <v>211</v>
      </c>
      <c r="B86" s="1" t="s">
        <v>131</v>
      </c>
      <c r="C86" s="1" t="s">
        <v>131</v>
      </c>
      <c r="D86" s="1" t="s">
        <v>131</v>
      </c>
      <c r="E86" s="1" t="s">
        <v>131</v>
      </c>
      <c r="F86" s="1">
        <v>172.65313567064672</v>
      </c>
      <c r="G86" s="1">
        <v>56.529843189711407</v>
      </c>
      <c r="H86" s="1">
        <v>67.254586421703621</v>
      </c>
      <c r="I86" s="38">
        <v>48.7832346913249</v>
      </c>
      <c r="J86" s="1" t="s">
        <v>131</v>
      </c>
      <c r="K86" s="1">
        <v>26.289640888168872</v>
      </c>
      <c r="L86" s="1">
        <v>1205.92724609375</v>
      </c>
      <c r="M86" s="1">
        <v>423.8</v>
      </c>
      <c r="N86" s="1">
        <v>39.950722831122498</v>
      </c>
      <c r="O86" s="1">
        <v>94.8800048828125</v>
      </c>
      <c r="P86" s="1">
        <v>30.75</v>
      </c>
      <c r="Q86" s="1">
        <v>2206</v>
      </c>
      <c r="R86" s="1">
        <v>198.35998535156301</v>
      </c>
      <c r="S86" s="1">
        <v>163.79998779296901</v>
      </c>
      <c r="T86" s="1">
        <v>253.31</v>
      </c>
      <c r="U86" s="1">
        <v>1309.5443136398301</v>
      </c>
      <c r="V86" s="1">
        <v>43.5</v>
      </c>
      <c r="W86" s="1">
        <v>580.90136363636395</v>
      </c>
      <c r="X86" s="1">
        <v>1108.6400000000001</v>
      </c>
      <c r="Y86" s="1">
        <v>64.5</v>
      </c>
      <c r="Z86" s="1">
        <v>11.36</v>
      </c>
      <c r="AA86" s="1">
        <v>94.260009765999996</v>
      </c>
      <c r="AB86" s="1">
        <v>407.85470581054699</v>
      </c>
      <c r="AC86" s="1">
        <v>75.165565490722699</v>
      </c>
      <c r="AD86" s="1">
        <v>85.405464172363295</v>
      </c>
      <c r="AE86" s="1">
        <v>66.138595581054702</v>
      </c>
      <c r="AF86" s="1">
        <v>3.4399998982747499</v>
      </c>
      <c r="AG86" s="1" t="s">
        <v>131</v>
      </c>
      <c r="AH86" s="1" t="s">
        <v>131</v>
      </c>
      <c r="AI86" s="1">
        <v>3723.60327148438</v>
      </c>
      <c r="AJ86" s="1">
        <v>14.03</v>
      </c>
      <c r="AK86" s="1">
        <v>14.22</v>
      </c>
      <c r="AL86" s="1">
        <v>12.92</v>
      </c>
      <c r="AM86" s="1">
        <v>14.95</v>
      </c>
      <c r="AN86" s="1">
        <v>2166.0702099467098</v>
      </c>
      <c r="AO86" s="1">
        <v>497.19</v>
      </c>
      <c r="AP86" s="1">
        <v>171.057640789077</v>
      </c>
      <c r="AQ86" s="1">
        <v>139.07289142857201</v>
      </c>
      <c r="AR86" s="1">
        <v>45.649002954209799</v>
      </c>
      <c r="AS86" s="1">
        <v>173</v>
      </c>
      <c r="AT86" s="1">
        <v>38.990001678466797</v>
      </c>
      <c r="AU86" s="1">
        <v>6.6066408022979601</v>
      </c>
      <c r="AV86" s="1">
        <v>189.61207580566401</v>
      </c>
      <c r="AW86" s="1">
        <v>150.690673828125</v>
      </c>
      <c r="AX86" s="1">
        <v>13.00726</v>
      </c>
      <c r="AY86" s="1">
        <v>168.41112194179999</v>
      </c>
      <c r="AZ86" s="1">
        <v>301.592016</v>
      </c>
      <c r="BA86" s="1">
        <v>177.76540237500001</v>
      </c>
      <c r="BB86" s="1" t="s">
        <v>131</v>
      </c>
      <c r="BC86" s="1">
        <v>4.6799998283386204</v>
      </c>
      <c r="BD86" s="1">
        <v>20.869998931884801</v>
      </c>
      <c r="BE86" s="1">
        <v>390.50757575757501</v>
      </c>
      <c r="BF86" s="1">
        <v>202.75999450683599</v>
      </c>
      <c r="BG86" s="1">
        <v>5397.2001390258802</v>
      </c>
      <c r="BH86" s="1">
        <v>17</v>
      </c>
      <c r="BI86" s="1">
        <v>103.617149353027</v>
      </c>
      <c r="BJ86" s="1">
        <v>416.93916653015702</v>
      </c>
      <c r="BK86" s="1">
        <v>531.96147431038105</v>
      </c>
      <c r="BL86" s="1">
        <v>870.824951171875</v>
      </c>
      <c r="BM86" s="1">
        <v>423.2</v>
      </c>
      <c r="BN86" s="1"/>
      <c r="BO86" s="1"/>
      <c r="BP86" s="1"/>
      <c r="BQ86" s="1"/>
      <c r="BR86" s="1"/>
      <c r="BX86" s="1"/>
      <c r="BY86" s="1"/>
      <c r="BZ86" s="1"/>
      <c r="CA86" s="1"/>
      <c r="CB86" s="52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</row>
    <row r="87" spans="1:124" hidden="1">
      <c r="A87" s="1" t="s">
        <v>212</v>
      </c>
      <c r="B87" s="1" t="s">
        <v>131</v>
      </c>
      <c r="C87" s="1" t="s">
        <v>131</v>
      </c>
      <c r="D87" s="1" t="s">
        <v>131</v>
      </c>
      <c r="E87" s="1" t="s">
        <v>131</v>
      </c>
      <c r="F87" s="1">
        <v>159.01526562292955</v>
      </c>
      <c r="G87" s="1">
        <v>56.975258721704513</v>
      </c>
      <c r="H87" s="1">
        <v>69.285869526608721</v>
      </c>
      <c r="I87" s="38">
        <v>48.083159375482232</v>
      </c>
      <c r="J87" s="1" t="s">
        <v>131</v>
      </c>
      <c r="K87" s="1">
        <v>26.283993710227037</v>
      </c>
      <c r="L87" s="1">
        <v>1161.83471679688</v>
      </c>
      <c r="M87" s="1">
        <v>374.8</v>
      </c>
      <c r="N87" s="1">
        <v>48.2976840605915</v>
      </c>
      <c r="O87" s="1">
        <v>95.600006103515597</v>
      </c>
      <c r="P87" s="1">
        <v>30.75</v>
      </c>
      <c r="Q87" s="1">
        <v>2073</v>
      </c>
      <c r="R87" s="1">
        <v>175.91000366210901</v>
      </c>
      <c r="S87" s="1">
        <v>148.57998657226599</v>
      </c>
      <c r="T87" s="1">
        <v>292.7</v>
      </c>
      <c r="U87" s="1">
        <v>1316.1581568199199</v>
      </c>
      <c r="V87" s="1">
        <v>51.2299995422363</v>
      </c>
      <c r="W87" s="1">
        <v>563.55852173913001</v>
      </c>
      <c r="X87" s="1">
        <v>1299.1300000000001</v>
      </c>
      <c r="Y87" s="1">
        <v>66</v>
      </c>
      <c r="Z87" s="1">
        <v>11.36</v>
      </c>
      <c r="AA87" s="1">
        <v>89.239990234000004</v>
      </c>
      <c r="AB87" s="1">
        <v>434.31015014648398</v>
      </c>
      <c r="AC87" s="1">
        <v>76.200881958007798</v>
      </c>
      <c r="AD87" s="1">
        <v>84.305458068847699</v>
      </c>
      <c r="AE87" s="1">
        <v>65.351234436035199</v>
      </c>
      <c r="AF87" s="1">
        <v>3.4399998982747499</v>
      </c>
      <c r="AG87" s="1" t="s">
        <v>131</v>
      </c>
      <c r="AH87" s="1" t="s">
        <v>131</v>
      </c>
      <c r="AI87" s="1">
        <v>3644.23681640625</v>
      </c>
      <c r="AJ87" s="1">
        <v>14.01</v>
      </c>
      <c r="AK87" s="1">
        <v>13.88</v>
      </c>
      <c r="AL87" s="1">
        <v>13.28</v>
      </c>
      <c r="AM87" s="1">
        <v>14.88</v>
      </c>
      <c r="AN87" s="1">
        <v>2177.5907690975801</v>
      </c>
      <c r="AO87" s="1">
        <v>443.05</v>
      </c>
      <c r="AP87" s="1">
        <v>224.77139272767599</v>
      </c>
      <c r="AQ87" s="1">
        <v>114.082204444445</v>
      </c>
      <c r="AR87" s="1">
        <v>45.4307607090104</v>
      </c>
      <c r="AS87" s="1">
        <v>175</v>
      </c>
      <c r="AT87" s="1">
        <v>39.9799995422363</v>
      </c>
      <c r="AU87" s="1">
        <v>6.6306147149276997</v>
      </c>
      <c r="AV87" s="1">
        <v>187.16990661621099</v>
      </c>
      <c r="AW87" s="1">
        <v>150.63558959960901</v>
      </c>
      <c r="AX87" s="1">
        <v>12.897030000000001</v>
      </c>
      <c r="AY87" s="1">
        <v>163.2853743503</v>
      </c>
      <c r="AZ87" s="1">
        <v>320.55174799999998</v>
      </c>
      <c r="BA87" s="1">
        <v>177.00748786874999</v>
      </c>
      <c r="BB87" s="1" t="s">
        <v>131</v>
      </c>
      <c r="BC87" s="1">
        <v>5.3899998664856001</v>
      </c>
      <c r="BD87" s="1">
        <v>21.080001831054702</v>
      </c>
      <c r="BE87" s="1">
        <v>414.83333333333201</v>
      </c>
      <c r="BF87" s="1">
        <v>207.32000732421901</v>
      </c>
      <c r="BG87" s="1">
        <v>5542.8007307067901</v>
      </c>
      <c r="BH87" s="1">
        <v>17</v>
      </c>
      <c r="BI87" s="1">
        <v>104.719451904297</v>
      </c>
      <c r="BJ87" s="1">
        <v>397.14459326327</v>
      </c>
      <c r="BK87" s="1">
        <v>551.82875490938898</v>
      </c>
      <c r="BL87" s="1">
        <v>886.25732421875</v>
      </c>
      <c r="BM87" s="1">
        <v>401</v>
      </c>
      <c r="BN87" s="1"/>
      <c r="BO87" s="1"/>
      <c r="BP87" s="1"/>
      <c r="BQ87" s="1"/>
      <c r="BR87" s="1"/>
      <c r="BX87" s="1"/>
      <c r="BY87" s="1"/>
      <c r="BZ87" s="1"/>
      <c r="CA87" s="1"/>
      <c r="CB87" s="52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</row>
    <row r="88" spans="1:124" hidden="1">
      <c r="A88" s="1" t="s">
        <v>213</v>
      </c>
      <c r="B88" s="1" t="s">
        <v>131</v>
      </c>
      <c r="C88" s="1" t="s">
        <v>131</v>
      </c>
      <c r="D88" s="1" t="s">
        <v>131</v>
      </c>
      <c r="E88" s="1" t="s">
        <v>131</v>
      </c>
      <c r="F88" s="1">
        <v>152.27713183048007</v>
      </c>
      <c r="G88" s="1">
        <v>56.934546984479347</v>
      </c>
      <c r="H88" s="1">
        <v>70.314757187643664</v>
      </c>
      <c r="I88" s="38">
        <v>47.26986338060189</v>
      </c>
      <c r="J88" s="1" t="s">
        <v>131</v>
      </c>
      <c r="K88" s="1">
        <v>27.137831924901835</v>
      </c>
      <c r="L88" s="1">
        <v>1130.96997070313</v>
      </c>
      <c r="M88" s="1">
        <v>293.8</v>
      </c>
      <c r="N88" s="1">
        <v>55.561451848068302</v>
      </c>
      <c r="O88" s="1">
        <v>97</v>
      </c>
      <c r="P88" s="1">
        <v>30.75</v>
      </c>
      <c r="Q88" s="1">
        <v>2024</v>
      </c>
      <c r="R88" s="1">
        <v>154.63000488281301</v>
      </c>
      <c r="S88" s="1">
        <v>148.67001342773401</v>
      </c>
      <c r="T88" s="1">
        <v>347.4</v>
      </c>
      <c r="U88" s="1">
        <v>1302.9303863601699</v>
      </c>
      <c r="V88" s="1">
        <v>52.810001373291001</v>
      </c>
      <c r="W88" s="1">
        <v>562.78414999999995</v>
      </c>
      <c r="X88" s="1">
        <v>1066.25</v>
      </c>
      <c r="Y88" s="1">
        <v>65.299987792968807</v>
      </c>
      <c r="Z88" s="1">
        <v>11.36</v>
      </c>
      <c r="AA88" s="1">
        <v>88.269989014000004</v>
      </c>
      <c r="AB88" s="1">
        <v>473.99328613281301</v>
      </c>
      <c r="AC88" s="1">
        <v>74.942604064941406</v>
      </c>
      <c r="AD88" s="1">
        <v>97.365455627441406</v>
      </c>
      <c r="AE88" s="1">
        <v>69.288070678710895</v>
      </c>
      <c r="AF88" s="1">
        <v>3.4399998982747499</v>
      </c>
      <c r="AG88" s="1" t="s">
        <v>131</v>
      </c>
      <c r="AH88" s="1" t="s">
        <v>131</v>
      </c>
      <c r="AI88" s="1">
        <v>3642.0322265625</v>
      </c>
      <c r="AJ88" s="1">
        <v>14.47</v>
      </c>
      <c r="AK88" s="1">
        <v>14.53</v>
      </c>
      <c r="AL88" s="1">
        <v>13.7</v>
      </c>
      <c r="AM88" s="1">
        <v>15.17</v>
      </c>
      <c r="AN88" s="1">
        <v>2141.5427280551398</v>
      </c>
      <c r="AO88" s="1">
        <v>380.93</v>
      </c>
      <c r="AP88" s="1">
        <v>250.38872057531501</v>
      </c>
      <c r="AQ88" s="1">
        <v>118.475758730159</v>
      </c>
      <c r="AR88" s="1">
        <v>44.739660265878904</v>
      </c>
      <c r="AS88" s="1">
        <v>174</v>
      </c>
      <c r="AT88" s="1">
        <v>38.180000305175803</v>
      </c>
      <c r="AU88" s="1">
        <v>6.5045631875534502</v>
      </c>
      <c r="AV88" s="1">
        <v>216.16493225097699</v>
      </c>
      <c r="AW88" s="1">
        <v>157.41949462890599</v>
      </c>
      <c r="AX88" s="1">
        <v>12.897030000000001</v>
      </c>
      <c r="AY88" s="1">
        <v>165.29158093449999</v>
      </c>
      <c r="AZ88" s="1">
        <v>337.08639799999997</v>
      </c>
      <c r="BA88" s="1">
        <v>183.66794868125001</v>
      </c>
      <c r="BB88" s="1" t="s">
        <v>131</v>
      </c>
      <c r="BC88" s="1">
        <v>5.9499998092651403</v>
      </c>
      <c r="BD88" s="1">
        <v>21.169998168945298</v>
      </c>
      <c r="BE88" s="1">
        <v>427.02499999999901</v>
      </c>
      <c r="BF88" s="1">
        <v>206.25999450683599</v>
      </c>
      <c r="BG88" s="1">
        <v>6092.2999781982398</v>
      </c>
      <c r="BH88" s="1">
        <v>16.75</v>
      </c>
      <c r="BI88" s="1">
        <v>105.08689880371099</v>
      </c>
      <c r="BJ88" s="1">
        <v>406.666048571722</v>
      </c>
      <c r="BK88" s="1">
        <v>560.61854352475495</v>
      </c>
      <c r="BL88" s="1">
        <v>820.11865234375</v>
      </c>
      <c r="BM88" s="1">
        <v>389.5</v>
      </c>
      <c r="BN88" s="1"/>
      <c r="BO88" s="1"/>
      <c r="BP88" s="1"/>
      <c r="BQ88" s="1"/>
      <c r="BR88" s="1"/>
      <c r="BX88" s="1"/>
      <c r="BY88" s="1"/>
      <c r="BZ88" s="1"/>
      <c r="CA88" s="1"/>
      <c r="CB88" s="52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</row>
    <row r="89" spans="1:124" hidden="1">
      <c r="A89" s="1" t="s">
        <v>214</v>
      </c>
      <c r="B89" s="1" t="s">
        <v>131</v>
      </c>
      <c r="C89" s="1" t="s">
        <v>131</v>
      </c>
      <c r="D89" s="1" t="s">
        <v>131</v>
      </c>
      <c r="E89" s="1" t="s">
        <v>131</v>
      </c>
      <c r="F89" s="1">
        <v>137.63970294559797</v>
      </c>
      <c r="G89" s="1">
        <v>57.592453416953369</v>
      </c>
      <c r="H89" s="1">
        <v>71.604163851812743</v>
      </c>
      <c r="I89" s="38">
        <v>47.471629749322311</v>
      </c>
      <c r="J89" s="1" t="s">
        <v>131</v>
      </c>
      <c r="K89" s="1">
        <v>28.952709992696523</v>
      </c>
      <c r="L89" s="1">
        <v>1130.96997070313</v>
      </c>
      <c r="M89" s="1">
        <v>311.39999999999998</v>
      </c>
      <c r="N89" s="1">
        <v>46.577318005662796</v>
      </c>
      <c r="O89" s="1">
        <v>99</v>
      </c>
      <c r="P89" s="1">
        <v>29.25</v>
      </c>
      <c r="Q89" s="1">
        <v>1976</v>
      </c>
      <c r="R89" s="1">
        <v>134.30999755859401</v>
      </c>
      <c r="S89" s="1">
        <v>126.019989013672</v>
      </c>
      <c r="T89" s="1">
        <v>339.07</v>
      </c>
      <c r="U89" s="1">
        <v>1331.5905136398301</v>
      </c>
      <c r="V89" s="1">
        <v>59.709999084472699</v>
      </c>
      <c r="W89" s="1">
        <v>568.844652173913</v>
      </c>
      <c r="X89" s="1">
        <v>860</v>
      </c>
      <c r="Y89" s="1">
        <v>62</v>
      </c>
      <c r="Z89" s="1">
        <v>11.36</v>
      </c>
      <c r="AA89" s="1">
        <v>90.510009765999996</v>
      </c>
      <c r="AB89" s="1">
        <v>515.881103515625</v>
      </c>
      <c r="AC89" s="1">
        <v>75.582778930664105</v>
      </c>
      <c r="AD89" s="1">
        <v>118.725471496582</v>
      </c>
      <c r="AE89" s="1">
        <v>70.075431823730497</v>
      </c>
      <c r="AF89" s="1">
        <v>3.4399998982747499</v>
      </c>
      <c r="AG89" s="1" t="s">
        <v>131</v>
      </c>
      <c r="AH89" s="1" t="s">
        <v>131</v>
      </c>
      <c r="AI89" s="1">
        <v>3562.666015625</v>
      </c>
      <c r="AJ89" s="1">
        <v>15.44</v>
      </c>
      <c r="AK89" s="1">
        <v>15.76</v>
      </c>
      <c r="AL89" s="1">
        <v>14.5</v>
      </c>
      <c r="AM89" s="1">
        <v>16.05</v>
      </c>
      <c r="AN89" s="1">
        <v>2169.9516655698799</v>
      </c>
      <c r="AO89" s="1">
        <v>364.06</v>
      </c>
      <c r="AP89" s="1">
        <v>242.12506643091501</v>
      </c>
      <c r="AQ89" s="1">
        <v>121.367243174603</v>
      </c>
      <c r="AR89" s="1">
        <v>44.012186115214199</v>
      </c>
      <c r="AS89" s="1">
        <v>167</v>
      </c>
      <c r="AT89" s="1">
        <v>38.0200004577637</v>
      </c>
      <c r="AU89" s="1">
        <v>6.6646748625596599</v>
      </c>
      <c r="AV89" s="1">
        <v>263.587158203125</v>
      </c>
      <c r="AW89" s="1">
        <v>163.82203674316401</v>
      </c>
      <c r="AX89" s="1">
        <v>13.11749</v>
      </c>
      <c r="AY89" s="1">
        <v>158.84305977099999</v>
      </c>
      <c r="AZ89" s="1">
        <v>339.51148000000001</v>
      </c>
      <c r="BA89" s="1">
        <v>180.75112618750001</v>
      </c>
      <c r="BB89" s="1" t="s">
        <v>131</v>
      </c>
      <c r="BC89" s="1">
        <v>5.6999998092651403</v>
      </c>
      <c r="BD89" s="1">
        <v>21.119998931884801</v>
      </c>
      <c r="BE89" s="1">
        <v>424.88405797101302</v>
      </c>
      <c r="BF89" s="1">
        <v>194.80999755859401</v>
      </c>
      <c r="BG89" s="1">
        <v>6428.1001774230899</v>
      </c>
      <c r="BH89" s="1">
        <v>16.649999999999999</v>
      </c>
      <c r="BI89" s="1">
        <v>107.291511535645</v>
      </c>
      <c r="BJ89" s="1">
        <v>419.44481065169202</v>
      </c>
      <c r="BK89" s="1">
        <v>579.52253998679396</v>
      </c>
      <c r="BL89" s="1">
        <v>798.072509765625</v>
      </c>
      <c r="BM89" s="1">
        <v>388.75</v>
      </c>
      <c r="BN89" s="1"/>
      <c r="BO89" s="1"/>
      <c r="BP89" s="1"/>
      <c r="BQ89" s="1"/>
      <c r="BR89" s="1"/>
      <c r="BX89" s="1"/>
      <c r="BY89" s="1"/>
      <c r="BZ89" s="1"/>
      <c r="CA89" s="1"/>
      <c r="CB89" s="52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</row>
    <row r="90" spans="1:124" hidden="1">
      <c r="A90" s="1" t="s">
        <v>215</v>
      </c>
      <c r="B90" s="1" t="s">
        <v>131</v>
      </c>
      <c r="C90" s="1" t="s">
        <v>131</v>
      </c>
      <c r="D90" s="1" t="s">
        <v>131</v>
      </c>
      <c r="E90" s="1" t="s">
        <v>131</v>
      </c>
      <c r="F90" s="1">
        <v>130.62529924319276</v>
      </c>
      <c r="G90" s="1">
        <v>58.204342003335235</v>
      </c>
      <c r="H90" s="1">
        <v>72.478553064297301</v>
      </c>
      <c r="I90" s="38">
        <v>47.893911038166912</v>
      </c>
      <c r="J90" s="1" t="s">
        <v>131</v>
      </c>
      <c r="K90" s="1">
        <v>33.952400955871163</v>
      </c>
      <c r="L90" s="1">
        <v>1170.6533203125</v>
      </c>
      <c r="M90" s="1">
        <v>421.6</v>
      </c>
      <c r="N90" s="1">
        <v>46.449883483075503</v>
      </c>
      <c r="O90" s="1">
        <v>99</v>
      </c>
      <c r="P90" s="1">
        <v>29.25</v>
      </c>
      <c r="Q90" s="1">
        <v>1976</v>
      </c>
      <c r="R90" s="1">
        <v>121.75</v>
      </c>
      <c r="S90" s="1">
        <v>113.80999755859401</v>
      </c>
      <c r="T90" s="1">
        <v>367.54</v>
      </c>
      <c r="U90" s="1">
        <v>1344.8181999999999</v>
      </c>
      <c r="V90" s="1">
        <v>65.679992675781307</v>
      </c>
      <c r="W90" s="1">
        <v>594.41754545454501</v>
      </c>
      <c r="X90" s="1">
        <v>780.45</v>
      </c>
      <c r="Y90" s="1">
        <v>61.799999237060497</v>
      </c>
      <c r="Z90" s="1">
        <v>10.94</v>
      </c>
      <c r="AA90" s="1">
        <v>94.899993895999998</v>
      </c>
      <c r="AB90" s="1">
        <v>462.97021484375</v>
      </c>
      <c r="AC90" s="1">
        <v>78.225166320800795</v>
      </c>
      <c r="AD90" s="1">
        <v>127.45954132080099</v>
      </c>
      <c r="AE90" s="1">
        <v>68.107017517089801</v>
      </c>
      <c r="AF90" s="1">
        <v>2.1299997965494799</v>
      </c>
      <c r="AG90" s="1" t="s">
        <v>131</v>
      </c>
      <c r="AH90" s="1" t="s">
        <v>131</v>
      </c>
      <c r="AI90" s="1">
        <v>3525.1875</v>
      </c>
      <c r="AJ90" s="1">
        <v>18.100000000000001</v>
      </c>
      <c r="AK90" s="1">
        <v>18.48</v>
      </c>
      <c r="AL90" s="1">
        <v>17.12</v>
      </c>
      <c r="AM90" s="1">
        <v>18.690000000000001</v>
      </c>
      <c r="AN90" s="1">
        <v>2253.0189351806098</v>
      </c>
      <c r="AO90" s="1">
        <v>365.01</v>
      </c>
      <c r="AP90" s="1">
        <v>289.22789505399402</v>
      </c>
      <c r="AQ90" s="1">
        <v>124.390158730159</v>
      </c>
      <c r="AR90" s="1">
        <v>43.466580502215699</v>
      </c>
      <c r="AS90" s="1">
        <v>173</v>
      </c>
      <c r="AT90" s="1">
        <v>40.029998779296903</v>
      </c>
      <c r="AU90" s="1">
        <v>7.1611208621764399</v>
      </c>
      <c r="AV90" s="1">
        <v>282.97799682617199</v>
      </c>
      <c r="AW90" s="1">
        <v>151.75</v>
      </c>
      <c r="AX90" s="1">
        <v>13.337949999999999</v>
      </c>
      <c r="AY90" s="1">
        <v>159.0304526937</v>
      </c>
      <c r="AZ90" s="1">
        <v>356.927978</v>
      </c>
      <c r="BA90" s="1">
        <v>182.2210209875</v>
      </c>
      <c r="BB90" s="1" t="s">
        <v>131</v>
      </c>
      <c r="BC90" s="1">
        <v>6.4800000190734899</v>
      </c>
      <c r="BD90" s="1">
        <v>21.5</v>
      </c>
      <c r="BE90" s="1">
        <v>420.303030303029</v>
      </c>
      <c r="BF90" s="1">
        <v>197.77999877929699</v>
      </c>
      <c r="BG90" s="1">
        <v>6712.70055303955</v>
      </c>
      <c r="BH90" s="1">
        <v>16.649999999999999</v>
      </c>
      <c r="BI90" s="1">
        <v>109.12868499755901</v>
      </c>
      <c r="BJ90" s="1">
        <v>422.20103447861902</v>
      </c>
      <c r="BK90" s="1">
        <v>593.12863905040399</v>
      </c>
      <c r="BL90" s="1">
        <v>758.38916015625</v>
      </c>
      <c r="BM90" s="1">
        <v>400.5</v>
      </c>
      <c r="BN90" s="1"/>
      <c r="BO90" s="1"/>
      <c r="BP90" s="1"/>
      <c r="BQ90" s="1"/>
      <c r="BR90" s="1"/>
      <c r="BX90" s="1"/>
      <c r="BY90" s="1"/>
      <c r="BZ90" s="1"/>
      <c r="CA90" s="1"/>
      <c r="CB90" s="52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1:124" hidden="1">
      <c r="A91" s="1" t="s">
        <v>216</v>
      </c>
      <c r="B91" s="1" t="s">
        <v>131</v>
      </c>
      <c r="C91" s="1" t="s">
        <v>131</v>
      </c>
      <c r="D91" s="1" t="s">
        <v>131</v>
      </c>
      <c r="E91" s="1" t="s">
        <v>131</v>
      </c>
      <c r="F91" s="1">
        <v>127.70264957998496</v>
      </c>
      <c r="G91" s="1">
        <v>60.600756417072851</v>
      </c>
      <c r="H91" s="1">
        <v>74.746667412277318</v>
      </c>
      <c r="I91" s="38">
        <v>50.382998102264736</v>
      </c>
      <c r="J91" s="1" t="s">
        <v>131</v>
      </c>
      <c r="K91" s="1">
        <v>32.453774439901231</v>
      </c>
      <c r="L91" s="1">
        <v>1283.0888671875</v>
      </c>
      <c r="M91" s="1">
        <v>461.9</v>
      </c>
      <c r="N91" s="1">
        <v>46.322448960488103</v>
      </c>
      <c r="O91" s="1">
        <v>103.290008544922</v>
      </c>
      <c r="P91" s="1">
        <v>29.25</v>
      </c>
      <c r="Q91" s="1">
        <v>1965</v>
      </c>
      <c r="R91" s="1">
        <v>119.60001373291</v>
      </c>
      <c r="S91" s="1">
        <v>110.45001220703099</v>
      </c>
      <c r="T91" s="1">
        <v>341.93</v>
      </c>
      <c r="U91" s="1">
        <v>1380.09208636017</v>
      </c>
      <c r="V91" s="1">
        <v>65.850006103515597</v>
      </c>
      <c r="W91" s="1">
        <v>603.40002500000003</v>
      </c>
      <c r="X91" s="1">
        <v>617.5</v>
      </c>
      <c r="Y91" s="1">
        <v>64.100006103515597</v>
      </c>
      <c r="Z91" s="1">
        <v>10.94</v>
      </c>
      <c r="AA91" s="1">
        <v>96</v>
      </c>
      <c r="AB91" s="1">
        <v>460.76559448242199</v>
      </c>
      <c r="AC91" s="1">
        <v>81.125831604003906</v>
      </c>
      <c r="AD91" s="1">
        <v>123.95395660400401</v>
      </c>
      <c r="AE91" s="1">
        <v>66.925956726074205</v>
      </c>
      <c r="AF91" s="1">
        <v>2.1299997965494799</v>
      </c>
      <c r="AG91" s="1" t="s">
        <v>131</v>
      </c>
      <c r="AH91" s="1" t="s">
        <v>131</v>
      </c>
      <c r="AI91" s="1">
        <v>3716.9892578125</v>
      </c>
      <c r="AJ91" s="1">
        <v>17.28</v>
      </c>
      <c r="AK91" s="1">
        <v>17.350000000000001</v>
      </c>
      <c r="AL91" s="1">
        <v>16.739999999999998</v>
      </c>
      <c r="AM91" s="1">
        <v>17.760000000000002</v>
      </c>
      <c r="AN91" s="1">
        <v>2283.0579657542298</v>
      </c>
      <c r="AO91" s="1">
        <v>361.34</v>
      </c>
      <c r="AP91" s="1">
        <v>272.700586765195</v>
      </c>
      <c r="AQ91" s="1">
        <v>108.712304761905</v>
      </c>
      <c r="AR91" s="1">
        <v>43.175590841949798</v>
      </c>
      <c r="AS91" s="1">
        <v>187</v>
      </c>
      <c r="AT91" s="1">
        <v>40.849998474121101</v>
      </c>
      <c r="AU91" s="1">
        <v>7.4980420976290301</v>
      </c>
      <c r="AV91" s="1">
        <v>275.19512939453102</v>
      </c>
      <c r="AW91" s="1">
        <v>163.88558959960901</v>
      </c>
      <c r="AX91" s="1">
        <v>13.337949999999999</v>
      </c>
      <c r="AY91" s="1">
        <v>158.9973833544</v>
      </c>
      <c r="AZ91" s="1">
        <v>354.06197200000003</v>
      </c>
      <c r="BA91" s="1">
        <v>179.87837615000001</v>
      </c>
      <c r="BB91" s="1" t="s">
        <v>131</v>
      </c>
      <c r="BC91" s="1">
        <v>7.3899998664856001</v>
      </c>
      <c r="BD91" s="1">
        <v>21.7599983215332</v>
      </c>
      <c r="BE91" s="1">
        <v>414.67499999999899</v>
      </c>
      <c r="BF91" s="1">
        <v>184.05000305175801</v>
      </c>
      <c r="BG91" s="1">
        <v>6688.40048432617</v>
      </c>
      <c r="BH91" s="1">
        <v>16.824999999999999</v>
      </c>
      <c r="BI91" s="1">
        <v>112.068199157715</v>
      </c>
      <c r="BJ91" s="1">
        <v>435.98207714706001</v>
      </c>
      <c r="BK91" s="1">
        <v>626.72239707780295</v>
      </c>
      <c r="BL91" s="1">
        <v>740.75244140625</v>
      </c>
      <c r="BM91" s="1">
        <v>405.85</v>
      </c>
      <c r="BN91" s="1"/>
      <c r="BO91" s="1"/>
      <c r="BP91" s="1"/>
      <c r="BQ91" s="1"/>
      <c r="BR91" s="1"/>
      <c r="BX91" s="1"/>
      <c r="BY91" s="1"/>
      <c r="BZ91" s="1"/>
      <c r="CA91" s="1"/>
      <c r="CB91" s="52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1:124" hidden="1">
      <c r="A92" s="1" t="s">
        <v>217</v>
      </c>
      <c r="B92" s="1" t="s">
        <v>131</v>
      </c>
      <c r="C92" s="1" t="s">
        <v>131</v>
      </c>
      <c r="D92" s="1" t="s">
        <v>131</v>
      </c>
      <c r="E92" s="1" t="s">
        <v>131</v>
      </c>
      <c r="F92" s="1">
        <v>120.23212626262125</v>
      </c>
      <c r="G92" s="1">
        <v>63.412474445876896</v>
      </c>
      <c r="H92" s="1">
        <v>78.2235623421751</v>
      </c>
      <c r="I92" s="38">
        <v>52.714251011906612</v>
      </c>
      <c r="J92" s="1" t="s">
        <v>131</v>
      </c>
      <c r="K92" s="1">
        <v>33.297031191634495</v>
      </c>
      <c r="L92" s="1">
        <v>1369.06909179688</v>
      </c>
      <c r="M92" s="1">
        <v>449.2</v>
      </c>
      <c r="N92" s="1">
        <v>46.449883483075503</v>
      </c>
      <c r="O92" s="1">
        <v>105.55999755859401</v>
      </c>
      <c r="P92" s="1">
        <v>29.25</v>
      </c>
      <c r="Q92" s="1">
        <v>2011</v>
      </c>
      <c r="R92" s="1">
        <v>102.040008544922</v>
      </c>
      <c r="S92" s="1">
        <v>98.279998779296903</v>
      </c>
      <c r="T92" s="1">
        <v>323.23</v>
      </c>
      <c r="U92" s="1">
        <v>1463.86754544067</v>
      </c>
      <c r="V92" s="1">
        <v>63.090000152587898</v>
      </c>
      <c r="W92" s="1">
        <v>628.98599999999999</v>
      </c>
      <c r="X92" s="1">
        <v>566.14</v>
      </c>
      <c r="Y92" s="1">
        <v>69.720001220703097</v>
      </c>
      <c r="Z92" s="1">
        <v>10.94</v>
      </c>
      <c r="AA92" s="1">
        <v>99.399993895999998</v>
      </c>
      <c r="AB92" s="1">
        <v>487.22100830078102</v>
      </c>
      <c r="AC92" s="1">
        <v>77.231788635253906</v>
      </c>
      <c r="AD92" s="1">
        <v>121.49387359619099</v>
      </c>
      <c r="AE92" s="1">
        <v>71.650161743164105</v>
      </c>
      <c r="AF92" s="1">
        <v>2.1299997965494799</v>
      </c>
      <c r="AG92" s="1" t="s">
        <v>131</v>
      </c>
      <c r="AH92" s="1" t="s">
        <v>131</v>
      </c>
      <c r="AI92" s="1">
        <v>3772.10473632813</v>
      </c>
      <c r="AJ92" s="1">
        <v>17.739999999999998</v>
      </c>
      <c r="AK92" s="1">
        <v>17.89</v>
      </c>
      <c r="AL92" s="1">
        <v>16.93</v>
      </c>
      <c r="AM92" s="1">
        <v>18.41</v>
      </c>
      <c r="AN92" s="1">
        <v>2282.3704518529598</v>
      </c>
      <c r="AO92" s="1">
        <v>349.65</v>
      </c>
      <c r="AP92" s="1">
        <v>258.652374719715</v>
      </c>
      <c r="AQ92" s="1">
        <v>113.44382476190501</v>
      </c>
      <c r="AR92" s="1">
        <v>41.902511078286601</v>
      </c>
      <c r="AS92" s="1">
        <v>198</v>
      </c>
      <c r="AT92" s="1">
        <v>40.650001525878899</v>
      </c>
      <c r="AU92" s="1">
        <v>7.70001537126271</v>
      </c>
      <c r="AV92" s="1">
        <v>269.7333984375</v>
      </c>
      <c r="AW92" s="1">
        <v>173.317794799805</v>
      </c>
      <c r="AX92" s="1">
        <v>12.897030000000001</v>
      </c>
      <c r="AY92" s="1">
        <v>155.27157112660001</v>
      </c>
      <c r="AZ92" s="1">
        <v>347.66857399999998</v>
      </c>
      <c r="BA92" s="1">
        <v>179.94727746875</v>
      </c>
      <c r="BB92" s="1" t="s">
        <v>131</v>
      </c>
      <c r="BC92" s="1">
        <v>7.5599999427795401</v>
      </c>
      <c r="BD92" s="1">
        <v>21.7599983215332</v>
      </c>
      <c r="BE92" s="1">
        <v>404.65909090909003</v>
      </c>
      <c r="BF92" s="1">
        <v>183.19999694824199</v>
      </c>
      <c r="BG92" s="1">
        <v>6631.5007276611304</v>
      </c>
      <c r="BH92" s="1">
        <v>17</v>
      </c>
      <c r="BI92" s="1">
        <v>115.375114440918</v>
      </c>
      <c r="BJ92" s="1">
        <v>470.81051514315601</v>
      </c>
      <c r="BK92" s="1">
        <v>715.10157621738301</v>
      </c>
      <c r="BL92" s="1">
        <v>731.933837890625</v>
      </c>
      <c r="BM92" s="1">
        <v>421</v>
      </c>
      <c r="BN92" s="1"/>
      <c r="BO92" s="1"/>
      <c r="BP92" s="1"/>
      <c r="BQ92" s="1"/>
      <c r="BR92" s="1"/>
      <c r="BX92" s="1"/>
      <c r="BY92" s="1"/>
      <c r="BZ92" s="1"/>
      <c r="CA92" s="1"/>
      <c r="CB92" s="52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hidden="1">
      <c r="A93" s="1" t="s">
        <v>218</v>
      </c>
      <c r="B93" s="1" t="s">
        <v>131</v>
      </c>
      <c r="C93" s="1" t="s">
        <v>131</v>
      </c>
      <c r="D93" s="1" t="s">
        <v>131</v>
      </c>
      <c r="E93" s="1" t="s">
        <v>131</v>
      </c>
      <c r="F93" s="1">
        <v>121.27585478404784</v>
      </c>
      <c r="G93" s="1">
        <v>67.421025834017996</v>
      </c>
      <c r="H93" s="1">
        <v>86.252921912269613</v>
      </c>
      <c r="I93" s="38">
        <v>53.818525238447421</v>
      </c>
      <c r="J93" s="1" t="s">
        <v>131</v>
      </c>
      <c r="K93" s="1">
        <v>33.868020353219087</v>
      </c>
      <c r="L93" s="1">
        <v>1399.93359375</v>
      </c>
      <c r="M93" s="1">
        <v>350.5</v>
      </c>
      <c r="N93" s="1">
        <v>58.938466696632098</v>
      </c>
      <c r="O93" s="1">
        <v>108.67999267578099</v>
      </c>
      <c r="P93" s="1">
        <v>24.75</v>
      </c>
      <c r="Q93" s="1">
        <v>2072</v>
      </c>
      <c r="R93" s="1">
        <v>106.29998779296901</v>
      </c>
      <c r="S93" s="1">
        <v>101.17001342773401</v>
      </c>
      <c r="T93" s="1">
        <v>332.61</v>
      </c>
      <c r="U93" s="1">
        <v>1483.70899088135</v>
      </c>
      <c r="V93" s="1">
        <v>65.850006103515597</v>
      </c>
      <c r="W93" s="1">
        <v>644.35990909090901</v>
      </c>
      <c r="X93" s="1">
        <v>555.73</v>
      </c>
      <c r="Y93" s="1">
        <v>82.600006103515597</v>
      </c>
      <c r="Z93" s="1">
        <v>10.94</v>
      </c>
      <c r="AA93" s="1">
        <v>99.600006104000002</v>
      </c>
      <c r="AB93" s="1">
        <v>555.564208984375</v>
      </c>
      <c r="AC93" s="1">
        <v>74.649009704589801</v>
      </c>
      <c r="AD93" s="1">
        <v>132.00393676757801</v>
      </c>
      <c r="AE93" s="1">
        <v>74.405921936035199</v>
      </c>
      <c r="AF93" s="1">
        <v>2.1299997965494799</v>
      </c>
      <c r="AG93" s="1" t="s">
        <v>131</v>
      </c>
      <c r="AH93" s="1" t="s">
        <v>131</v>
      </c>
      <c r="AI93" s="1">
        <v>3897.76806640625</v>
      </c>
      <c r="AJ93" s="1">
        <v>18.05</v>
      </c>
      <c r="AK93" s="1">
        <v>18.45</v>
      </c>
      <c r="AL93" s="1">
        <v>17.04</v>
      </c>
      <c r="AM93" s="1">
        <v>18.670000000000002</v>
      </c>
      <c r="AN93" s="1">
        <v>2302.5862818179899</v>
      </c>
      <c r="AO93" s="1">
        <v>397.68</v>
      </c>
      <c r="AP93" s="1">
        <v>280.13787549515501</v>
      </c>
      <c r="AQ93" s="1">
        <v>123.244830476191</v>
      </c>
      <c r="AR93" s="1">
        <v>41.138663220088603</v>
      </c>
      <c r="AS93" s="1">
        <v>199</v>
      </c>
      <c r="AT93" s="1">
        <v>42</v>
      </c>
      <c r="AU93" s="1">
        <v>7.9941325036794098</v>
      </c>
      <c r="AV93" s="1">
        <v>293.06723022460898</v>
      </c>
      <c r="AW93" s="1">
        <v>166.14407348632801</v>
      </c>
      <c r="AX93" s="1">
        <v>12.897030000000001</v>
      </c>
      <c r="AY93" s="1">
        <v>166.0521757384</v>
      </c>
      <c r="AZ93" s="1">
        <v>345.904878</v>
      </c>
      <c r="BA93" s="1">
        <v>188.5599423125</v>
      </c>
      <c r="BB93" s="1" t="s">
        <v>131</v>
      </c>
      <c r="BC93" s="1">
        <v>6.6799998283386204</v>
      </c>
      <c r="BD93" s="1">
        <v>21.860000610351602</v>
      </c>
      <c r="BE93" s="1">
        <v>437.86363636363501</v>
      </c>
      <c r="BF93" s="1">
        <v>149.52999877929699</v>
      </c>
      <c r="BG93" s="1">
        <v>6699.8003504394501</v>
      </c>
      <c r="BH93" s="1">
        <v>17</v>
      </c>
      <c r="BI93" s="1">
        <v>113.17049407959</v>
      </c>
      <c r="BJ93" s="1">
        <v>504.511459164276</v>
      </c>
      <c r="BK93" s="1">
        <v>832.37891201068999</v>
      </c>
      <c r="BL93" s="1">
        <v>760.593994140625</v>
      </c>
      <c r="BM93" s="1">
        <v>453.25</v>
      </c>
      <c r="BN93" s="1"/>
      <c r="BO93" s="1"/>
      <c r="BP93" s="1"/>
      <c r="BQ93" s="1"/>
      <c r="BR93" s="1"/>
      <c r="BX93" s="1"/>
      <c r="BY93" s="1"/>
      <c r="BZ93" s="1"/>
      <c r="CA93" s="1"/>
      <c r="CB93" s="52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124" hidden="1">
      <c r="A94" s="1" t="s">
        <v>219</v>
      </c>
      <c r="B94" s="1" t="s">
        <v>131</v>
      </c>
      <c r="C94" s="1" t="s">
        <v>131</v>
      </c>
      <c r="D94" s="1" t="s">
        <v>131</v>
      </c>
      <c r="E94" s="1" t="s">
        <v>131</v>
      </c>
      <c r="F94" s="1">
        <v>124.86912076114098</v>
      </c>
      <c r="G94" s="1">
        <v>69.203133956637231</v>
      </c>
      <c r="H94" s="1">
        <v>88.468573562848647</v>
      </c>
      <c r="I94" s="38">
        <v>55.287479758647962</v>
      </c>
      <c r="J94" s="1" t="s">
        <v>131</v>
      </c>
      <c r="K94" s="1">
        <v>34.506455149483202</v>
      </c>
      <c r="L94" s="1">
        <v>1410.95678710938</v>
      </c>
      <c r="M94" s="1">
        <v>454.7</v>
      </c>
      <c r="N94" s="1">
        <v>63.908413077537297</v>
      </c>
      <c r="O94" s="1">
        <v>109</v>
      </c>
      <c r="P94" s="1">
        <v>24.75</v>
      </c>
      <c r="Q94" s="1">
        <v>2068</v>
      </c>
      <c r="R94" s="1">
        <v>116.379997253418</v>
      </c>
      <c r="S94" s="1">
        <v>105.69000244140599</v>
      </c>
      <c r="T94" s="1">
        <v>333.49</v>
      </c>
      <c r="U94" s="1">
        <v>1518.9830454406699</v>
      </c>
      <c r="V94" s="1">
        <v>76.899993896484403</v>
      </c>
      <c r="W94" s="1">
        <v>658.44430952381003</v>
      </c>
      <c r="X94" s="1">
        <v>565.71</v>
      </c>
      <c r="Y94" s="1">
        <v>83.820007324218807</v>
      </c>
      <c r="Z94" s="1">
        <v>10.94</v>
      </c>
      <c r="AA94" s="1">
        <v>101.04998779</v>
      </c>
      <c r="AB94" s="1">
        <v>692.250732421875</v>
      </c>
      <c r="AC94" s="1">
        <v>78.282562255859403</v>
      </c>
      <c r="AD94" s="1">
        <v>126.279090881348</v>
      </c>
      <c r="AE94" s="1">
        <v>80.704849243164105</v>
      </c>
      <c r="AF94" s="1">
        <v>2.1299997965494799</v>
      </c>
      <c r="AG94" s="1" t="s">
        <v>131</v>
      </c>
      <c r="AH94" s="1" t="s">
        <v>131</v>
      </c>
      <c r="AI94" s="1">
        <v>4435.6953125</v>
      </c>
      <c r="AJ94" s="1">
        <v>18.41</v>
      </c>
      <c r="AK94" s="1">
        <v>18.75</v>
      </c>
      <c r="AL94" s="1">
        <v>17.04</v>
      </c>
      <c r="AM94" s="1">
        <v>19.440000000000001</v>
      </c>
      <c r="AN94" s="1">
        <v>2304.4177181764799</v>
      </c>
      <c r="AO94" s="1">
        <v>500.46</v>
      </c>
      <c r="AP94" s="1">
        <v>281.79060632403502</v>
      </c>
      <c r="AQ94" s="1">
        <v>125.17874539682499</v>
      </c>
      <c r="AR94" s="1">
        <v>41.0659158050222</v>
      </c>
      <c r="AS94" s="1">
        <v>198</v>
      </c>
      <c r="AT94" s="1">
        <v>42.939998626708999</v>
      </c>
      <c r="AU94" s="1">
        <v>8.2571828990219398</v>
      </c>
      <c r="AV94" s="1">
        <v>280.35723876953102</v>
      </c>
      <c r="AW94" s="1">
        <v>165.96609497070301</v>
      </c>
      <c r="AX94" s="1">
        <v>13.11749</v>
      </c>
      <c r="AY94" s="1">
        <v>184.10803499619999</v>
      </c>
      <c r="AZ94" s="1">
        <v>368.61246399999999</v>
      </c>
      <c r="BA94" s="1">
        <v>203.21295610000001</v>
      </c>
      <c r="BB94" s="1" t="s">
        <v>131</v>
      </c>
      <c r="BC94" s="1">
        <v>6.71000003814697</v>
      </c>
      <c r="BD94" s="1">
        <v>22.0099983215332</v>
      </c>
      <c r="BE94" s="1">
        <v>499.42857142857099</v>
      </c>
      <c r="BF94" s="1">
        <v>144.14999389648401</v>
      </c>
      <c r="BG94" s="1">
        <v>6747.40003927612</v>
      </c>
      <c r="BH94" s="1">
        <v>17</v>
      </c>
      <c r="BI94" s="1">
        <v>119.049476623535</v>
      </c>
      <c r="BJ94" s="1">
        <v>497.24506827196802</v>
      </c>
      <c r="BK94" s="1">
        <v>837.19522245893495</v>
      </c>
      <c r="BL94" s="1">
        <v>837.755615234375</v>
      </c>
      <c r="BM94" s="1">
        <v>451</v>
      </c>
      <c r="BN94" s="1"/>
      <c r="BO94" s="1"/>
      <c r="BP94" s="1"/>
      <c r="BQ94" s="1"/>
      <c r="BR94" s="1"/>
      <c r="BX94" s="1"/>
      <c r="BY94" s="1"/>
      <c r="BZ94" s="1"/>
      <c r="CA94" s="1"/>
      <c r="CB94" s="52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124" hidden="1">
      <c r="A95" s="1" t="s">
        <v>220</v>
      </c>
      <c r="B95" s="1" t="s">
        <v>131</v>
      </c>
      <c r="C95" s="1" t="s">
        <v>131</v>
      </c>
      <c r="D95" s="1" t="s">
        <v>131</v>
      </c>
      <c r="E95" s="1" t="s">
        <v>131</v>
      </c>
      <c r="F95" s="1">
        <v>116.71176549824976</v>
      </c>
      <c r="G95" s="1">
        <v>69.657121479249497</v>
      </c>
      <c r="H95" s="1">
        <v>87.398621802901587</v>
      </c>
      <c r="I95" s="38">
        <v>56.842226594740417</v>
      </c>
      <c r="J95" s="1" t="s">
        <v>131</v>
      </c>
      <c r="K95" s="1">
        <v>35.048137686202089</v>
      </c>
      <c r="L95" s="1">
        <v>1472.68627929688</v>
      </c>
      <c r="M95" s="1">
        <v>382.5</v>
      </c>
      <c r="N95" s="1">
        <v>56.580928028766799</v>
      </c>
      <c r="O95" s="1">
        <v>105.10001373291</v>
      </c>
      <c r="P95" s="1">
        <v>24.75</v>
      </c>
      <c r="Q95" s="1">
        <v>1997</v>
      </c>
      <c r="R95" s="1">
        <v>103.720001220703</v>
      </c>
      <c r="S95" s="1">
        <v>98.230010986328097</v>
      </c>
      <c r="T95" s="1">
        <v>347.25</v>
      </c>
      <c r="U95" s="1">
        <v>1571.89379088135</v>
      </c>
      <c r="V95" s="1">
        <v>79.299987792968807</v>
      </c>
      <c r="W95" s="1">
        <v>643.39036363636399</v>
      </c>
      <c r="X95" s="1">
        <v>580</v>
      </c>
      <c r="Y95" s="1">
        <v>82</v>
      </c>
      <c r="Z95" s="1">
        <v>10.94</v>
      </c>
      <c r="AA95" s="1">
        <v>98.630004882999998</v>
      </c>
      <c r="AB95" s="1">
        <v>628.316650390625</v>
      </c>
      <c r="AC95" s="1">
        <v>80.675498962402301</v>
      </c>
      <c r="AD95" s="1">
        <v>128.82492065429699</v>
      </c>
      <c r="AE95" s="1">
        <v>80.3111572265625</v>
      </c>
      <c r="AF95" s="1">
        <v>2.1299997965494799</v>
      </c>
      <c r="AG95" s="1" t="s">
        <v>131</v>
      </c>
      <c r="AH95" s="1" t="s">
        <v>131</v>
      </c>
      <c r="AI95" s="1">
        <v>4435.6953125</v>
      </c>
      <c r="AJ95" s="1">
        <v>18.71</v>
      </c>
      <c r="AK95" s="1">
        <v>18.850000000000001</v>
      </c>
      <c r="AL95" s="1">
        <v>17.2</v>
      </c>
      <c r="AM95" s="1">
        <v>20.07</v>
      </c>
      <c r="AN95" s="1">
        <v>2270.511600761</v>
      </c>
      <c r="AO95" s="1">
        <v>570.92999999999995</v>
      </c>
      <c r="AP95" s="1">
        <v>282.616971738475</v>
      </c>
      <c r="AQ95" s="1">
        <v>146.24527492063501</v>
      </c>
      <c r="AR95" s="1">
        <v>40.593057607090103</v>
      </c>
      <c r="AS95" s="1">
        <v>196</v>
      </c>
      <c r="AT95" s="1">
        <v>44.4799995422363</v>
      </c>
      <c r="AU95" s="1">
        <v>8.2400175969321108</v>
      </c>
      <c r="AV95" s="1">
        <v>286.00936889648398</v>
      </c>
      <c r="AW95" s="1">
        <v>149.817794799805</v>
      </c>
      <c r="AX95" s="1">
        <v>13.11749</v>
      </c>
      <c r="AY95" s="1">
        <v>194.44771508400001</v>
      </c>
      <c r="AZ95" s="1">
        <v>366.62830600000001</v>
      </c>
      <c r="BA95" s="1">
        <v>205.80823910625</v>
      </c>
      <c r="BB95" s="1" t="s">
        <v>131</v>
      </c>
      <c r="BC95" s="1">
        <v>6.4400000572204599</v>
      </c>
      <c r="BD95" s="1">
        <v>22.060001373291001</v>
      </c>
      <c r="BE95" s="1">
        <v>498.31818181818198</v>
      </c>
      <c r="BF95" s="1">
        <v>134.05000305175801</v>
      </c>
      <c r="BG95" s="1">
        <v>6610.3998069274903</v>
      </c>
      <c r="BH95" s="1">
        <v>16.899999999999999</v>
      </c>
      <c r="BI95" s="1">
        <v>108.761260986328</v>
      </c>
      <c r="BJ95" s="1">
        <v>508.52046681887401</v>
      </c>
      <c r="BK95" s="1">
        <v>879.45817026372299</v>
      </c>
      <c r="BL95" s="1">
        <v>877.438720703125</v>
      </c>
      <c r="BM95" s="1">
        <v>447.3</v>
      </c>
      <c r="BN95" s="1"/>
      <c r="BO95" s="1"/>
      <c r="BP95" s="1"/>
      <c r="BQ95" s="1"/>
      <c r="BR95" s="1"/>
      <c r="BX95" s="1"/>
      <c r="BY95" s="1"/>
      <c r="BZ95" s="1"/>
      <c r="CA95" s="1"/>
      <c r="CB95" s="52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1:124" hidden="1">
      <c r="A96" s="1" t="s">
        <v>221</v>
      </c>
      <c r="B96" s="1" t="s">
        <v>131</v>
      </c>
      <c r="C96" s="1" t="s">
        <v>131</v>
      </c>
      <c r="D96" s="1" t="s">
        <v>131</v>
      </c>
      <c r="E96" s="1" t="s">
        <v>131</v>
      </c>
      <c r="F96" s="1">
        <v>118.04313497060659</v>
      </c>
      <c r="G96" s="1">
        <v>73.160246541297866</v>
      </c>
      <c r="H96" s="1">
        <v>89.704988081595474</v>
      </c>
      <c r="I96" s="38">
        <v>61.209784637710641</v>
      </c>
      <c r="J96" s="1" t="s">
        <v>131</v>
      </c>
      <c r="K96" s="1">
        <v>36.716672061641638</v>
      </c>
      <c r="L96" s="1">
        <v>1653.46508789063</v>
      </c>
      <c r="M96" s="1">
        <v>435.4</v>
      </c>
      <c r="N96" s="1">
        <v>54.924279235131699</v>
      </c>
      <c r="O96" s="1">
        <v>105.760009765625</v>
      </c>
      <c r="P96" s="1">
        <v>27</v>
      </c>
      <c r="Q96" s="1">
        <v>2127.10009765625</v>
      </c>
      <c r="R96" s="1">
        <v>98.559997558593807</v>
      </c>
      <c r="S96" s="1">
        <v>92.5</v>
      </c>
      <c r="T96" s="1">
        <v>349.36</v>
      </c>
      <c r="U96" s="1">
        <v>1693.1478908813499</v>
      </c>
      <c r="V96" s="1">
        <v>83.239990234375</v>
      </c>
      <c r="W96" s="1">
        <v>635.53954347826095</v>
      </c>
      <c r="X96" s="1">
        <v>580</v>
      </c>
      <c r="Y96" s="1">
        <v>82.480010986328097</v>
      </c>
      <c r="Z96" s="1">
        <v>10.94</v>
      </c>
      <c r="AA96" s="1">
        <v>95.989990234000004</v>
      </c>
      <c r="AB96" s="1">
        <v>663.590576171875</v>
      </c>
      <c r="AC96" s="1">
        <v>84.728477478027301</v>
      </c>
      <c r="AD96" s="1">
        <v>133.81375122070301</v>
      </c>
      <c r="AE96" s="1">
        <v>76.374343872070298</v>
      </c>
      <c r="AF96" s="1">
        <v>2.1299997965494799</v>
      </c>
      <c r="AG96" s="1" t="s">
        <v>131</v>
      </c>
      <c r="AH96" s="1" t="s">
        <v>131</v>
      </c>
      <c r="AI96" s="1">
        <v>4753.16015625</v>
      </c>
      <c r="AJ96" s="1">
        <v>19.62</v>
      </c>
      <c r="AK96" s="1">
        <v>19.829999999999998</v>
      </c>
      <c r="AL96" s="1">
        <v>17.670000000000002</v>
      </c>
      <c r="AM96" s="1">
        <v>21.34</v>
      </c>
      <c r="AN96" s="1">
        <v>2226.4270953702198</v>
      </c>
      <c r="AO96" s="1">
        <v>514.80999999999995</v>
      </c>
      <c r="AP96" s="1">
        <v>247.08325891755501</v>
      </c>
      <c r="AQ96" s="1">
        <v>156.72221206349201</v>
      </c>
      <c r="AR96" s="1">
        <v>39.974704579025101</v>
      </c>
      <c r="AS96" s="1">
        <v>191</v>
      </c>
      <c r="AT96" s="1">
        <v>46.299999237060497</v>
      </c>
      <c r="AU96" s="1">
        <v>8.2466605940959603</v>
      </c>
      <c r="AV96" s="1">
        <v>297.08526611328102</v>
      </c>
      <c r="AW96" s="1">
        <v>160.09745788574199</v>
      </c>
      <c r="AX96" s="1">
        <v>13.11749</v>
      </c>
      <c r="AY96" s="1">
        <v>186.46698119960001</v>
      </c>
      <c r="AZ96" s="1">
        <v>354.94382000000002</v>
      </c>
      <c r="BA96" s="1">
        <v>198.59656774375</v>
      </c>
      <c r="BB96" s="1" t="s">
        <v>131</v>
      </c>
      <c r="BC96" s="1">
        <v>6.0999999046325701</v>
      </c>
      <c r="BD96" s="1">
        <v>22.069999694824201</v>
      </c>
      <c r="BE96" s="1">
        <v>485.46376811594098</v>
      </c>
      <c r="BF96" s="1">
        <v>153.25</v>
      </c>
      <c r="BG96" s="1">
        <v>6404.9001312011696</v>
      </c>
      <c r="BH96" s="1">
        <v>16.75</v>
      </c>
      <c r="BI96" s="1">
        <v>104.719451904297</v>
      </c>
      <c r="BJ96" s="1">
        <v>522.42679934001205</v>
      </c>
      <c r="BK96" s="1">
        <v>881.98685083475596</v>
      </c>
      <c r="BL96" s="1">
        <v>828.93701171875</v>
      </c>
      <c r="BM96" s="1">
        <v>462.5</v>
      </c>
      <c r="BN96" s="1"/>
      <c r="BO96" s="1"/>
      <c r="BP96" s="1"/>
      <c r="BQ96" s="1"/>
      <c r="BR96" s="1"/>
      <c r="BX96" s="1"/>
      <c r="BY96" s="1"/>
      <c r="BZ96" s="1"/>
      <c r="CA96" s="1"/>
      <c r="CB96" s="52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1:124" hidden="1">
      <c r="A97" s="1" t="s">
        <v>222</v>
      </c>
      <c r="B97" s="1" t="s">
        <v>131</v>
      </c>
      <c r="C97" s="1" t="s">
        <v>131</v>
      </c>
      <c r="D97" s="1" t="s">
        <v>131</v>
      </c>
      <c r="E97" s="1" t="s">
        <v>131</v>
      </c>
      <c r="F97" s="1">
        <v>117.24578678542578</v>
      </c>
      <c r="G97" s="1">
        <v>77.122577195428732</v>
      </c>
      <c r="H97" s="1">
        <v>93.914347311226024</v>
      </c>
      <c r="I97" s="38">
        <v>64.993683638895078</v>
      </c>
      <c r="J97" s="1" t="s">
        <v>131</v>
      </c>
      <c r="K97" s="1">
        <v>35.374621736315035</v>
      </c>
      <c r="L97" s="1">
        <v>1809.99291992188</v>
      </c>
      <c r="M97" s="1">
        <v>338.4</v>
      </c>
      <c r="N97" s="1">
        <v>50.591505467163103</v>
      </c>
      <c r="O97" s="1">
        <v>104</v>
      </c>
      <c r="P97" s="1">
        <v>27</v>
      </c>
      <c r="Q97" s="1">
        <v>2022</v>
      </c>
      <c r="R97" s="1">
        <v>100.89998626709</v>
      </c>
      <c r="S97" s="1">
        <v>94.799987792968807</v>
      </c>
      <c r="T97" s="1">
        <v>293.52999999999997</v>
      </c>
      <c r="U97" s="1">
        <v>1754.87765455933</v>
      </c>
      <c r="V97" s="1">
        <v>86.600006103515597</v>
      </c>
      <c r="W97" s="1">
        <v>631.83823809523801</v>
      </c>
      <c r="X97" s="1">
        <v>580</v>
      </c>
      <c r="Y97" s="1">
        <v>83.899993896484403</v>
      </c>
      <c r="Z97" s="1">
        <v>10.94</v>
      </c>
      <c r="AA97" s="1">
        <v>93</v>
      </c>
      <c r="AB97" s="1">
        <v>659.181396484375</v>
      </c>
      <c r="AC97" s="1">
        <v>91.838851928710895</v>
      </c>
      <c r="AD97" s="1">
        <v>161.54376220703099</v>
      </c>
      <c r="AE97" s="1">
        <v>71.2564697265625</v>
      </c>
      <c r="AF97" s="1">
        <v>2.1299997965494799</v>
      </c>
      <c r="AG97" s="1" t="s">
        <v>131</v>
      </c>
      <c r="AH97" s="1" t="s">
        <v>131</v>
      </c>
      <c r="AI97" s="1">
        <v>5306.51953125</v>
      </c>
      <c r="AJ97" s="1">
        <v>18.88</v>
      </c>
      <c r="AK97" s="1">
        <v>19.07</v>
      </c>
      <c r="AL97" s="1">
        <v>17.3</v>
      </c>
      <c r="AM97" s="1">
        <v>20.28</v>
      </c>
      <c r="AN97" s="1">
        <v>2200.4503470784898</v>
      </c>
      <c r="AO97" s="1">
        <v>520.98</v>
      </c>
      <c r="AP97" s="1">
        <v>254.520547647515</v>
      </c>
      <c r="AQ97" s="1">
        <v>149.756363174603</v>
      </c>
      <c r="AR97" s="1">
        <v>41.429652880354503</v>
      </c>
      <c r="AS97" s="1">
        <v>204</v>
      </c>
      <c r="AT97" s="1">
        <v>46.689998626708999</v>
      </c>
      <c r="AU97" s="1">
        <v>8.2603903668513006</v>
      </c>
      <c r="AV97" s="1">
        <v>358.64974975585898</v>
      </c>
      <c r="AW97" s="1">
        <v>162.35592651367199</v>
      </c>
      <c r="AX97" s="1">
        <v>12.40099</v>
      </c>
      <c r="AY97" s="1">
        <v>177.45007468380001</v>
      </c>
      <c r="AZ97" s="1">
        <v>348.77088400000002</v>
      </c>
      <c r="BA97" s="1">
        <v>190.83368583124999</v>
      </c>
      <c r="BB97" s="1" t="s">
        <v>131</v>
      </c>
      <c r="BC97" s="1">
        <v>5.6199998855590803</v>
      </c>
      <c r="BD97" s="1">
        <v>21.880001068115199</v>
      </c>
      <c r="BE97" s="1">
        <v>437.45238095238</v>
      </c>
      <c r="BF97" s="1">
        <v>158.35000610351599</v>
      </c>
      <c r="BG97" s="1">
        <v>6556.1004092407202</v>
      </c>
      <c r="BH97" s="1">
        <v>17</v>
      </c>
      <c r="BI97" s="1">
        <v>106.924072265625</v>
      </c>
      <c r="BJ97" s="1">
        <v>551.61753806265403</v>
      </c>
      <c r="BK97" s="1">
        <v>1044.8986105394699</v>
      </c>
      <c r="BL97" s="1">
        <v>802.481689453125</v>
      </c>
      <c r="BM97" s="1">
        <v>453.40000000000003</v>
      </c>
      <c r="BN97" s="1"/>
      <c r="BO97" s="1"/>
      <c r="BP97" s="1"/>
      <c r="BQ97" s="1"/>
      <c r="BR97" s="1"/>
      <c r="BX97" s="1"/>
      <c r="BY97" s="1"/>
      <c r="BZ97" s="1"/>
      <c r="CA97" s="1"/>
      <c r="CB97" s="52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1:124" hidden="1">
      <c r="A98" s="1" t="s">
        <v>223</v>
      </c>
      <c r="B98" s="1" t="s">
        <v>131</v>
      </c>
      <c r="C98" s="1" t="s">
        <v>131</v>
      </c>
      <c r="D98" s="1" t="s">
        <v>131</v>
      </c>
      <c r="E98" s="1" t="s">
        <v>131</v>
      </c>
      <c r="F98" s="1">
        <v>120.44681282509923</v>
      </c>
      <c r="G98" s="1">
        <v>78.954448751304326</v>
      </c>
      <c r="H98" s="1">
        <v>99.748435857048548</v>
      </c>
      <c r="I98" s="38">
        <v>63.934706670376684</v>
      </c>
      <c r="J98" s="1" t="s">
        <v>131</v>
      </c>
      <c r="K98" s="1">
        <v>34.3306418055572</v>
      </c>
      <c r="L98" s="1">
        <v>1746.05908203125</v>
      </c>
      <c r="M98" s="1">
        <v>354.4</v>
      </c>
      <c r="N98" s="1">
        <v>57.600404209465303</v>
      </c>
      <c r="O98" s="1">
        <v>113.70001220703099</v>
      </c>
      <c r="P98" s="1">
        <v>27</v>
      </c>
      <c r="Q98" s="1">
        <v>1988</v>
      </c>
      <c r="R98" s="1">
        <v>110</v>
      </c>
      <c r="S98" s="1">
        <v>99.480010986328097</v>
      </c>
      <c r="T98" s="1">
        <v>320.67</v>
      </c>
      <c r="U98" s="1">
        <v>1809.9931545593299</v>
      </c>
      <c r="V98" s="1">
        <v>83.6099853515625</v>
      </c>
      <c r="W98" s="1">
        <v>649.77679545454498</v>
      </c>
      <c r="X98" s="1">
        <v>580</v>
      </c>
      <c r="Y98" s="1">
        <v>89.019989013671903</v>
      </c>
      <c r="Z98" s="1">
        <v>10.94</v>
      </c>
      <c r="AA98" s="1">
        <v>97.019989014000004</v>
      </c>
      <c r="AB98" s="1">
        <v>645.95361328125</v>
      </c>
      <c r="AC98" s="1">
        <v>101.326713562012</v>
      </c>
      <c r="AD98" s="1">
        <v>228.72140502929699</v>
      </c>
      <c r="AE98" s="1">
        <v>72.831199645996094</v>
      </c>
      <c r="AF98" s="1">
        <v>2.1299997965494799</v>
      </c>
      <c r="AG98" s="1" t="s">
        <v>131</v>
      </c>
      <c r="AH98" s="1" t="s">
        <v>131</v>
      </c>
      <c r="AI98" s="1">
        <v>5332.9765625</v>
      </c>
      <c r="AJ98" s="1">
        <v>18.32</v>
      </c>
      <c r="AK98" s="1">
        <v>18.39</v>
      </c>
      <c r="AL98" s="1">
        <v>17.010000000000002</v>
      </c>
      <c r="AM98" s="1">
        <v>19.55</v>
      </c>
      <c r="AN98" s="1">
        <v>2237.07747867023</v>
      </c>
      <c r="AO98" s="1">
        <v>509.93</v>
      </c>
      <c r="AP98" s="1">
        <v>276.83241383739499</v>
      </c>
      <c r="AQ98" s="1">
        <v>111.19072</v>
      </c>
      <c r="AR98" s="1">
        <v>41.684268833087202</v>
      </c>
      <c r="AS98" s="1">
        <v>250</v>
      </c>
      <c r="AT98" s="1">
        <v>47.900001525878899</v>
      </c>
      <c r="AU98" s="1">
        <v>8.3245980129507</v>
      </c>
      <c r="AV98" s="1">
        <v>507.79351806640602</v>
      </c>
      <c r="AW98" s="1">
        <v>160.85169982910199</v>
      </c>
      <c r="AX98" s="1">
        <v>11.68449</v>
      </c>
      <c r="AY98" s="1">
        <v>189.71879956410001</v>
      </c>
      <c r="AZ98" s="1">
        <v>354.72335800000002</v>
      </c>
      <c r="BA98" s="1">
        <v>192.76292275624999</v>
      </c>
      <c r="BB98" s="1" t="s">
        <v>131</v>
      </c>
      <c r="BC98" s="1">
        <v>5.8200001716613796</v>
      </c>
      <c r="BD98" s="1">
        <v>21.880001068115199</v>
      </c>
      <c r="BE98" s="1">
        <v>422.31818181818102</v>
      </c>
      <c r="BF98" s="1">
        <v>160.21000671386699</v>
      </c>
      <c r="BG98" s="1">
        <v>6706.3002386901899</v>
      </c>
      <c r="BH98" s="1">
        <v>16.649999999999999</v>
      </c>
      <c r="BI98" s="1">
        <v>112.068199157715</v>
      </c>
      <c r="BJ98" s="1">
        <v>537.58595392191705</v>
      </c>
      <c r="BK98" s="1">
        <v>924.73160606292402</v>
      </c>
      <c r="BL98" s="1">
        <v>756.1845703125</v>
      </c>
      <c r="BM98" s="1">
        <v>459.5</v>
      </c>
      <c r="BN98" s="1"/>
      <c r="BO98" s="1"/>
      <c r="BP98" s="1"/>
      <c r="BQ98" s="1"/>
      <c r="BR98" s="1"/>
      <c r="BX98" s="1"/>
      <c r="BY98" s="1"/>
      <c r="BZ98" s="1"/>
      <c r="CA98" s="1"/>
      <c r="CB98" s="52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1:124" hidden="1">
      <c r="A99" s="1" t="s">
        <v>224</v>
      </c>
      <c r="B99" s="1" t="s">
        <v>131</v>
      </c>
      <c r="C99" s="1" t="s">
        <v>131</v>
      </c>
      <c r="D99" s="1" t="s">
        <v>131</v>
      </c>
      <c r="E99" s="1" t="s">
        <v>131</v>
      </c>
      <c r="F99" s="1">
        <v>124.01115420700094</v>
      </c>
      <c r="G99" s="1">
        <v>82.050093061264235</v>
      </c>
      <c r="H99" s="1">
        <v>99.519503187611846</v>
      </c>
      <c r="I99" s="38">
        <v>69.431732134647831</v>
      </c>
      <c r="J99" s="1" t="s">
        <v>131</v>
      </c>
      <c r="K99" s="1">
        <v>34.909702353975383</v>
      </c>
      <c r="L99" s="1">
        <v>1962.11181640625</v>
      </c>
      <c r="M99" s="1">
        <v>270.10000000000002</v>
      </c>
      <c r="N99" s="1">
        <v>60.595115490267197</v>
      </c>
      <c r="O99" s="1">
        <v>114</v>
      </c>
      <c r="P99" s="1">
        <v>27</v>
      </c>
      <c r="Q99" s="1">
        <v>1913</v>
      </c>
      <c r="R99" s="1">
        <v>118.260009765625</v>
      </c>
      <c r="S99" s="1">
        <v>103.82998657226599</v>
      </c>
      <c r="T99" s="1">
        <v>325.56</v>
      </c>
      <c r="U99" s="1">
        <v>1966.5213091186499</v>
      </c>
      <c r="V99" s="1">
        <v>76.190002441406307</v>
      </c>
      <c r="W99" s="1">
        <v>656.26915909090906</v>
      </c>
      <c r="X99" s="1">
        <v>580</v>
      </c>
      <c r="Y99" s="1">
        <v>89.899993896484403</v>
      </c>
      <c r="Z99" s="1">
        <v>10.94</v>
      </c>
      <c r="AA99" s="1">
        <v>95.109985351999995</v>
      </c>
      <c r="AB99" s="1">
        <v>599.65673828125</v>
      </c>
      <c r="AC99" s="1">
        <v>104.128036499023</v>
      </c>
      <c r="AD99" s="1">
        <v>233.91998291015599</v>
      </c>
      <c r="AE99" s="1">
        <v>78.736434936523395</v>
      </c>
      <c r="AF99" s="1">
        <v>2.1299997965494799</v>
      </c>
      <c r="AG99" s="1" t="s">
        <v>131</v>
      </c>
      <c r="AH99" s="1" t="s">
        <v>131</v>
      </c>
      <c r="AI99" s="1">
        <v>5692.328125</v>
      </c>
      <c r="AJ99" s="1">
        <v>18.63</v>
      </c>
      <c r="AK99" s="1">
        <v>18.850000000000001</v>
      </c>
      <c r="AL99" s="1">
        <v>17.170000000000002</v>
      </c>
      <c r="AM99" s="1">
        <v>19.87</v>
      </c>
      <c r="AN99" s="1">
        <v>2230.3765553470198</v>
      </c>
      <c r="AO99" s="1">
        <v>472.94</v>
      </c>
      <c r="AP99" s="1">
        <v>291.706991297314</v>
      </c>
      <c r="AQ99" s="1">
        <v>94.217330793650802</v>
      </c>
      <c r="AR99" s="1">
        <v>41.102289512555402</v>
      </c>
      <c r="AS99" s="1">
        <v>267</v>
      </c>
      <c r="AT99" s="1">
        <v>47.509998321533203</v>
      </c>
      <c r="AU99" s="1">
        <v>8.2266001326065705</v>
      </c>
      <c r="AV99" s="1">
        <v>519.33508300781295</v>
      </c>
      <c r="AW99" s="1">
        <v>157.21609497070301</v>
      </c>
      <c r="AX99" s="1">
        <v>11.904949999999999</v>
      </c>
      <c r="AY99" s="1">
        <v>196.54210657300001</v>
      </c>
      <c r="AZ99" s="1">
        <v>383.38341800000001</v>
      </c>
      <c r="BA99" s="1">
        <v>197.83865323750001</v>
      </c>
      <c r="BB99" s="1" t="s">
        <v>131</v>
      </c>
      <c r="BC99" s="1">
        <v>6.6500000953674299</v>
      </c>
      <c r="BD99" s="1">
        <v>21.689998626708999</v>
      </c>
      <c r="BE99" s="1">
        <v>447.93939393939303</v>
      </c>
      <c r="BF99" s="1">
        <v>184.91000366210901</v>
      </c>
      <c r="BG99" s="1">
        <v>6763.8001299499501</v>
      </c>
      <c r="BH99" s="1">
        <v>16.649999999999999</v>
      </c>
      <c r="BI99" s="1">
        <v>113.90537261962901</v>
      </c>
      <c r="BJ99" s="1">
        <v>559.76088145764299</v>
      </c>
      <c r="BK99" s="1">
        <v>987.94568069613194</v>
      </c>
      <c r="BL99" s="1">
        <v>769.412353515625</v>
      </c>
      <c r="BM99" s="1">
        <v>468.8</v>
      </c>
      <c r="BN99" s="1"/>
      <c r="BO99" s="1"/>
      <c r="BP99" s="1"/>
      <c r="BQ99" s="1"/>
      <c r="BR99" s="1"/>
      <c r="BX99" s="1"/>
      <c r="BY99" s="1"/>
      <c r="BZ99" s="1"/>
      <c r="CA99" s="1"/>
      <c r="CB99" s="52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1:124" hidden="1">
      <c r="A100" s="1" t="s">
        <v>225</v>
      </c>
      <c r="B100" s="1" t="s">
        <v>131</v>
      </c>
      <c r="C100" s="1" t="s">
        <v>131</v>
      </c>
      <c r="D100" s="1" t="s">
        <v>131</v>
      </c>
      <c r="E100" s="1" t="s">
        <v>131</v>
      </c>
      <c r="F100" s="1">
        <v>127.47702932480848</v>
      </c>
      <c r="G100" s="1">
        <v>81.09557539119011</v>
      </c>
      <c r="H100" s="1">
        <v>98.285529151152389</v>
      </c>
      <c r="I100" s="38">
        <v>68.679069093252537</v>
      </c>
      <c r="J100" s="1" t="s">
        <v>131</v>
      </c>
      <c r="K100" s="1">
        <v>33.505143158765328</v>
      </c>
      <c r="L100" s="1">
        <v>1679.92041015625</v>
      </c>
      <c r="M100" s="1">
        <v>410.1</v>
      </c>
      <c r="N100" s="1">
        <v>59.416346156334498</v>
      </c>
      <c r="O100" s="1">
        <v>116.040008544922</v>
      </c>
      <c r="P100" s="1">
        <v>29</v>
      </c>
      <c r="Q100" s="1">
        <v>1938</v>
      </c>
      <c r="R100" s="1">
        <v>124.769989013672</v>
      </c>
      <c r="S100" s="1">
        <v>105.760009765625</v>
      </c>
      <c r="T100" s="1">
        <v>330.19</v>
      </c>
      <c r="U100" s="1">
        <v>2519.8803908813502</v>
      </c>
      <c r="V100" s="1">
        <v>75.829986572265597</v>
      </c>
      <c r="W100" s="1">
        <v>701.81154761904804</v>
      </c>
      <c r="X100" s="1">
        <v>580</v>
      </c>
      <c r="Y100" s="1">
        <v>85.3800048828125</v>
      </c>
      <c r="Z100" s="1">
        <v>10.94</v>
      </c>
      <c r="AA100" s="1">
        <v>101</v>
      </c>
      <c r="AB100" s="1">
        <v>641.54443359375</v>
      </c>
      <c r="AC100" s="1">
        <v>109.29360198974599</v>
      </c>
      <c r="AD100" s="1">
        <v>251.56930541992199</v>
      </c>
      <c r="AE100" s="1">
        <v>81.885887145996094</v>
      </c>
      <c r="AF100" s="1">
        <v>2.1299997965494799</v>
      </c>
      <c r="AG100" s="1" t="s">
        <v>131</v>
      </c>
      <c r="AH100" s="1" t="s">
        <v>131</v>
      </c>
      <c r="AI100" s="1">
        <v>5937.041015625</v>
      </c>
      <c r="AJ100" s="1">
        <v>17.87</v>
      </c>
      <c r="AK100" s="1">
        <v>17.899999999999999</v>
      </c>
      <c r="AL100" s="1">
        <v>16.739999999999998</v>
      </c>
      <c r="AM100" s="1">
        <v>18.97</v>
      </c>
      <c r="AN100" s="1">
        <v>2349.7037171997299</v>
      </c>
      <c r="AO100" s="1">
        <v>464.51</v>
      </c>
      <c r="AP100" s="1">
        <v>304.10247251391399</v>
      </c>
      <c r="AQ100" s="1">
        <v>87.0449473015873</v>
      </c>
      <c r="AR100" s="1">
        <v>39.720088626292501</v>
      </c>
      <c r="AS100" s="1">
        <v>254</v>
      </c>
      <c r="AT100" s="1">
        <v>47.310001373291001</v>
      </c>
      <c r="AU100" s="1">
        <v>8.3742460373123908</v>
      </c>
      <c r="AV100" s="1">
        <v>558.51910400390602</v>
      </c>
      <c r="AW100" s="1">
        <v>158.63558959960901</v>
      </c>
      <c r="AX100" s="1">
        <v>11.904949999999999</v>
      </c>
      <c r="AY100" s="1">
        <v>218.2245700407</v>
      </c>
      <c r="AZ100" s="1">
        <v>390.65866399999999</v>
      </c>
      <c r="BA100" s="1">
        <v>207.46187075624999</v>
      </c>
      <c r="BB100" s="1" t="s">
        <v>131</v>
      </c>
      <c r="BC100" s="1">
        <v>7.3299999237060502</v>
      </c>
      <c r="BD100" s="1">
        <v>21.75</v>
      </c>
      <c r="BE100" s="1">
        <v>440.166666666666</v>
      </c>
      <c r="BF100" s="1">
        <v>192.41000366210901</v>
      </c>
      <c r="BG100" s="1">
        <v>6927.3004759948699</v>
      </c>
      <c r="BH100" s="1">
        <v>16.75</v>
      </c>
      <c r="BI100" s="1">
        <v>115.007690429688</v>
      </c>
      <c r="BJ100" s="1">
        <v>558.25751792457902</v>
      </c>
      <c r="BK100" s="1">
        <v>966.15175833212197</v>
      </c>
      <c r="BL100" s="1">
        <v>846.573974609375</v>
      </c>
      <c r="BM100" s="1">
        <v>492.5</v>
      </c>
      <c r="BN100" s="1"/>
      <c r="BO100" s="1"/>
      <c r="BP100" s="1"/>
      <c r="BQ100" s="1"/>
      <c r="BR100" s="1"/>
      <c r="BX100" s="1"/>
      <c r="BY100" s="1"/>
      <c r="BZ100" s="1"/>
      <c r="CA100" s="1"/>
      <c r="CB100" s="52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1:124" hidden="1">
      <c r="A101" s="1" t="s">
        <v>226</v>
      </c>
      <c r="B101" s="1" t="s">
        <v>131</v>
      </c>
      <c r="C101" s="1" t="s">
        <v>131</v>
      </c>
      <c r="D101" s="1" t="s">
        <v>131</v>
      </c>
      <c r="E101" s="1" t="s">
        <v>131</v>
      </c>
      <c r="F101" s="1">
        <v>127.09821713793296</v>
      </c>
      <c r="G101" s="1">
        <v>84.076458175104634</v>
      </c>
      <c r="H101" s="1">
        <v>96.337995733195754</v>
      </c>
      <c r="I101" s="38">
        <v>75.219805013707742</v>
      </c>
      <c r="J101" s="1" t="s">
        <v>131</v>
      </c>
      <c r="K101" s="1">
        <v>31.441711449519172</v>
      </c>
      <c r="L101" s="1">
        <v>1823.220703125</v>
      </c>
      <c r="M101" s="1">
        <v>388</v>
      </c>
      <c r="N101" s="1">
        <v>58.237576822401898</v>
      </c>
      <c r="O101" s="1">
        <v>113.970001220703</v>
      </c>
      <c r="P101" s="1">
        <v>31</v>
      </c>
      <c r="Q101" s="1">
        <v>1896</v>
      </c>
      <c r="R101" s="1">
        <v>125.220001220703</v>
      </c>
      <c r="S101" s="1">
        <v>104.04998779296901</v>
      </c>
      <c r="T101" s="1">
        <v>502.63</v>
      </c>
      <c r="U101" s="1">
        <v>2866.0059999999999</v>
      </c>
      <c r="V101" s="1">
        <v>75.079986572265597</v>
      </c>
      <c r="W101" s="1">
        <v>722.41549999999995</v>
      </c>
      <c r="X101" s="1">
        <v>580</v>
      </c>
      <c r="Y101" s="1">
        <v>83.3800048828125</v>
      </c>
      <c r="Z101" s="1">
        <v>10.94</v>
      </c>
      <c r="AA101" s="1">
        <v>109.67001343</v>
      </c>
      <c r="AB101" s="1">
        <v>659.181396484375</v>
      </c>
      <c r="AC101" s="1">
        <v>101.660041809082</v>
      </c>
      <c r="AD101" s="1">
        <v>240.00198364257801</v>
      </c>
      <c r="AE101" s="1">
        <v>83.066940307617202</v>
      </c>
      <c r="AF101" s="1">
        <v>2.1299997965494799</v>
      </c>
      <c r="AG101" s="1" t="s">
        <v>131</v>
      </c>
      <c r="AH101" s="1" t="s">
        <v>131</v>
      </c>
      <c r="AI101" s="1">
        <v>7661.0546875</v>
      </c>
      <c r="AJ101" s="1">
        <v>16.77</v>
      </c>
      <c r="AK101" s="1">
        <v>17.420000000000002</v>
      </c>
      <c r="AL101" s="1">
        <v>15.61</v>
      </c>
      <c r="AM101" s="1">
        <v>17.27</v>
      </c>
      <c r="AN101" s="1">
        <v>2407.48989615341</v>
      </c>
      <c r="AO101" s="1">
        <v>443.57</v>
      </c>
      <c r="AP101" s="1">
        <v>356.98985903807301</v>
      </c>
      <c r="AQ101" s="1">
        <v>79.797460317460306</v>
      </c>
      <c r="AR101" s="1">
        <v>39.174483013294001</v>
      </c>
      <c r="AS101" s="1">
        <v>256</v>
      </c>
      <c r="AT101" s="1">
        <v>49.299999237060497</v>
      </c>
      <c r="AU101" s="1">
        <v>8.4277064968472608</v>
      </c>
      <c r="AV101" s="1">
        <v>532.83801269531295</v>
      </c>
      <c r="AW101" s="1">
        <v>153.559326171875</v>
      </c>
      <c r="AX101" s="1">
        <v>11.904949999999999</v>
      </c>
      <c r="AY101" s="1">
        <v>227.63830862809999</v>
      </c>
      <c r="AZ101" s="1">
        <v>430.56228599999997</v>
      </c>
      <c r="BA101" s="1">
        <v>218.94542388125001</v>
      </c>
      <c r="BB101" s="1" t="s">
        <v>131</v>
      </c>
      <c r="BC101" s="1">
        <v>8.2999992370605504</v>
      </c>
      <c r="BD101" s="1">
        <v>21.7599983215332</v>
      </c>
      <c r="BE101" s="1">
        <v>492.34782608695701</v>
      </c>
      <c r="BF101" s="1">
        <v>207.02999877929699</v>
      </c>
      <c r="BG101" s="1">
        <v>6829.4004926452599</v>
      </c>
      <c r="BH101" s="1">
        <v>16.649999999999999</v>
      </c>
      <c r="BI101" s="1">
        <v>124.56103515625</v>
      </c>
      <c r="BJ101" s="1">
        <v>563.26880616764902</v>
      </c>
      <c r="BK101" s="1">
        <v>1016.72301803869</v>
      </c>
      <c r="BL101" s="1">
        <v>866.415771484375</v>
      </c>
      <c r="BM101" s="1">
        <v>484.1</v>
      </c>
      <c r="BN101" s="1"/>
      <c r="BO101" s="1"/>
      <c r="BP101" s="1"/>
      <c r="BQ101" s="1"/>
      <c r="BR101" s="1"/>
      <c r="BX101" s="1"/>
      <c r="BY101" s="1"/>
      <c r="BZ101" s="1"/>
      <c r="CA101" s="1"/>
      <c r="CB101" s="52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1:124" hidden="1">
      <c r="A102" s="1" t="s">
        <v>227</v>
      </c>
      <c r="B102" s="1" t="s">
        <v>131</v>
      </c>
      <c r="C102" s="1" t="s">
        <v>131</v>
      </c>
      <c r="D102" s="1" t="s">
        <v>131</v>
      </c>
      <c r="E102" s="1" t="s">
        <v>131</v>
      </c>
      <c r="F102" s="1">
        <v>129.35736435543365</v>
      </c>
      <c r="G102" s="1">
        <v>84.405781966612594</v>
      </c>
      <c r="H102" s="1">
        <v>94.282902449426899</v>
      </c>
      <c r="I102" s="38">
        <v>77.271421374788503</v>
      </c>
      <c r="J102" s="1" t="s">
        <v>131</v>
      </c>
      <c r="K102" s="1">
        <v>30.949710524552284</v>
      </c>
      <c r="L102" s="1">
        <v>2001.794921875</v>
      </c>
      <c r="M102" s="1">
        <v>448.1</v>
      </c>
      <c r="N102" s="1">
        <v>56.899514335235096</v>
      </c>
      <c r="O102" s="1">
        <v>113</v>
      </c>
      <c r="P102" s="1">
        <v>31</v>
      </c>
      <c r="Q102" s="1">
        <v>1973</v>
      </c>
      <c r="R102" s="1">
        <v>126.379997253418</v>
      </c>
      <c r="S102" s="1">
        <v>103.19000244140599</v>
      </c>
      <c r="T102" s="1">
        <v>544.55999999999995</v>
      </c>
      <c r="U102" s="1">
        <v>2660.9766091186498</v>
      </c>
      <c r="V102" s="1">
        <v>72.190002441406307</v>
      </c>
      <c r="W102" s="1">
        <v>712.48971428571394</v>
      </c>
      <c r="X102" s="1">
        <v>614.29</v>
      </c>
      <c r="Y102" s="1">
        <v>82.929992675781307</v>
      </c>
      <c r="Z102" s="1">
        <v>10.51</v>
      </c>
      <c r="AA102" s="1">
        <v>112.70001221</v>
      </c>
      <c r="AB102" s="1">
        <v>665.795166015625</v>
      </c>
      <c r="AC102" s="1">
        <v>100.392936706543</v>
      </c>
      <c r="AD102" s="1">
        <v>204.25</v>
      </c>
      <c r="AE102" s="1">
        <v>86.610069274902301</v>
      </c>
      <c r="AF102" s="1">
        <v>2</v>
      </c>
      <c r="AG102" s="1" t="s">
        <v>131</v>
      </c>
      <c r="AH102" s="1" t="s">
        <v>131</v>
      </c>
      <c r="AI102" s="1">
        <v>8073.318359375</v>
      </c>
      <c r="AJ102" s="1">
        <v>16.5</v>
      </c>
      <c r="AK102" s="1">
        <v>16.93</v>
      </c>
      <c r="AL102" s="1">
        <v>15.44</v>
      </c>
      <c r="AM102" s="1">
        <v>17.14</v>
      </c>
      <c r="AN102" s="1">
        <v>2354.43760357168</v>
      </c>
      <c r="AO102" s="1">
        <v>392.7</v>
      </c>
      <c r="AP102" s="1">
        <v>401.61359141783203</v>
      </c>
      <c r="AQ102" s="1">
        <v>96.245125079365096</v>
      </c>
      <c r="AR102" s="1">
        <v>39.247230428360403</v>
      </c>
      <c r="AS102" s="1">
        <v>292</v>
      </c>
      <c r="AT102" s="1">
        <v>49.950000762939503</v>
      </c>
      <c r="AU102" s="1">
        <v>8.4684855075890102</v>
      </c>
      <c r="AV102" s="1">
        <v>453.46356201171898</v>
      </c>
      <c r="AW102" s="1">
        <v>158.932205200195</v>
      </c>
      <c r="AX102" s="1">
        <v>12.12541</v>
      </c>
      <c r="AY102" s="1">
        <v>206.31960789269999</v>
      </c>
      <c r="AZ102" s="1">
        <v>486.55963400000002</v>
      </c>
      <c r="BA102" s="1">
        <v>227.4662203</v>
      </c>
      <c r="BB102" s="1" t="s">
        <v>131</v>
      </c>
      <c r="BC102" s="1">
        <v>9.6699981689453107</v>
      </c>
      <c r="BD102" s="1">
        <v>21.830001831054702</v>
      </c>
      <c r="BE102" s="1">
        <v>543.30952380952397</v>
      </c>
      <c r="BF102" s="1">
        <v>212.32000732421901</v>
      </c>
      <c r="BG102" s="1">
        <v>6808.1004241088904</v>
      </c>
      <c r="BH102" s="1">
        <v>16.45</v>
      </c>
      <c r="BI102" s="1">
        <v>128.60284423828099</v>
      </c>
      <c r="BJ102" s="1">
        <v>558.00693821918696</v>
      </c>
      <c r="BK102" s="1">
        <v>1107.26988963709</v>
      </c>
      <c r="BL102" s="1">
        <v>877.438720703125</v>
      </c>
      <c r="BM102" s="1">
        <v>458</v>
      </c>
      <c r="BN102" s="1"/>
      <c r="BO102" s="1"/>
      <c r="BP102" s="1"/>
      <c r="BQ102" s="1"/>
      <c r="BR102" s="1"/>
      <c r="BX102" s="1"/>
      <c r="BY102" s="1"/>
      <c r="BZ102" s="1"/>
      <c r="CA102" s="1"/>
      <c r="CB102" s="52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1:124" hidden="1">
      <c r="A103" s="1" t="s">
        <v>228</v>
      </c>
      <c r="B103" s="1" t="s">
        <v>131</v>
      </c>
      <c r="C103" s="1" t="s">
        <v>131</v>
      </c>
      <c r="D103" s="1" t="s">
        <v>131</v>
      </c>
      <c r="E103" s="1" t="s">
        <v>131</v>
      </c>
      <c r="F103" s="1">
        <v>126.88956904993753</v>
      </c>
      <c r="G103" s="1">
        <v>84.322561612766435</v>
      </c>
      <c r="H103" s="1">
        <v>93.349889407091581</v>
      </c>
      <c r="I103" s="38">
        <v>77.802016300256369</v>
      </c>
      <c r="J103" s="1" t="s">
        <v>131</v>
      </c>
      <c r="K103" s="1">
        <v>29.828525449661381</v>
      </c>
      <c r="L103" s="1">
        <v>2138.4814453125</v>
      </c>
      <c r="M103" s="1">
        <v>485.6</v>
      </c>
      <c r="N103" s="1">
        <v>56.899514335235096</v>
      </c>
      <c r="O103" s="1">
        <v>118.57000732421901</v>
      </c>
      <c r="P103" s="1">
        <v>31</v>
      </c>
      <c r="Q103" s="1">
        <v>1799</v>
      </c>
      <c r="R103" s="1">
        <v>137.14001464843801</v>
      </c>
      <c r="S103" s="1">
        <v>104.08999633789099</v>
      </c>
      <c r="T103" s="1">
        <v>530.42999999999995</v>
      </c>
      <c r="U103" s="1">
        <v>2328.0790227584798</v>
      </c>
      <c r="V103" s="1">
        <v>67.489990234375</v>
      </c>
      <c r="W103" s="1">
        <v>694.14290476190502</v>
      </c>
      <c r="X103" s="1">
        <v>645.95000000000005</v>
      </c>
      <c r="Y103" s="1">
        <v>86.549987792968807</v>
      </c>
      <c r="Z103" s="1">
        <v>10.51</v>
      </c>
      <c r="AA103" s="1">
        <v>109.92999268</v>
      </c>
      <c r="AB103" s="1">
        <v>654.772216796875</v>
      </c>
      <c r="AC103" s="1">
        <v>102.14349365234401</v>
      </c>
      <c r="AD103" s="1">
        <v>155.80999755859401</v>
      </c>
      <c r="AE103" s="1">
        <v>87.397430419921903</v>
      </c>
      <c r="AF103" s="1">
        <v>2</v>
      </c>
      <c r="AG103" s="1" t="s">
        <v>131</v>
      </c>
      <c r="AH103" s="1" t="s">
        <v>131</v>
      </c>
      <c r="AI103" s="1">
        <v>8666.361328125</v>
      </c>
      <c r="AJ103" s="1">
        <v>15.9</v>
      </c>
      <c r="AK103" s="1">
        <v>15.76</v>
      </c>
      <c r="AL103" s="1">
        <v>15.2</v>
      </c>
      <c r="AM103" s="1">
        <v>16.73</v>
      </c>
      <c r="AN103" s="1">
        <v>2284.6636476952199</v>
      </c>
      <c r="AO103" s="1">
        <v>385.27</v>
      </c>
      <c r="AP103" s="1">
        <v>333.02526201931403</v>
      </c>
      <c r="AQ103" s="1">
        <v>91.250742857142896</v>
      </c>
      <c r="AR103" s="1">
        <v>39.829209748892197</v>
      </c>
      <c r="AS103" s="1">
        <v>306</v>
      </c>
      <c r="AT103" s="1">
        <v>49.389999389648402</v>
      </c>
      <c r="AU103" s="1">
        <v>7.5258423112303001</v>
      </c>
      <c r="AV103" s="1">
        <v>345.92001342773398</v>
      </c>
      <c r="AW103" s="1">
        <v>158.83050537109401</v>
      </c>
      <c r="AX103" s="1">
        <v>12.786799999999999</v>
      </c>
      <c r="AY103" s="1">
        <v>201.55762303349999</v>
      </c>
      <c r="AZ103" s="1">
        <v>465.17482000000001</v>
      </c>
      <c r="BA103" s="1">
        <v>227.35138476874999</v>
      </c>
      <c r="BB103" s="1" t="s">
        <v>131</v>
      </c>
      <c r="BC103" s="1">
        <v>8.4300003051757795</v>
      </c>
      <c r="BD103" s="1">
        <v>22.099998474121101</v>
      </c>
      <c r="BE103" s="1">
        <v>509.07936507936398</v>
      </c>
      <c r="BF103" s="1">
        <v>193.69999694824199</v>
      </c>
      <c r="BG103" s="1">
        <v>6690.1006414123503</v>
      </c>
      <c r="BH103" s="1">
        <v>16.3</v>
      </c>
      <c r="BI103" s="1">
        <v>131.54232788085901</v>
      </c>
      <c r="BJ103" s="1">
        <v>563.26880616764799</v>
      </c>
      <c r="BK103" s="1">
        <v>1296.67106284289</v>
      </c>
      <c r="BL103" s="1">
        <v>875.234130859375</v>
      </c>
      <c r="BM103" s="1">
        <v>426.15000000000003</v>
      </c>
      <c r="BN103" s="1"/>
      <c r="BO103" s="1"/>
      <c r="BP103" s="1"/>
      <c r="BQ103" s="1"/>
      <c r="BR103" s="1"/>
      <c r="BX103" s="1"/>
      <c r="BY103" s="1"/>
      <c r="BZ103" s="1"/>
      <c r="CA103" s="1"/>
      <c r="CB103" s="52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1:124" hidden="1">
      <c r="A104" s="1" t="s">
        <v>229</v>
      </c>
      <c r="B104" s="1" t="s">
        <v>131</v>
      </c>
      <c r="C104" s="1" t="s">
        <v>131</v>
      </c>
      <c r="D104" s="1" t="s">
        <v>131</v>
      </c>
      <c r="E104" s="1" t="s">
        <v>131</v>
      </c>
      <c r="F104" s="1">
        <v>121.98619842465642</v>
      </c>
      <c r="G104" s="1">
        <v>94.43836112678467</v>
      </c>
      <c r="H104" s="1">
        <v>99.775708639203501</v>
      </c>
      <c r="I104" s="38">
        <v>90.583132082679541</v>
      </c>
      <c r="J104" s="1" t="s">
        <v>131</v>
      </c>
      <c r="K104" s="1">
        <v>27.824887602385989</v>
      </c>
      <c r="L104" s="1">
        <v>2526.49462890625</v>
      </c>
      <c r="M104" s="1">
        <v>525.79999999999995</v>
      </c>
      <c r="N104" s="1">
        <v>62.251764283902197</v>
      </c>
      <c r="O104" s="1">
        <v>117.5</v>
      </c>
      <c r="P104" s="1">
        <v>33</v>
      </c>
      <c r="Q104" s="1">
        <v>1685</v>
      </c>
      <c r="R104" s="1">
        <v>134.739990234375</v>
      </c>
      <c r="S104" s="1">
        <v>99.820007324218807</v>
      </c>
      <c r="T104" s="1">
        <v>552.82000000000005</v>
      </c>
      <c r="U104" s="1">
        <v>2358.9434000000001</v>
      </c>
      <c r="V104" s="1">
        <v>66.339996337890597</v>
      </c>
      <c r="W104" s="1">
        <v>724.08191304347804</v>
      </c>
      <c r="X104" s="1">
        <v>645</v>
      </c>
      <c r="Y104" s="1">
        <v>97.3800048828125</v>
      </c>
      <c r="Z104" s="1">
        <v>10.51</v>
      </c>
      <c r="AA104" s="1">
        <v>115.10001373</v>
      </c>
      <c r="AB104" s="1">
        <v>648.158203125</v>
      </c>
      <c r="AC104" s="1">
        <v>105.871963500977</v>
      </c>
      <c r="AD104" s="1">
        <v>158.11000061035199</v>
      </c>
      <c r="AE104" s="1">
        <v>90.546905517578097</v>
      </c>
      <c r="AF104" s="1">
        <v>2</v>
      </c>
      <c r="AG104" s="1" t="s">
        <v>131</v>
      </c>
      <c r="AH104" s="1" t="s">
        <v>131</v>
      </c>
      <c r="AI104" s="1">
        <v>15496.2734375</v>
      </c>
      <c r="AJ104" s="1">
        <v>14.86</v>
      </c>
      <c r="AK104" s="1">
        <v>14.79</v>
      </c>
      <c r="AL104" s="1">
        <v>13.59</v>
      </c>
      <c r="AM104" s="1">
        <v>16.190000000000001</v>
      </c>
      <c r="AN104" s="1">
        <v>2349.8320683843699</v>
      </c>
      <c r="AO104" s="1">
        <v>414.03</v>
      </c>
      <c r="AP104" s="1">
        <v>314.84522290163397</v>
      </c>
      <c r="AQ104" s="1">
        <v>85.711860317460307</v>
      </c>
      <c r="AR104" s="1">
        <v>40.120199409158097</v>
      </c>
      <c r="AS104" s="1">
        <v>294</v>
      </c>
      <c r="AT104" s="1">
        <v>50.650001525878899</v>
      </c>
      <c r="AU104" s="1">
        <v>7.6320939334637998</v>
      </c>
      <c r="AV104" s="1">
        <v>351.02630615234398</v>
      </c>
      <c r="AW104" s="1">
        <v>162.66101074218801</v>
      </c>
      <c r="AX104" s="1">
        <v>13.448180000000001</v>
      </c>
      <c r="AY104" s="1">
        <v>208.32581447690001</v>
      </c>
      <c r="AZ104" s="1">
        <v>450.84478999999999</v>
      </c>
      <c r="BA104" s="1">
        <v>230.79645070625</v>
      </c>
      <c r="BB104" s="1" t="s">
        <v>131</v>
      </c>
      <c r="BC104" s="1">
        <v>8.5200004577636701</v>
      </c>
      <c r="BD104" s="1">
        <v>22.159999847412099</v>
      </c>
      <c r="BE104" s="1">
        <v>485.507246376811</v>
      </c>
      <c r="BF104" s="1">
        <v>191.66000366210901</v>
      </c>
      <c r="BG104" s="1">
        <v>6772.9003771789503</v>
      </c>
      <c r="BH104" s="1">
        <v>15.9</v>
      </c>
      <c r="BI104" s="1">
        <v>124.92847442627</v>
      </c>
      <c r="BJ104" s="1">
        <v>564.14575867032897</v>
      </c>
      <c r="BK104" s="1">
        <v>1379.75241807511</v>
      </c>
      <c r="BL104" s="1">
        <v>981.055908203125</v>
      </c>
      <c r="BM104" s="1">
        <v>456.95</v>
      </c>
      <c r="BN104" s="1"/>
      <c r="BO104" s="1"/>
      <c r="BP104" s="1"/>
      <c r="BQ104" s="1"/>
      <c r="BR104" s="1"/>
      <c r="BX104" s="1"/>
      <c r="BY104" s="1"/>
      <c r="BZ104" s="1"/>
      <c r="CA104" s="1"/>
      <c r="CB104" s="52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1:124" hidden="1">
      <c r="A105" s="1" t="s">
        <v>230</v>
      </c>
      <c r="B105" s="1" t="s">
        <v>131</v>
      </c>
      <c r="C105" s="1" t="s">
        <v>131</v>
      </c>
      <c r="D105" s="1" t="s">
        <v>131</v>
      </c>
      <c r="E105" s="1" t="s">
        <v>131</v>
      </c>
      <c r="F105" s="1">
        <v>119.41721089257746</v>
      </c>
      <c r="G105" s="1">
        <v>96.552896712665842</v>
      </c>
      <c r="H105" s="1">
        <v>103.11334496056406</v>
      </c>
      <c r="I105" s="38">
        <v>91.814207585005235</v>
      </c>
      <c r="J105" s="1" t="s">
        <v>131</v>
      </c>
      <c r="K105" s="1">
        <v>30.727686361199506</v>
      </c>
      <c r="L105" s="1">
        <v>2508.85766601563</v>
      </c>
      <c r="M105" s="1">
        <v>482.3</v>
      </c>
      <c r="N105" s="1">
        <v>67.922600539037603</v>
      </c>
      <c r="O105" s="1">
        <v>113</v>
      </c>
      <c r="P105" s="1">
        <v>33</v>
      </c>
      <c r="Q105" s="1">
        <v>1649</v>
      </c>
      <c r="R105" s="1">
        <v>134.29998779296901</v>
      </c>
      <c r="S105" s="1">
        <v>96.600006103515597</v>
      </c>
      <c r="T105" s="1">
        <v>566.5</v>
      </c>
      <c r="U105" s="1">
        <v>2283.9866227584798</v>
      </c>
      <c r="V105" s="1">
        <v>65.75</v>
      </c>
      <c r="W105" s="1">
        <v>741.90404761904801</v>
      </c>
      <c r="X105" s="1">
        <v>595</v>
      </c>
      <c r="Y105" s="1">
        <v>100</v>
      </c>
      <c r="Z105" s="1">
        <v>10.51</v>
      </c>
      <c r="AA105" s="1">
        <v>117.20001221</v>
      </c>
      <c r="AB105" s="1">
        <v>648.158203125</v>
      </c>
      <c r="AC105" s="1">
        <v>100.96688842773401</v>
      </c>
      <c r="AD105" s="1">
        <v>172.58999633789099</v>
      </c>
      <c r="AE105" s="1">
        <v>89.759544372558594</v>
      </c>
      <c r="AF105" s="1">
        <v>1.9166666666666701</v>
      </c>
      <c r="AG105" s="1" t="s">
        <v>131</v>
      </c>
      <c r="AH105" s="1" t="s">
        <v>131</v>
      </c>
      <c r="AI105" s="1">
        <v>18011.74609375</v>
      </c>
      <c r="AJ105" s="1">
        <v>16.420000000000002</v>
      </c>
      <c r="AK105" s="1">
        <v>16.62</v>
      </c>
      <c r="AL105" s="1">
        <v>14.73</v>
      </c>
      <c r="AM105" s="1">
        <v>17.899999999999999</v>
      </c>
      <c r="AN105" s="1">
        <v>2381.6188077768002</v>
      </c>
      <c r="AO105" s="1">
        <v>468.26</v>
      </c>
      <c r="AP105" s="1">
        <v>333.02526201931403</v>
      </c>
      <c r="AQ105" s="1">
        <v>81.881582222222207</v>
      </c>
      <c r="AR105" s="1">
        <v>40.593057607090103</v>
      </c>
      <c r="AS105" s="1">
        <v>288</v>
      </c>
      <c r="AT105" s="1">
        <v>53.909999847412102</v>
      </c>
      <c r="AU105" s="1">
        <v>7.7872285585411403</v>
      </c>
      <c r="AV105" s="1">
        <v>383.17395019531301</v>
      </c>
      <c r="AW105" s="1">
        <v>165.13136291503901</v>
      </c>
      <c r="AX105" s="1">
        <v>13.66864</v>
      </c>
      <c r="AY105" s="1">
        <v>218.75367946950001</v>
      </c>
      <c r="AZ105" s="1">
        <v>486.33917200000002</v>
      </c>
      <c r="BA105" s="1">
        <v>246.94232640000001</v>
      </c>
      <c r="BB105" s="1" t="s">
        <v>131</v>
      </c>
      <c r="BC105" s="1">
        <v>8.5400009155273402</v>
      </c>
      <c r="BD105" s="1">
        <v>22.159999847412099</v>
      </c>
      <c r="BE105" s="1">
        <v>509.98412698412602</v>
      </c>
      <c r="BF105" s="1">
        <v>184.28999328613301</v>
      </c>
      <c r="BG105" s="1">
        <v>6752.6007572326698</v>
      </c>
      <c r="BH105" s="1">
        <v>15.9</v>
      </c>
      <c r="BI105" s="1">
        <v>126.76564788818401</v>
      </c>
      <c r="BJ105" s="1">
        <v>582.81283796223897</v>
      </c>
      <c r="BK105" s="1">
        <v>1543.0254598562999</v>
      </c>
      <c r="BL105" s="1">
        <v>1069.24072265625</v>
      </c>
      <c r="BM105" s="1">
        <v>449</v>
      </c>
      <c r="BN105" s="1"/>
      <c r="BO105" s="1"/>
      <c r="BP105" s="1"/>
      <c r="BQ105" s="1"/>
      <c r="BR105" s="1"/>
      <c r="BX105" s="1"/>
      <c r="BY105" s="1"/>
      <c r="BZ105" s="1"/>
      <c r="CA105" s="1"/>
      <c r="CB105" s="52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1:124" hidden="1">
      <c r="A106" s="1" t="s">
        <v>231</v>
      </c>
      <c r="B106" s="1" t="s">
        <v>131</v>
      </c>
      <c r="C106" s="1" t="s">
        <v>131</v>
      </c>
      <c r="D106" s="1" t="s">
        <v>131</v>
      </c>
      <c r="E106" s="1" t="s">
        <v>131</v>
      </c>
      <c r="F106" s="1">
        <v>119.6038982866251</v>
      </c>
      <c r="G106" s="1">
        <v>102.69439557132748</v>
      </c>
      <c r="H106" s="1">
        <v>103.84110812775573</v>
      </c>
      <c r="I106" s="38">
        <v>101.86611157023965</v>
      </c>
      <c r="J106" s="1" t="s">
        <v>131</v>
      </c>
      <c r="K106" s="1">
        <v>30.663098104603716</v>
      </c>
      <c r="L106" s="1">
        <v>2987.26000976563</v>
      </c>
      <c r="M106" s="1">
        <v>558.29999999999995</v>
      </c>
      <c r="N106" s="1">
        <v>65.246475564704099</v>
      </c>
      <c r="O106" s="1">
        <v>110</v>
      </c>
      <c r="P106" s="1">
        <v>33</v>
      </c>
      <c r="Q106" s="1">
        <v>1698</v>
      </c>
      <c r="R106" s="1">
        <v>136.39001464843801</v>
      </c>
      <c r="S106" s="1">
        <v>94.940002441406307</v>
      </c>
      <c r="T106" s="1">
        <v>565.01</v>
      </c>
      <c r="U106" s="1">
        <v>2442.7186908813501</v>
      </c>
      <c r="V106" s="1">
        <v>65.579986572265597</v>
      </c>
      <c r="W106" s="1">
        <v>738.18856818181803</v>
      </c>
      <c r="X106" s="1">
        <v>595</v>
      </c>
      <c r="Y106" s="1">
        <v>99.200012207031307</v>
      </c>
      <c r="Z106" s="1">
        <v>10.51</v>
      </c>
      <c r="AA106" s="1">
        <v>115.62000275</v>
      </c>
      <c r="AB106" s="1">
        <v>667.999755859375</v>
      </c>
      <c r="AC106" s="1">
        <v>107.094917297363</v>
      </c>
      <c r="AD106" s="1">
        <v>172.82000732421901</v>
      </c>
      <c r="AE106" s="1">
        <v>90.153213500976605</v>
      </c>
      <c r="AF106" s="1">
        <v>1.9166666666666701</v>
      </c>
      <c r="AG106" s="1" t="s">
        <v>131</v>
      </c>
      <c r="AH106" s="1" t="s">
        <v>131</v>
      </c>
      <c r="AI106" s="1">
        <v>17024.076171875</v>
      </c>
      <c r="AJ106" s="1">
        <v>16.36</v>
      </c>
      <c r="AK106" s="1">
        <v>16.420000000000002</v>
      </c>
      <c r="AL106" s="1">
        <v>15.26</v>
      </c>
      <c r="AM106" s="1">
        <v>17.39</v>
      </c>
      <c r="AN106" s="1">
        <v>2354.6328171294699</v>
      </c>
      <c r="AO106" s="1">
        <v>448.9</v>
      </c>
      <c r="AP106" s="1">
        <v>348.72620489367301</v>
      </c>
      <c r="AQ106" s="1">
        <v>87.777206349206295</v>
      </c>
      <c r="AR106" s="1">
        <v>42.702732644017701</v>
      </c>
      <c r="AS106" s="1">
        <v>257</v>
      </c>
      <c r="AT106" s="1">
        <v>59</v>
      </c>
      <c r="AU106" s="1">
        <v>7.6215272162747798</v>
      </c>
      <c r="AV106" s="1">
        <v>383.68460083007801</v>
      </c>
      <c r="AW106" s="1">
        <v>169.03813171386699</v>
      </c>
      <c r="AX106" s="1">
        <v>13.889110000000001</v>
      </c>
      <c r="AY106" s="1">
        <v>245.04380421299999</v>
      </c>
      <c r="AZ106" s="1">
        <v>527.34510399999999</v>
      </c>
      <c r="BA106" s="1">
        <v>269.86349843750003</v>
      </c>
      <c r="BB106" s="1" t="s">
        <v>131</v>
      </c>
      <c r="BC106" s="1">
        <v>8.9000015258789098</v>
      </c>
      <c r="BD106" s="1">
        <v>22.130001068115199</v>
      </c>
      <c r="BE106" s="1">
        <v>516.59848484848396</v>
      </c>
      <c r="BF106" s="1">
        <v>170.75999450683599</v>
      </c>
      <c r="BG106" s="1">
        <v>6777.6005344421401</v>
      </c>
      <c r="BH106" s="1">
        <v>15.4</v>
      </c>
      <c r="BI106" s="1">
        <v>128.970291137695</v>
      </c>
      <c r="BJ106" s="1">
        <v>592.96066606797899</v>
      </c>
      <c r="BK106" s="1">
        <v>1570.11720612767</v>
      </c>
      <c r="BL106" s="1">
        <v>1175.0625</v>
      </c>
      <c r="BM106" s="1">
        <v>455.5</v>
      </c>
      <c r="BN106" s="1"/>
      <c r="BO106" s="1"/>
      <c r="BP106" s="1"/>
      <c r="BQ106" s="1"/>
      <c r="BR106" s="1"/>
      <c r="BX106" s="1"/>
      <c r="BY106" s="1"/>
      <c r="BZ106" s="1"/>
      <c r="CA106" s="1"/>
      <c r="CB106" s="52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1:124" hidden="1">
      <c r="A107" s="1" t="s">
        <v>232</v>
      </c>
      <c r="B107" s="1" t="s">
        <v>131</v>
      </c>
      <c r="C107" s="1" t="s">
        <v>131</v>
      </c>
      <c r="D107" s="1" t="s">
        <v>131</v>
      </c>
      <c r="E107" s="1" t="s">
        <v>131</v>
      </c>
      <c r="F107" s="1">
        <v>118.64874972263416</v>
      </c>
      <c r="G107" s="1">
        <v>107.23089179183168</v>
      </c>
      <c r="H107" s="1">
        <v>98.234913348461603</v>
      </c>
      <c r="I107" s="38">
        <v>113.72879309848767</v>
      </c>
      <c r="J107" s="1" t="s">
        <v>131</v>
      </c>
      <c r="K107" s="1">
        <v>29.035667880710189</v>
      </c>
      <c r="L107" s="1">
        <v>3578.09814453125</v>
      </c>
      <c r="M107" s="1">
        <v>595.20000000000005</v>
      </c>
      <c r="N107" s="1">
        <v>79.901445662244996</v>
      </c>
      <c r="O107" s="1">
        <v>109.89998626709</v>
      </c>
      <c r="P107" s="1">
        <v>36</v>
      </c>
      <c r="Q107" s="1">
        <v>1624</v>
      </c>
      <c r="R107" s="1">
        <v>141.82998657226599</v>
      </c>
      <c r="S107" s="1">
        <v>94.149993896484403</v>
      </c>
      <c r="T107" s="1">
        <v>538.13</v>
      </c>
      <c r="U107" s="1">
        <v>2539.7225091186501</v>
      </c>
      <c r="V107" s="1">
        <v>68.779998779296903</v>
      </c>
      <c r="W107" s="1">
        <v>701.83420454545501</v>
      </c>
      <c r="X107" s="1">
        <v>595</v>
      </c>
      <c r="Y107" s="1">
        <v>87.5</v>
      </c>
      <c r="Z107" s="1">
        <v>10.51</v>
      </c>
      <c r="AA107" s="1">
        <v>110.12000275</v>
      </c>
      <c r="AB107" s="1">
        <v>676.818359375</v>
      </c>
      <c r="AC107" s="1">
        <v>105.49447631835901</v>
      </c>
      <c r="AD107" s="1">
        <v>163.94000244140599</v>
      </c>
      <c r="AE107" s="1">
        <v>120.07306671142599</v>
      </c>
      <c r="AF107" s="1">
        <v>1.9166666666666701</v>
      </c>
      <c r="AG107" s="1" t="s">
        <v>131</v>
      </c>
      <c r="AH107" s="1" t="s">
        <v>131</v>
      </c>
      <c r="AI107" s="1">
        <v>15588.8671875</v>
      </c>
      <c r="AJ107" s="1">
        <v>15.49</v>
      </c>
      <c r="AK107" s="1">
        <v>15.59</v>
      </c>
      <c r="AL107" s="1">
        <v>14.41</v>
      </c>
      <c r="AM107" s="1">
        <v>16.47</v>
      </c>
      <c r="AN107" s="1">
        <v>2285.43350876558</v>
      </c>
      <c r="AO107" s="1">
        <v>439.55</v>
      </c>
      <c r="AP107" s="1">
        <v>409.87724556223202</v>
      </c>
      <c r="AQ107" s="1">
        <v>84.528980317460295</v>
      </c>
      <c r="AR107" s="1">
        <v>45.794497784342703</v>
      </c>
      <c r="AS107" s="1">
        <v>269</v>
      </c>
      <c r="AT107" s="1">
        <v>66.320007324218807</v>
      </c>
      <c r="AU107" s="1">
        <v>7.72511996988991</v>
      </c>
      <c r="AV107" s="1">
        <v>363.96975708007801</v>
      </c>
      <c r="AW107" s="1">
        <v>166.42372131347699</v>
      </c>
      <c r="AX107" s="1">
        <v>13.889110000000001</v>
      </c>
      <c r="AY107" s="1">
        <v>320.55212894800002</v>
      </c>
      <c r="AZ107" s="1">
        <v>615.08897999999999</v>
      </c>
      <c r="BA107" s="1">
        <v>344.36879111249999</v>
      </c>
      <c r="BB107" s="1" t="s">
        <v>131</v>
      </c>
      <c r="BC107" s="1">
        <v>10.569999694824199</v>
      </c>
      <c r="BD107" s="1">
        <v>22.540000915527301</v>
      </c>
      <c r="BE107" s="1">
        <v>616.63636363636397</v>
      </c>
      <c r="BF107" s="1">
        <v>166.28999328613301</v>
      </c>
      <c r="BG107" s="1">
        <v>7035.8003702636697</v>
      </c>
      <c r="BH107" s="1">
        <v>15.1</v>
      </c>
      <c r="BI107" s="1">
        <v>149.91416931152301</v>
      </c>
      <c r="BJ107" s="1">
        <v>602.73270108182203</v>
      </c>
      <c r="BK107" s="1">
        <v>1538.8111882140799</v>
      </c>
      <c r="BL107" s="1">
        <v>1364.65966796875</v>
      </c>
      <c r="BM107" s="1">
        <v>436.55</v>
      </c>
      <c r="BN107" s="1"/>
      <c r="BO107" s="1"/>
      <c r="BP107" s="1"/>
      <c r="BQ107" s="1"/>
      <c r="BR107" s="1"/>
      <c r="BX107" s="1"/>
      <c r="BY107" s="1"/>
      <c r="BZ107" s="1"/>
      <c r="CA107" s="1"/>
      <c r="CB107" s="52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1:124" hidden="1">
      <c r="A108" s="1" t="s">
        <v>233</v>
      </c>
      <c r="B108" s="1" t="s">
        <v>131</v>
      </c>
      <c r="C108" s="1" t="s">
        <v>131</v>
      </c>
      <c r="D108" s="1" t="s">
        <v>131</v>
      </c>
      <c r="E108" s="1" t="s">
        <v>131</v>
      </c>
      <c r="F108" s="1">
        <v>113.31410653859902</v>
      </c>
      <c r="G108" s="1">
        <v>92.0900598417022</v>
      </c>
      <c r="H108" s="1">
        <v>93.702919537219216</v>
      </c>
      <c r="I108" s="38">
        <v>90.925072265428355</v>
      </c>
      <c r="J108" s="1" t="s">
        <v>131</v>
      </c>
      <c r="K108" s="1">
        <v>27.095994223297694</v>
      </c>
      <c r="L108" s="1">
        <v>2581.61010742188</v>
      </c>
      <c r="M108" s="1">
        <v>416.7</v>
      </c>
      <c r="N108" s="1">
        <v>78.244796868609995</v>
      </c>
      <c r="O108" s="1">
        <v>110.79998779296901</v>
      </c>
      <c r="P108" s="1">
        <v>36</v>
      </c>
      <c r="Q108" s="1">
        <v>1610</v>
      </c>
      <c r="R108" s="1">
        <v>139.239990234375</v>
      </c>
      <c r="S108" s="1">
        <v>85.3900146484375</v>
      </c>
      <c r="T108" s="1">
        <v>515</v>
      </c>
      <c r="U108" s="1">
        <v>2213.43817724152</v>
      </c>
      <c r="V108" s="1">
        <v>63.430000305175803</v>
      </c>
      <c r="W108" s="1">
        <v>673.44302380952399</v>
      </c>
      <c r="X108" s="1">
        <v>744.76</v>
      </c>
      <c r="Y108" s="1">
        <v>84.200012207031307</v>
      </c>
      <c r="Z108" s="1">
        <v>10.51</v>
      </c>
      <c r="AA108" s="1">
        <v>104.89998627</v>
      </c>
      <c r="AB108" s="1">
        <v>619.498291015625</v>
      </c>
      <c r="AC108" s="1">
        <v>99.995582580566406</v>
      </c>
      <c r="AD108" s="1">
        <v>156.63999938964801</v>
      </c>
      <c r="AE108" s="1">
        <v>126.76564788818401</v>
      </c>
      <c r="AF108" s="1">
        <v>1.8888888888888899</v>
      </c>
      <c r="AG108" s="1" t="s">
        <v>131</v>
      </c>
      <c r="AH108" s="1" t="s">
        <v>131</v>
      </c>
      <c r="AI108" s="1">
        <v>14592.37890625</v>
      </c>
      <c r="AJ108" s="1">
        <v>14.47</v>
      </c>
      <c r="AK108" s="1">
        <v>14.94</v>
      </c>
      <c r="AL108" s="1">
        <v>12.98</v>
      </c>
      <c r="AM108" s="1">
        <v>15.5</v>
      </c>
      <c r="AN108" s="1">
        <v>2172.18105894174</v>
      </c>
      <c r="AO108" s="1">
        <v>395.63</v>
      </c>
      <c r="AP108" s="1">
        <v>427.23091926547198</v>
      </c>
      <c r="AQ108" s="1">
        <v>75.572888888888897</v>
      </c>
      <c r="AR108" s="1">
        <v>49.977474150664698</v>
      </c>
      <c r="AS108" s="1">
        <v>274</v>
      </c>
      <c r="AT108" s="1">
        <v>60.0200004577637</v>
      </c>
      <c r="AU108" s="1">
        <v>7.5871425589647297</v>
      </c>
      <c r="AV108" s="1">
        <v>347.76272583007801</v>
      </c>
      <c r="AW108" s="1">
        <v>161.48728942871099</v>
      </c>
      <c r="AX108" s="1">
        <v>13.889110000000001</v>
      </c>
      <c r="AY108" s="1">
        <v>292.11249715000002</v>
      </c>
      <c r="AZ108" s="1">
        <v>645.73319800000002</v>
      </c>
      <c r="BA108" s="1">
        <v>322.13663226249997</v>
      </c>
      <c r="BB108" s="1" t="s">
        <v>131</v>
      </c>
      <c r="BC108" s="1">
        <v>14.0200004577637</v>
      </c>
      <c r="BD108" s="1">
        <v>23.430000305175799</v>
      </c>
      <c r="BE108" s="1">
        <v>799.20634920634802</v>
      </c>
      <c r="BF108" s="1">
        <v>146.19999694824199</v>
      </c>
      <c r="BG108" s="1">
        <v>7148.8006011962898</v>
      </c>
      <c r="BH108" s="1">
        <v>15.1</v>
      </c>
      <c r="BI108" s="1">
        <v>149.54673767089801</v>
      </c>
      <c r="BJ108" s="1">
        <v>581.05885649068898</v>
      </c>
      <c r="BK108" s="1">
        <v>1484.62769567134</v>
      </c>
      <c r="BL108" s="1">
        <v>1236.79174804688</v>
      </c>
      <c r="BM108" s="1">
        <v>436.8</v>
      </c>
      <c r="BN108" s="1"/>
      <c r="BO108" s="1"/>
      <c r="BP108" s="1"/>
      <c r="BQ108" s="1"/>
      <c r="BR108" s="1"/>
      <c r="BX108" s="1"/>
      <c r="BY108" s="1"/>
      <c r="BZ108" s="1"/>
      <c r="CA108" s="1"/>
      <c r="CB108" s="52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1:124" hidden="1">
      <c r="A109" s="1" t="s">
        <v>234</v>
      </c>
      <c r="B109" s="1" t="s">
        <v>131</v>
      </c>
      <c r="C109" s="1" t="s">
        <v>131</v>
      </c>
      <c r="D109" s="1" t="s">
        <v>131</v>
      </c>
      <c r="E109" s="1" t="s">
        <v>131</v>
      </c>
      <c r="F109" s="1">
        <v>105.6377764601653</v>
      </c>
      <c r="G109" s="1">
        <v>94.902211477439508</v>
      </c>
      <c r="H109" s="1">
        <v>97.439708706447107</v>
      </c>
      <c r="I109" s="38">
        <v>93.069347307766421</v>
      </c>
      <c r="J109" s="1" t="s">
        <v>131</v>
      </c>
      <c r="K109" s="1">
        <v>27.286818538108076</v>
      </c>
      <c r="L109" s="1">
        <v>2700.65942382813</v>
      </c>
      <c r="M109" s="1">
        <v>358.3</v>
      </c>
      <c r="N109" s="1">
        <v>66.584538051870894</v>
      </c>
      <c r="O109" s="1">
        <v>113.89998626709</v>
      </c>
      <c r="P109" s="1">
        <v>36</v>
      </c>
      <c r="Q109" s="1">
        <v>1448</v>
      </c>
      <c r="R109" s="1">
        <v>128.89001464843801</v>
      </c>
      <c r="S109" s="1">
        <v>81.579986572265597</v>
      </c>
      <c r="T109" s="1">
        <v>512.69000000000005</v>
      </c>
      <c r="U109" s="1">
        <v>2200.2104908813499</v>
      </c>
      <c r="V109" s="1">
        <v>58.409999847412102</v>
      </c>
      <c r="W109" s="1">
        <v>670.13123913043501</v>
      </c>
      <c r="X109" s="1">
        <v>646.09</v>
      </c>
      <c r="Y109" s="1">
        <v>93.299987792968807</v>
      </c>
      <c r="Z109" s="1">
        <v>10.51</v>
      </c>
      <c r="AA109" s="1">
        <v>103</v>
      </c>
      <c r="AB109" s="1">
        <v>601.861328125</v>
      </c>
      <c r="AC109" s="1">
        <v>102.93377685546901</v>
      </c>
      <c r="AD109" s="1">
        <v>150.60000610351599</v>
      </c>
      <c r="AE109" s="1">
        <v>118.892013549805</v>
      </c>
      <c r="AF109" s="1">
        <v>1.8888888888888899</v>
      </c>
      <c r="AG109" s="1" t="s">
        <v>131</v>
      </c>
      <c r="AH109" s="1" t="s">
        <v>131</v>
      </c>
      <c r="AI109" s="1">
        <v>14186.73046875</v>
      </c>
      <c r="AJ109" s="1">
        <v>14.57</v>
      </c>
      <c r="AK109" s="1">
        <v>15</v>
      </c>
      <c r="AL109" s="1">
        <v>13.19</v>
      </c>
      <c r="AM109" s="1">
        <v>15.52</v>
      </c>
      <c r="AN109" s="1">
        <v>2119.8995286219902</v>
      </c>
      <c r="AO109" s="1">
        <v>403.34</v>
      </c>
      <c r="AP109" s="1">
        <v>371.86443649799298</v>
      </c>
      <c r="AQ109" s="1">
        <v>70.935248253968197</v>
      </c>
      <c r="AR109" s="1">
        <v>50.959564254062101</v>
      </c>
      <c r="AS109" s="1">
        <v>269</v>
      </c>
      <c r="AT109" s="1">
        <v>58.549999237060497</v>
      </c>
      <c r="AU109" s="1">
        <v>6.8670275290600697</v>
      </c>
      <c r="AV109" s="1">
        <v>334.35308837890602</v>
      </c>
      <c r="AW109" s="1">
        <v>165.91101074218801</v>
      </c>
      <c r="AX109" s="1">
        <v>13.889110000000001</v>
      </c>
      <c r="AY109" s="1">
        <v>294.758044294</v>
      </c>
      <c r="AZ109" s="1">
        <v>593.48370399999999</v>
      </c>
      <c r="BA109" s="1">
        <v>312.44451342500003</v>
      </c>
      <c r="BB109" s="1" t="s">
        <v>131</v>
      </c>
      <c r="BC109" s="1">
        <v>11.180000305175801</v>
      </c>
      <c r="BD109" s="1">
        <v>21.900001525878899</v>
      </c>
      <c r="BE109" s="1">
        <v>695.56521739130403</v>
      </c>
      <c r="BF109" s="1">
        <v>148.11999511718801</v>
      </c>
      <c r="BG109" s="1">
        <v>7322.7003647643996</v>
      </c>
      <c r="BH109" s="1">
        <v>14.75</v>
      </c>
      <c r="BI109" s="1">
        <v>149.91416931152301</v>
      </c>
      <c r="BJ109" s="1">
        <v>595.46631018951405</v>
      </c>
      <c r="BK109" s="1">
        <v>1451.2748046101001</v>
      </c>
      <c r="BL109" s="1">
        <v>1307.33959960938</v>
      </c>
      <c r="BM109" s="1">
        <v>427.75</v>
      </c>
      <c r="BN109" s="1"/>
      <c r="BO109" s="1"/>
      <c r="BP109" s="1"/>
      <c r="BQ109" s="1"/>
      <c r="BR109" s="1"/>
      <c r="BX109" s="1"/>
      <c r="BY109" s="1"/>
      <c r="BZ109" s="1"/>
      <c r="CA109" s="1"/>
      <c r="CB109" s="52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1:124" hidden="1">
      <c r="A110" s="1" t="s">
        <v>235</v>
      </c>
      <c r="B110" s="1" t="s">
        <v>131</v>
      </c>
      <c r="C110" s="1" t="s">
        <v>131</v>
      </c>
      <c r="D110" s="1" t="s">
        <v>131</v>
      </c>
      <c r="E110" s="1" t="s">
        <v>131</v>
      </c>
      <c r="F110" s="1">
        <v>106.09620842837522</v>
      </c>
      <c r="G110" s="1">
        <v>89.641071645773891</v>
      </c>
      <c r="H110" s="1">
        <v>93.032806583863419</v>
      </c>
      <c r="I110" s="38">
        <v>87.191181505998586</v>
      </c>
      <c r="J110" s="1" t="s">
        <v>131</v>
      </c>
      <c r="K110" s="1">
        <v>24.741559222321957</v>
      </c>
      <c r="L110" s="1">
        <v>2387.603515625</v>
      </c>
      <c r="M110" s="1">
        <v>534.6</v>
      </c>
      <c r="N110" s="1">
        <v>88.375841414301306</v>
      </c>
      <c r="O110" s="1">
        <v>113.89998626709</v>
      </c>
      <c r="P110" s="1">
        <v>37</v>
      </c>
      <c r="Q110" s="1">
        <v>1239</v>
      </c>
      <c r="R110" s="1">
        <v>134.82998657226599</v>
      </c>
      <c r="S110" s="1">
        <v>89.980010986328097</v>
      </c>
      <c r="T110" s="1">
        <v>508.41</v>
      </c>
      <c r="U110" s="1">
        <v>2433.9001772415199</v>
      </c>
      <c r="V110" s="1">
        <v>56.740001678466797</v>
      </c>
      <c r="W110" s="1">
        <v>665.14947727272704</v>
      </c>
      <c r="X110" s="1">
        <v>650</v>
      </c>
      <c r="Y110" s="1">
        <v>86.679992675781307</v>
      </c>
      <c r="Z110" s="1">
        <v>10.51</v>
      </c>
      <c r="AA110" s="1">
        <v>102.20001221</v>
      </c>
      <c r="AB110" s="1">
        <v>608.47509765625</v>
      </c>
      <c r="AC110" s="1">
        <v>101.15453338623</v>
      </c>
      <c r="AD110" s="1">
        <v>152.36999511718801</v>
      </c>
      <c r="AE110" s="1">
        <v>121.254096984863</v>
      </c>
      <c r="AF110" s="1">
        <v>1.8888888888888899</v>
      </c>
      <c r="AG110" s="1" t="s">
        <v>131</v>
      </c>
      <c r="AH110" s="1" t="s">
        <v>131</v>
      </c>
      <c r="AI110" s="1">
        <v>11878.4921875</v>
      </c>
      <c r="AJ110" s="1">
        <v>13.22</v>
      </c>
      <c r="AK110" s="1">
        <v>13.35</v>
      </c>
      <c r="AL110" s="1">
        <v>11.77</v>
      </c>
      <c r="AM110" s="1">
        <v>14.55</v>
      </c>
      <c r="AN110" s="1">
        <v>2162.3864466691798</v>
      </c>
      <c r="AO110" s="1">
        <v>532.97</v>
      </c>
      <c r="AP110" s="1">
        <v>353.68439738031299</v>
      </c>
      <c r="AQ110" s="1">
        <v>62.805295238095198</v>
      </c>
      <c r="AR110" s="1">
        <v>51.650664697193498</v>
      </c>
      <c r="AS110" s="1">
        <v>273</v>
      </c>
      <c r="AT110" s="1">
        <v>53.860000610351598</v>
      </c>
      <c r="AU110" s="1">
        <v>6.6387819492285898</v>
      </c>
      <c r="AV110" s="1">
        <v>338.28271484375</v>
      </c>
      <c r="AW110" s="1">
        <v>163.25424194335901</v>
      </c>
      <c r="AX110" s="1">
        <v>12.566330000000001</v>
      </c>
      <c r="AY110" s="1">
        <v>295.27613060969998</v>
      </c>
      <c r="AZ110" s="1">
        <v>561.95763799999997</v>
      </c>
      <c r="BA110" s="1">
        <v>311.82440155625</v>
      </c>
      <c r="BB110" s="1" t="s">
        <v>131</v>
      </c>
      <c r="BC110" s="1">
        <v>10.1599998474121</v>
      </c>
      <c r="BD110" s="1">
        <v>21.7700004577637</v>
      </c>
      <c r="BE110" s="1">
        <v>666.15151515151501</v>
      </c>
      <c r="BF110" s="1">
        <v>164.58999633789099</v>
      </c>
      <c r="BG110" s="1">
        <v>7408.50010070801</v>
      </c>
      <c r="BH110" s="1">
        <v>14.15</v>
      </c>
      <c r="BI110" s="1">
        <v>159.467529296875</v>
      </c>
      <c r="BJ110" s="1">
        <v>605.363635056053</v>
      </c>
      <c r="BK110" s="1">
        <v>1414.9117195187</v>
      </c>
      <c r="BL110" s="1">
        <v>1329.3857421875</v>
      </c>
      <c r="BM110" s="1">
        <v>396.7</v>
      </c>
      <c r="BN110" s="1"/>
      <c r="BO110" s="1"/>
      <c r="BP110" s="1"/>
      <c r="BQ110" s="1"/>
      <c r="BR110" s="1"/>
      <c r="BX110" s="1"/>
      <c r="BY110" s="1"/>
      <c r="BZ110" s="1"/>
      <c r="CA110" s="1"/>
      <c r="CB110" s="52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1:124" hidden="1">
      <c r="A111" s="1" t="s">
        <v>236</v>
      </c>
      <c r="B111" s="1" t="s">
        <v>131</v>
      </c>
      <c r="C111" s="1" t="s">
        <v>131</v>
      </c>
      <c r="D111" s="1" t="s">
        <v>131</v>
      </c>
      <c r="E111" s="1" t="s">
        <v>131</v>
      </c>
      <c r="F111" s="1">
        <v>109.46110711112011</v>
      </c>
      <c r="G111" s="1">
        <v>90.036536125674218</v>
      </c>
      <c r="H111" s="1">
        <v>90.349968315595035</v>
      </c>
      <c r="I111" s="38">
        <v>89.810140359026306</v>
      </c>
      <c r="J111" s="1" t="s">
        <v>131</v>
      </c>
      <c r="K111" s="1">
        <v>22.859275283073089</v>
      </c>
      <c r="L111" s="1">
        <v>2308.23706054688</v>
      </c>
      <c r="M111" s="1">
        <v>420.5</v>
      </c>
      <c r="N111" s="1">
        <v>76.588148074974896</v>
      </c>
      <c r="O111" s="1">
        <v>116.5</v>
      </c>
      <c r="P111" s="1">
        <v>37</v>
      </c>
      <c r="Q111" s="1">
        <v>1304</v>
      </c>
      <c r="R111" s="1">
        <v>130.42999267578099</v>
      </c>
      <c r="S111" s="1">
        <v>95.239990234375</v>
      </c>
      <c r="T111" s="1">
        <v>524.16</v>
      </c>
      <c r="U111" s="1">
        <v>2936.5541091186501</v>
      </c>
      <c r="V111" s="1">
        <v>57.639999389648402</v>
      </c>
      <c r="W111" s="1">
        <v>686.03976190476203</v>
      </c>
      <c r="X111" s="1">
        <v>637.14</v>
      </c>
      <c r="Y111" s="1">
        <v>80.3800048828125</v>
      </c>
      <c r="Z111" s="1">
        <v>10.51</v>
      </c>
      <c r="AA111" s="1">
        <v>104.66000366</v>
      </c>
      <c r="AB111" s="1">
        <v>654.772216796875</v>
      </c>
      <c r="AC111" s="1">
        <v>103.16998291015599</v>
      </c>
      <c r="AD111" s="1">
        <v>168.52000427246099</v>
      </c>
      <c r="AE111" s="1">
        <v>121.254096984863</v>
      </c>
      <c r="AF111" s="1">
        <v>1.79444461398654</v>
      </c>
      <c r="AG111" s="1" t="s">
        <v>131</v>
      </c>
      <c r="AH111" s="1" t="s">
        <v>131</v>
      </c>
      <c r="AI111" s="1">
        <v>11556.6171875</v>
      </c>
      <c r="AJ111" s="1">
        <v>12.23</v>
      </c>
      <c r="AK111" s="1">
        <v>12.28</v>
      </c>
      <c r="AL111" s="1">
        <v>10.63</v>
      </c>
      <c r="AM111" s="1">
        <v>13.78</v>
      </c>
      <c r="AN111" s="1">
        <v>2207.6611290471701</v>
      </c>
      <c r="AO111" s="1">
        <v>585.45000000000005</v>
      </c>
      <c r="AP111" s="1">
        <v>356.16349362363297</v>
      </c>
      <c r="AQ111" s="1">
        <v>65.058400000000006</v>
      </c>
      <c r="AR111" s="1">
        <v>49.468242245199399</v>
      </c>
      <c r="AS111" s="1">
        <v>273</v>
      </c>
      <c r="AT111" s="1">
        <v>48.099998474121101</v>
      </c>
      <c r="AU111" s="1">
        <v>6.9588010544086698</v>
      </c>
      <c r="AV111" s="1">
        <v>374.13800048828102</v>
      </c>
      <c r="AW111" s="1">
        <v>160.07627868652301</v>
      </c>
      <c r="AX111" s="1">
        <v>13.00726</v>
      </c>
      <c r="AY111" s="1">
        <v>281.67360904430001</v>
      </c>
      <c r="AZ111" s="1">
        <v>525.14048400000001</v>
      </c>
      <c r="BA111" s="1">
        <v>291.24587435625</v>
      </c>
      <c r="BB111" s="1" t="s">
        <v>131</v>
      </c>
      <c r="BC111" s="1">
        <v>10.2799987792969</v>
      </c>
      <c r="BD111" s="1">
        <v>21.7400016784668</v>
      </c>
      <c r="BE111" s="1">
        <v>627.30158730158701</v>
      </c>
      <c r="BF111" s="1">
        <v>181.33999633789099</v>
      </c>
      <c r="BG111" s="1">
        <v>7252.7005848998997</v>
      </c>
      <c r="BH111" s="1">
        <v>13.2</v>
      </c>
      <c r="BI111" s="1">
        <v>162.03956604003901</v>
      </c>
      <c r="BJ111" s="1">
        <v>615.38621154219197</v>
      </c>
      <c r="BK111" s="1">
        <v>1456.93391059393</v>
      </c>
      <c r="BL111" s="1">
        <v>1518.98315429688</v>
      </c>
      <c r="BM111" s="1">
        <v>412.40000000000003</v>
      </c>
      <c r="BN111" s="1"/>
      <c r="BO111" s="1"/>
      <c r="BP111" s="1"/>
      <c r="BQ111" s="1"/>
      <c r="BR111" s="1"/>
      <c r="BX111" s="1"/>
      <c r="BY111" s="1"/>
      <c r="BZ111" s="1"/>
      <c r="CA111" s="1"/>
      <c r="CB111" s="52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1:124" hidden="1">
      <c r="A112" s="1" t="s">
        <v>237</v>
      </c>
      <c r="B112" s="1" t="s">
        <v>131</v>
      </c>
      <c r="C112" s="1" t="s">
        <v>131</v>
      </c>
      <c r="D112" s="1" t="s">
        <v>131</v>
      </c>
      <c r="E112" s="1" t="s">
        <v>131</v>
      </c>
      <c r="F112" s="1">
        <v>114.42063270746959</v>
      </c>
      <c r="G112" s="1">
        <v>92.188642305974327</v>
      </c>
      <c r="H112" s="1">
        <v>88.024121275220651</v>
      </c>
      <c r="I112" s="38">
        <v>95.196724952867925</v>
      </c>
      <c r="J112" s="1" t="s">
        <v>131</v>
      </c>
      <c r="K112" s="1">
        <v>23.397775684613432</v>
      </c>
      <c r="L112" s="1">
        <v>2380.98950195313</v>
      </c>
      <c r="M112" s="1">
        <v>410.6</v>
      </c>
      <c r="N112" s="1">
        <v>74.867782020046207</v>
      </c>
      <c r="O112" s="1">
        <v>116.5</v>
      </c>
      <c r="P112" s="1">
        <v>37.5</v>
      </c>
      <c r="Q112" s="1">
        <v>1473</v>
      </c>
      <c r="R112" s="1">
        <v>132.08999633789099</v>
      </c>
      <c r="S112" s="1">
        <v>94.1300048828125</v>
      </c>
      <c r="T112" s="1">
        <v>545.99</v>
      </c>
      <c r="U112" s="1">
        <v>3302.5204908813498</v>
      </c>
      <c r="V112" s="1">
        <v>58.610000610351598</v>
      </c>
      <c r="W112" s="1">
        <v>714.64477272727299</v>
      </c>
      <c r="X112" s="1">
        <v>636.82000000000005</v>
      </c>
      <c r="Y112" s="1">
        <v>76.899993896484403</v>
      </c>
      <c r="Z112" s="1">
        <v>10.51</v>
      </c>
      <c r="AA112" s="1">
        <v>108.29998779</v>
      </c>
      <c r="AB112" s="1">
        <v>690.046142578125</v>
      </c>
      <c r="AC112" s="1">
        <v>108.578369140625</v>
      </c>
      <c r="AD112" s="1">
        <v>176.49000549316401</v>
      </c>
      <c r="AE112" s="1">
        <v>113.38047027587901</v>
      </c>
      <c r="AF112" s="1">
        <v>1.79444461398654</v>
      </c>
      <c r="AG112" s="1" t="s">
        <v>131</v>
      </c>
      <c r="AH112" s="1" t="s">
        <v>131</v>
      </c>
      <c r="AI112" s="1">
        <v>13342.359375</v>
      </c>
      <c r="AJ112" s="1">
        <v>12.53</v>
      </c>
      <c r="AK112" s="1">
        <v>12.92</v>
      </c>
      <c r="AL112" s="1">
        <v>10.55</v>
      </c>
      <c r="AM112" s="1">
        <v>14.12</v>
      </c>
      <c r="AN112" s="1">
        <v>2393.68180871494</v>
      </c>
      <c r="AO112" s="1">
        <v>533.47</v>
      </c>
      <c r="AP112" s="1">
        <v>345.42074323591299</v>
      </c>
      <c r="AQ112" s="1">
        <v>62.861622857142798</v>
      </c>
      <c r="AR112" s="1">
        <v>47.904172821270301</v>
      </c>
      <c r="AS112" s="1">
        <v>272</v>
      </c>
      <c r="AT112" s="1">
        <v>46.639999389648402</v>
      </c>
      <c r="AU112" s="1">
        <v>6.5734201875076099</v>
      </c>
      <c r="AV112" s="1">
        <v>391.83251953125</v>
      </c>
      <c r="AW112" s="1">
        <v>153.50424194335901</v>
      </c>
      <c r="AX112" s="1">
        <v>13.448180000000001</v>
      </c>
      <c r="AY112" s="1">
        <v>277.50687229250002</v>
      </c>
      <c r="AZ112" s="1">
        <v>490.08702599999998</v>
      </c>
      <c r="BA112" s="1">
        <v>281.53078841249999</v>
      </c>
      <c r="BB112" s="1" t="s">
        <v>131</v>
      </c>
      <c r="BC112" s="1">
        <v>10.8400001525879</v>
      </c>
      <c r="BD112" s="1">
        <v>21.700000762939499</v>
      </c>
      <c r="BE112" s="1">
        <v>587.84848484848396</v>
      </c>
      <c r="BF112" s="1">
        <v>192.63999938964801</v>
      </c>
      <c r="BG112" s="1">
        <v>7312.4005211425801</v>
      </c>
      <c r="BH112" s="1">
        <v>12.3</v>
      </c>
      <c r="BI112" s="1">
        <v>163.87677001953099</v>
      </c>
      <c r="BJ112" s="1">
        <v>602.482121376431</v>
      </c>
      <c r="BK112" s="1">
        <v>1319.18754935984</v>
      </c>
      <c r="BL112" s="1">
        <v>1556.46166992188</v>
      </c>
      <c r="BM112" s="1">
        <v>422.6</v>
      </c>
      <c r="BN112" s="1"/>
      <c r="BO112" s="1"/>
      <c r="BP112" s="1"/>
      <c r="BQ112" s="1"/>
      <c r="BR112" s="1"/>
      <c r="BX112" s="1"/>
      <c r="BY112" s="1"/>
      <c r="BZ112" s="1"/>
      <c r="CA112" s="1"/>
      <c r="CB112" s="52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hidden="1">
      <c r="A113" s="1" t="s">
        <v>238</v>
      </c>
      <c r="B113" s="1" t="s">
        <v>131</v>
      </c>
      <c r="C113" s="1" t="s">
        <v>131</v>
      </c>
      <c r="D113" s="1" t="s">
        <v>131</v>
      </c>
      <c r="E113" s="1" t="s">
        <v>131</v>
      </c>
      <c r="F113" s="1">
        <v>121.32148380408114</v>
      </c>
      <c r="G113" s="1">
        <v>95.738545120534511</v>
      </c>
      <c r="H113" s="1">
        <v>88.794569313809035</v>
      </c>
      <c r="I113" s="38">
        <v>100.75426072634086</v>
      </c>
      <c r="J113" s="1" t="s">
        <v>131</v>
      </c>
      <c r="K113" s="1">
        <v>27.429985590491441</v>
      </c>
      <c r="L113" s="1">
        <v>2458.1513671875</v>
      </c>
      <c r="M113" s="1">
        <v>501.6</v>
      </c>
      <c r="N113" s="1">
        <v>70.216421945609298</v>
      </c>
      <c r="O113" s="1">
        <v>116.5</v>
      </c>
      <c r="P113" s="1">
        <v>38</v>
      </c>
      <c r="Q113" s="1">
        <v>1503</v>
      </c>
      <c r="R113" s="1">
        <v>144.95001220703099</v>
      </c>
      <c r="S113" s="1">
        <v>102.17001342773401</v>
      </c>
      <c r="T113" s="1">
        <v>551.94000000000005</v>
      </c>
      <c r="U113" s="1">
        <v>3496.5274545593302</v>
      </c>
      <c r="V113" s="1">
        <v>61.259998321533203</v>
      </c>
      <c r="W113" s="1">
        <v>720.80856818181803</v>
      </c>
      <c r="X113" s="1">
        <v>684.09</v>
      </c>
      <c r="Y113" s="1">
        <v>76.799987792968807</v>
      </c>
      <c r="Z113" s="1">
        <v>10.51</v>
      </c>
      <c r="AA113" s="1">
        <v>109.73999023</v>
      </c>
      <c r="AB113" s="1">
        <v>729.729248046875</v>
      </c>
      <c r="AC113" s="1">
        <v>103.088302612305</v>
      </c>
      <c r="AD113" s="1">
        <v>174.41000366210901</v>
      </c>
      <c r="AE113" s="1">
        <v>117.31728363037099</v>
      </c>
      <c r="AF113" s="1">
        <v>1.79444461398654</v>
      </c>
      <c r="AG113" s="1" t="s">
        <v>131</v>
      </c>
      <c r="AH113" s="1" t="s">
        <v>131</v>
      </c>
      <c r="AI113" s="1">
        <v>16920.458984375</v>
      </c>
      <c r="AJ113" s="1">
        <v>14.68</v>
      </c>
      <c r="AK113" s="1">
        <v>15.1</v>
      </c>
      <c r="AL113" s="1">
        <v>12.57</v>
      </c>
      <c r="AM113" s="1">
        <v>16.37</v>
      </c>
      <c r="AN113" s="1">
        <v>2525.5286670627402</v>
      </c>
      <c r="AO113" s="1">
        <v>441.31</v>
      </c>
      <c r="AP113" s="1">
        <v>339.63618533483401</v>
      </c>
      <c r="AQ113" s="1">
        <v>65.865762539682507</v>
      </c>
      <c r="AR113" s="1">
        <v>47.649556868537701</v>
      </c>
      <c r="AS113" s="1">
        <v>260</v>
      </c>
      <c r="AT113" s="1">
        <v>48.599998474121101</v>
      </c>
      <c r="AU113" s="1">
        <v>6.2441437151503099</v>
      </c>
      <c r="AV113" s="1">
        <v>387.214599609375</v>
      </c>
      <c r="AW113" s="1">
        <v>166.57203674316401</v>
      </c>
      <c r="AX113" s="1">
        <v>13.66864</v>
      </c>
      <c r="AY113" s="1">
        <v>276.26126051220001</v>
      </c>
      <c r="AZ113" s="1">
        <v>508.16491000000002</v>
      </c>
      <c r="BA113" s="1">
        <v>290.7176309125</v>
      </c>
      <c r="BB113" s="1" t="s">
        <v>131</v>
      </c>
      <c r="BC113" s="1">
        <v>11.2200012207031</v>
      </c>
      <c r="BD113" s="1">
        <v>21.9900016784668</v>
      </c>
      <c r="BE113" s="1">
        <v>584.969696969697</v>
      </c>
      <c r="BF113" s="1">
        <v>195.75999450683599</v>
      </c>
      <c r="BG113" s="1">
        <v>7337.4002983520504</v>
      </c>
      <c r="BH113" s="1">
        <v>12</v>
      </c>
      <c r="BI113" s="1">
        <v>166.81625366210901</v>
      </c>
      <c r="BJ113" s="1">
        <v>565.64916043648805</v>
      </c>
      <c r="BK113" s="1">
        <v>1267.89372550034</v>
      </c>
      <c r="BL113" s="1">
        <v>1591.73559570313</v>
      </c>
      <c r="BM113" s="1">
        <v>410.25</v>
      </c>
      <c r="BN113" s="1"/>
      <c r="BO113" s="1"/>
      <c r="BP113" s="1"/>
      <c r="BQ113" s="1"/>
      <c r="BR113" s="1"/>
      <c r="BX113" s="1"/>
      <c r="BY113" s="1"/>
      <c r="BZ113" s="1"/>
      <c r="CA113" s="1"/>
      <c r="CB113" s="52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hidden="1">
      <c r="A114" s="1" t="s">
        <v>239</v>
      </c>
      <c r="B114" s="1" t="s">
        <v>131</v>
      </c>
      <c r="C114" s="1" t="s">
        <v>131</v>
      </c>
      <c r="D114" s="1" t="s">
        <v>131</v>
      </c>
      <c r="E114" s="1" t="s">
        <v>131</v>
      </c>
      <c r="F114" s="1">
        <v>120.8801216045825</v>
      </c>
      <c r="G114" s="1">
        <v>96.695926498390421</v>
      </c>
      <c r="H114" s="1">
        <v>91.398026110289052</v>
      </c>
      <c r="I114" s="38">
        <v>100.5226624194562</v>
      </c>
      <c r="J114" s="1" t="s">
        <v>131</v>
      </c>
      <c r="K114" s="1">
        <v>30.756955702636237</v>
      </c>
      <c r="L114" s="1">
        <v>2398.62646484375</v>
      </c>
      <c r="M114" s="1">
        <v>427.1</v>
      </c>
      <c r="N114" s="1">
        <v>73.211133226411107</v>
      </c>
      <c r="O114" s="1">
        <v>110.510009765625</v>
      </c>
      <c r="P114" s="1">
        <v>38</v>
      </c>
      <c r="Q114" s="1">
        <v>1435</v>
      </c>
      <c r="R114" s="1">
        <v>149.5</v>
      </c>
      <c r="S114" s="1">
        <v>102.82998657226599</v>
      </c>
      <c r="T114" s="1">
        <v>536.36</v>
      </c>
      <c r="U114" s="1">
        <v>3392.9100454406698</v>
      </c>
      <c r="V114" s="1">
        <v>63.130001068115199</v>
      </c>
      <c r="W114" s="1">
        <v>701.81445454545496</v>
      </c>
      <c r="X114" s="1">
        <v>752.95</v>
      </c>
      <c r="Y114" s="1">
        <v>83.670013427734403</v>
      </c>
      <c r="Z114" s="1">
        <v>12.03</v>
      </c>
      <c r="AA114" s="1">
        <v>105.5</v>
      </c>
      <c r="AB114" s="1">
        <v>674.61376953125</v>
      </c>
      <c r="AC114" s="1">
        <v>104.34658050537099</v>
      </c>
      <c r="AD114" s="1">
        <v>169.47000122070301</v>
      </c>
      <c r="AE114" s="1">
        <v>118.498336791992</v>
      </c>
      <c r="AF114" s="1">
        <v>1.6666666666666701</v>
      </c>
      <c r="AG114" s="1" t="s">
        <v>131</v>
      </c>
      <c r="AH114" s="1" t="s">
        <v>131</v>
      </c>
      <c r="AI114" s="1">
        <v>17725.14453125</v>
      </c>
      <c r="AJ114" s="1">
        <v>16.45</v>
      </c>
      <c r="AK114" s="1">
        <v>16.96</v>
      </c>
      <c r="AL114" s="1">
        <v>14.37</v>
      </c>
      <c r="AM114" s="1">
        <v>18.010000000000002</v>
      </c>
      <c r="AN114" s="1">
        <v>2462.1398692114099</v>
      </c>
      <c r="AO114" s="1">
        <v>423.39</v>
      </c>
      <c r="AP114" s="1">
        <v>316.49795373051398</v>
      </c>
      <c r="AQ114" s="1">
        <v>68.118867301587301</v>
      </c>
      <c r="AR114" s="1">
        <v>48.631646971934998</v>
      </c>
      <c r="AS114" s="1">
        <v>264</v>
      </c>
      <c r="AT114" s="1">
        <v>50.659999847412102</v>
      </c>
      <c r="AU114" s="1">
        <v>6.2045986672269899</v>
      </c>
      <c r="AV114" s="1">
        <v>376.24713134765602</v>
      </c>
      <c r="AW114" s="1">
        <v>144.563552856445</v>
      </c>
      <c r="AX114" s="1">
        <v>13.889110000000001</v>
      </c>
      <c r="AY114" s="1">
        <v>280.2295812282</v>
      </c>
      <c r="AZ114" s="1">
        <v>484.35501399999998</v>
      </c>
      <c r="BA114" s="1">
        <v>292.76170336874998</v>
      </c>
      <c r="BB114" s="1" t="s">
        <v>131</v>
      </c>
      <c r="BC114" s="1">
        <v>9.7999992370605504</v>
      </c>
      <c r="BD114" s="1">
        <v>21.880001068115199</v>
      </c>
      <c r="BE114" s="1">
        <v>569.49621212121099</v>
      </c>
      <c r="BF114" s="1">
        <v>193.02999877929699</v>
      </c>
      <c r="BG114" s="1">
        <v>7409.6007959960898</v>
      </c>
      <c r="BH114" s="1">
        <v>11.6</v>
      </c>
      <c r="BI114" s="1">
        <v>173.79754638671901</v>
      </c>
      <c r="BJ114" s="1">
        <v>565.64916043648805</v>
      </c>
      <c r="BK114" s="1">
        <v>1349.7710031204899</v>
      </c>
      <c r="BL114" s="1">
        <v>1732.83129882813</v>
      </c>
      <c r="BM114" s="1">
        <v>394</v>
      </c>
      <c r="BN114" s="1"/>
      <c r="BO114" s="1"/>
      <c r="BP114" s="1"/>
      <c r="BQ114" s="1"/>
      <c r="BR114" s="1"/>
      <c r="BX114" s="1"/>
      <c r="BY114" s="1"/>
      <c r="BZ114" s="1"/>
      <c r="CA114" s="1"/>
      <c r="CB114" s="52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hidden="1">
      <c r="A115" s="1" t="s">
        <v>240</v>
      </c>
      <c r="B115" s="1" t="s">
        <v>131</v>
      </c>
      <c r="C115" s="1" t="s">
        <v>131</v>
      </c>
      <c r="D115" s="1" t="s">
        <v>131</v>
      </c>
      <c r="E115" s="1" t="s">
        <v>131</v>
      </c>
      <c r="F115" s="1">
        <v>116.08854552833775</v>
      </c>
      <c r="G115" s="1">
        <v>94.662020651324639</v>
      </c>
      <c r="H115" s="1">
        <v>93.564236949117202</v>
      </c>
      <c r="I115" s="38">
        <v>95.45496276405909</v>
      </c>
      <c r="J115" s="1" t="s">
        <v>131</v>
      </c>
      <c r="K115" s="1">
        <v>30.917031627668603</v>
      </c>
      <c r="L115" s="1">
        <v>2175.59692382813</v>
      </c>
      <c r="M115" s="1">
        <v>492.7</v>
      </c>
      <c r="N115" s="1">
        <v>75.568671894276406</v>
      </c>
      <c r="O115" s="1">
        <v>112.90625</v>
      </c>
      <c r="P115" s="1">
        <v>38</v>
      </c>
      <c r="Q115" s="1">
        <v>1483.88500976563</v>
      </c>
      <c r="R115" s="1">
        <v>137.57263183593801</v>
      </c>
      <c r="S115" s="1">
        <v>96.550506591796903</v>
      </c>
      <c r="T115" s="1">
        <v>529.67999999999995</v>
      </c>
      <c r="U115" s="1">
        <v>3095.2863454406702</v>
      </c>
      <c r="V115" s="1">
        <v>62.959999084472699</v>
      </c>
      <c r="W115" s="1">
        <v>692.77667499999995</v>
      </c>
      <c r="X115" s="1">
        <v>774.25</v>
      </c>
      <c r="Y115" s="1">
        <v>87.475006103515597</v>
      </c>
      <c r="Z115" s="1">
        <v>12.03</v>
      </c>
      <c r="AA115" s="1">
        <v>104.52999878</v>
      </c>
      <c r="AB115" s="1">
        <v>620.960693359375</v>
      </c>
      <c r="AC115" s="1">
        <v>96.653419494628906</v>
      </c>
      <c r="AD115" s="1">
        <v>168.75999450683599</v>
      </c>
      <c r="AE115" s="1">
        <v>117.581466674805</v>
      </c>
      <c r="AF115" s="1">
        <v>1.6666666666666701</v>
      </c>
      <c r="AG115" s="1" t="s">
        <v>131</v>
      </c>
      <c r="AH115" s="1" t="s">
        <v>131</v>
      </c>
      <c r="AI115" s="1">
        <v>18582.474609375</v>
      </c>
      <c r="AJ115" s="1">
        <v>16.52</v>
      </c>
      <c r="AK115" s="1">
        <v>16.739999999999998</v>
      </c>
      <c r="AL115" s="1">
        <v>14.84</v>
      </c>
      <c r="AM115" s="1">
        <v>17.97</v>
      </c>
      <c r="AN115" s="1">
        <v>2445.3345882122699</v>
      </c>
      <c r="AO115" s="1">
        <v>372.61</v>
      </c>
      <c r="AP115" s="1">
        <v>331.37253119043402</v>
      </c>
      <c r="AQ115" s="1">
        <v>58.618275555555499</v>
      </c>
      <c r="AR115" s="1">
        <v>48.4497784342689</v>
      </c>
      <c r="AS115" s="1">
        <v>271</v>
      </c>
      <c r="AT115" s="1">
        <v>51.008968353271499</v>
      </c>
      <c r="AU115" s="1">
        <v>6.1934254406860401</v>
      </c>
      <c r="AV115" s="1">
        <v>389.18313598632801</v>
      </c>
      <c r="AW115" s="1">
        <v>153.83474731445301</v>
      </c>
      <c r="AX115" s="1">
        <v>14.10957</v>
      </c>
      <c r="AY115" s="1">
        <v>263.38626441140002</v>
      </c>
      <c r="AZ115" s="1">
        <v>488.543792</v>
      </c>
      <c r="BA115" s="1">
        <v>280.49726863124999</v>
      </c>
      <c r="BB115" s="1" t="s">
        <v>131</v>
      </c>
      <c r="BC115" s="1">
        <v>10.540000915527299</v>
      </c>
      <c r="BD115" s="1">
        <v>22.069999694824201</v>
      </c>
      <c r="BE115" s="1">
        <v>542.6875</v>
      </c>
      <c r="BF115" s="1">
        <v>181.69000244140599</v>
      </c>
      <c r="BG115" s="1">
        <v>7873.7006215393103</v>
      </c>
      <c r="BH115" s="1">
        <v>11.35</v>
      </c>
      <c r="BI115" s="1">
        <v>172.057052612305</v>
      </c>
      <c r="BJ115" s="1">
        <v>566.90198249725495</v>
      </c>
      <c r="BK115" s="1">
        <v>1240.19994042293</v>
      </c>
      <c r="BL115" s="1">
        <v>1929.49731445313</v>
      </c>
      <c r="BM115" s="1">
        <v>387</v>
      </c>
      <c r="BN115" s="1"/>
      <c r="BO115" s="1"/>
      <c r="BP115" s="1"/>
      <c r="BQ115" s="1"/>
      <c r="BR115" s="1"/>
      <c r="BX115" s="1"/>
      <c r="BY115" s="1"/>
      <c r="BZ115" s="1"/>
      <c r="CA115" s="1"/>
      <c r="CB115" s="52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hidden="1">
      <c r="A116" s="1" t="s">
        <v>241</v>
      </c>
      <c r="B116" s="1" t="s">
        <v>131</v>
      </c>
      <c r="C116" s="1" t="s">
        <v>131</v>
      </c>
      <c r="D116" s="1" t="s">
        <v>131</v>
      </c>
      <c r="E116" s="1" t="s">
        <v>131</v>
      </c>
      <c r="F116" s="1">
        <v>114.27552944805157</v>
      </c>
      <c r="G116" s="1">
        <v>95.676111195324353</v>
      </c>
      <c r="H116" s="1">
        <v>98.043866086197042</v>
      </c>
      <c r="I116" s="38">
        <v>93.965853918020386</v>
      </c>
      <c r="J116" s="1" t="s">
        <v>131</v>
      </c>
      <c r="K116" s="1">
        <v>33.876607338271072</v>
      </c>
      <c r="L116" s="1">
        <v>2074.54736328125</v>
      </c>
      <c r="M116" s="1">
        <v>700</v>
      </c>
      <c r="N116" s="1">
        <v>82.896156943046904</v>
      </c>
      <c r="O116" s="1">
        <v>110.66000366210901</v>
      </c>
      <c r="P116" s="1">
        <v>38</v>
      </c>
      <c r="Q116" s="1">
        <v>1413</v>
      </c>
      <c r="R116" s="1">
        <v>139.38000488281301</v>
      </c>
      <c r="S116" s="1">
        <v>95.6099853515625</v>
      </c>
      <c r="T116" s="1">
        <v>517.96</v>
      </c>
      <c r="U116" s="1">
        <v>3262.8375999999998</v>
      </c>
      <c r="V116" s="1">
        <v>66.019989013671903</v>
      </c>
      <c r="W116" s="1">
        <v>677.02023913043502</v>
      </c>
      <c r="X116" s="1">
        <v>767.83</v>
      </c>
      <c r="Y116" s="1">
        <v>94.6099853515625</v>
      </c>
      <c r="Z116" s="1">
        <v>12.03</v>
      </c>
      <c r="AA116" s="1">
        <v>102.89998627</v>
      </c>
      <c r="AB116" s="1">
        <v>588.633544921875</v>
      </c>
      <c r="AC116" s="1">
        <v>108.198677062988</v>
      </c>
      <c r="AD116" s="1">
        <v>165.39999389648401</v>
      </c>
      <c r="AE116" s="1">
        <v>118.892013549805</v>
      </c>
      <c r="AF116" s="1">
        <v>1.6666666666666701</v>
      </c>
      <c r="AG116" s="1" t="s">
        <v>131</v>
      </c>
      <c r="AH116" s="1" t="s">
        <v>131</v>
      </c>
      <c r="AI116" s="1">
        <v>17156.353515625</v>
      </c>
      <c r="AJ116" s="1">
        <v>18.100000000000001</v>
      </c>
      <c r="AK116" s="1">
        <v>18.68</v>
      </c>
      <c r="AL116" s="1">
        <v>16.13</v>
      </c>
      <c r="AM116" s="1">
        <v>19.489999999999998</v>
      </c>
      <c r="AN116" s="1">
        <v>2424.2733838826198</v>
      </c>
      <c r="AO116" s="1">
        <v>416.98</v>
      </c>
      <c r="AP116" s="1">
        <v>329.71980036155401</v>
      </c>
      <c r="AQ116" s="1">
        <v>57.059878095238098</v>
      </c>
      <c r="AR116" s="1">
        <v>49.322747415066502</v>
      </c>
      <c r="AS116" s="1">
        <v>277</v>
      </c>
      <c r="AT116" s="1">
        <v>49.400001525878899</v>
      </c>
      <c r="AU116" s="1">
        <v>5.9924597213631401</v>
      </c>
      <c r="AV116" s="1">
        <v>387.20269775390602</v>
      </c>
      <c r="AW116" s="1">
        <v>161.46186828613301</v>
      </c>
      <c r="AX116" s="1">
        <v>14.10957</v>
      </c>
      <c r="AY116" s="1">
        <v>264.55471440000002</v>
      </c>
      <c r="AZ116" s="1">
        <v>508.16491000000002</v>
      </c>
      <c r="BA116" s="1">
        <v>286.00937413125001</v>
      </c>
      <c r="BB116" s="1" t="s">
        <v>131</v>
      </c>
      <c r="BC116" s="1">
        <v>11.5</v>
      </c>
      <c r="BD116" s="1">
        <v>22.119998931884801</v>
      </c>
      <c r="BE116" s="1">
        <v>585.684057971014</v>
      </c>
      <c r="BF116" s="1">
        <v>178</v>
      </c>
      <c r="BG116" s="1">
        <v>8760.50040474243</v>
      </c>
      <c r="BH116" s="1">
        <v>11.2</v>
      </c>
      <c r="BI116" s="1">
        <v>178.206787109375</v>
      </c>
      <c r="BJ116" s="1">
        <v>558.63334924957098</v>
      </c>
      <c r="BK116" s="1">
        <v>1189.5081553694599</v>
      </c>
      <c r="BL116" s="1">
        <v>1959.9072265625</v>
      </c>
      <c r="BM116" s="1">
        <v>383.2</v>
      </c>
      <c r="BN116" s="1"/>
      <c r="BO116" s="1"/>
      <c r="BP116" s="1"/>
      <c r="BQ116" s="1"/>
      <c r="BR116" s="1"/>
      <c r="BX116" s="1"/>
      <c r="BY116" s="1"/>
      <c r="BZ116" s="1"/>
      <c r="CA116" s="1"/>
      <c r="CB116" s="52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hidden="1">
      <c r="A117" s="1" t="s">
        <v>242</v>
      </c>
      <c r="B117" s="1" t="s">
        <v>131</v>
      </c>
      <c r="C117" s="1" t="s">
        <v>131</v>
      </c>
      <c r="D117" s="1" t="s">
        <v>131</v>
      </c>
      <c r="E117" s="1" t="s">
        <v>131</v>
      </c>
      <c r="F117" s="1">
        <v>110.55494577058906</v>
      </c>
      <c r="G117" s="1">
        <v>92.95084492943883</v>
      </c>
      <c r="H117" s="1">
        <v>95.026147897180905</v>
      </c>
      <c r="I117" s="38">
        <v>91.451829124689198</v>
      </c>
      <c r="J117" s="1" t="s">
        <v>131</v>
      </c>
      <c r="K117" s="1">
        <v>36.273192426359486</v>
      </c>
      <c r="L117" s="1">
        <v>2125.80004882813</v>
      </c>
      <c r="M117" s="1">
        <v>720.9</v>
      </c>
      <c r="N117" s="1">
        <v>84.234219430213699</v>
      </c>
      <c r="O117" s="1">
        <v>110.94000244140599</v>
      </c>
      <c r="P117" s="1">
        <v>38</v>
      </c>
      <c r="Q117" s="1">
        <v>1290</v>
      </c>
      <c r="R117" s="1">
        <v>143.05999755859401</v>
      </c>
      <c r="S117" s="1">
        <v>91.730010986328097</v>
      </c>
      <c r="T117" s="1">
        <v>513.49</v>
      </c>
      <c r="U117" s="1">
        <v>3117.3325454406699</v>
      </c>
      <c r="V117" s="1">
        <v>73.75</v>
      </c>
      <c r="W117" s="1">
        <v>672.24654999999996</v>
      </c>
      <c r="X117" s="1">
        <v>775.75</v>
      </c>
      <c r="Y117" s="1">
        <v>87.299987792968807</v>
      </c>
      <c r="Z117" s="1">
        <v>12.03</v>
      </c>
      <c r="AA117" s="1">
        <v>108.39000702</v>
      </c>
      <c r="AB117" s="1">
        <v>607.5</v>
      </c>
      <c r="AC117" s="1">
        <v>94.406181335449205</v>
      </c>
      <c r="AD117" s="1">
        <v>163.25</v>
      </c>
      <c r="AE117" s="1">
        <v>115.34886932373</v>
      </c>
      <c r="AF117" s="1">
        <v>1.44444444444444</v>
      </c>
      <c r="AG117" s="1" t="s">
        <v>131</v>
      </c>
      <c r="AH117" s="1" t="s">
        <v>131</v>
      </c>
      <c r="AI117" s="1">
        <v>15261.5</v>
      </c>
      <c r="AJ117" s="1">
        <v>19.39</v>
      </c>
      <c r="AK117" s="1">
        <v>19.87</v>
      </c>
      <c r="AL117" s="1">
        <v>17.11</v>
      </c>
      <c r="AM117" s="1">
        <v>21.19</v>
      </c>
      <c r="AN117" s="1">
        <v>2421.4821635906401</v>
      </c>
      <c r="AO117" s="1">
        <v>448.22</v>
      </c>
      <c r="AP117" s="1">
        <v>323.10887704603402</v>
      </c>
      <c r="AQ117" s="1">
        <v>47.690717460317401</v>
      </c>
      <c r="AR117" s="1">
        <v>50.195716395864103</v>
      </c>
      <c r="AS117" s="1">
        <v>293</v>
      </c>
      <c r="AT117" s="1">
        <v>49.880001068115199</v>
      </c>
      <c r="AU117" s="1">
        <v>5.9323406824842797</v>
      </c>
      <c r="AV117" s="1">
        <v>378.25680541992199</v>
      </c>
      <c r="AW117" s="1">
        <v>167.42372131347699</v>
      </c>
      <c r="AX117" s="1">
        <v>14.10957</v>
      </c>
      <c r="AY117" s="1">
        <v>247.61218956530001</v>
      </c>
      <c r="AZ117" s="1">
        <v>498.905506</v>
      </c>
      <c r="BA117" s="1">
        <v>270.98888664374999</v>
      </c>
      <c r="BB117" s="1" t="s">
        <v>131</v>
      </c>
      <c r="BC117" s="1">
        <v>12.1599998474121</v>
      </c>
      <c r="BD117" s="1">
        <v>22.299999237060501</v>
      </c>
      <c r="BE117" s="1">
        <v>593.59166666666601</v>
      </c>
      <c r="BF117" s="1">
        <v>171.830001831055</v>
      </c>
      <c r="BG117" s="1">
        <v>10195.900579138201</v>
      </c>
      <c r="BH117" s="1">
        <v>10.199999999999999</v>
      </c>
      <c r="BI117" s="1">
        <v>174.53242492675801</v>
      </c>
      <c r="BJ117" s="1">
        <v>547.48324055536</v>
      </c>
      <c r="BK117" s="1">
        <v>1117.86553745182</v>
      </c>
      <c r="BL117" s="1">
        <v>1654.39990234375</v>
      </c>
      <c r="BM117" s="1">
        <v>377.55</v>
      </c>
      <c r="BN117" s="1"/>
      <c r="BO117" s="1"/>
      <c r="BP117" s="1"/>
      <c r="BQ117" s="1"/>
      <c r="BR117" s="1"/>
      <c r="BX117" s="1"/>
      <c r="BY117" s="1"/>
      <c r="BZ117" s="1"/>
      <c r="CA117" s="1"/>
      <c r="CB117" s="52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hidden="1">
      <c r="A118" s="1" t="s">
        <v>243</v>
      </c>
      <c r="B118" s="1" t="s">
        <v>131</v>
      </c>
      <c r="C118" s="1" t="s">
        <v>131</v>
      </c>
      <c r="D118" s="1" t="s">
        <v>131</v>
      </c>
      <c r="E118" s="1" t="s">
        <v>131</v>
      </c>
      <c r="F118" s="1">
        <v>107.2570612325289</v>
      </c>
      <c r="G118" s="1">
        <v>92.587699941390497</v>
      </c>
      <c r="H118" s="1">
        <v>96.325544329267501</v>
      </c>
      <c r="I118" s="38">
        <v>89.887810864848433</v>
      </c>
      <c r="J118" s="1" t="s">
        <v>131</v>
      </c>
      <c r="K118" s="1">
        <v>34.066843911384161</v>
      </c>
      <c r="L118" s="1">
        <v>2259</v>
      </c>
      <c r="M118" s="1">
        <v>658.6</v>
      </c>
      <c r="N118" s="1">
        <v>83.214743249515195</v>
      </c>
      <c r="O118" s="1">
        <v>110.220001220703</v>
      </c>
      <c r="P118" s="1">
        <v>38</v>
      </c>
      <c r="Q118" s="1">
        <v>1205</v>
      </c>
      <c r="R118" s="1">
        <v>138.64999389648401</v>
      </c>
      <c r="S118" s="1">
        <v>92</v>
      </c>
      <c r="T118" s="1">
        <v>492.6</v>
      </c>
      <c r="U118" s="1">
        <v>2738.1383091186499</v>
      </c>
      <c r="V118" s="1">
        <v>77.339996337890597</v>
      </c>
      <c r="W118" s="1">
        <v>643.74008695652196</v>
      </c>
      <c r="X118" s="1">
        <v>795.65</v>
      </c>
      <c r="Y118" s="1">
        <v>85.1300048828125</v>
      </c>
      <c r="Z118" s="1">
        <v>12.03</v>
      </c>
      <c r="AA118" s="1">
        <v>105.85999298</v>
      </c>
      <c r="AB118" s="1">
        <v>643</v>
      </c>
      <c r="AC118" s="1">
        <v>104.730682373047</v>
      </c>
      <c r="AD118" s="1">
        <v>155.85000610351599</v>
      </c>
      <c r="AE118" s="1">
        <v>117.31728363037099</v>
      </c>
      <c r="AF118" s="1">
        <v>1.44444444444444</v>
      </c>
      <c r="AG118" s="1" t="s">
        <v>131</v>
      </c>
      <c r="AH118" s="1" t="s">
        <v>131</v>
      </c>
      <c r="AI118" s="1">
        <v>13454</v>
      </c>
      <c r="AJ118" s="1">
        <v>18.22</v>
      </c>
      <c r="AK118" s="1">
        <v>18.46</v>
      </c>
      <c r="AL118" s="1">
        <v>15.86</v>
      </c>
      <c r="AM118" s="1">
        <v>20.350000000000001</v>
      </c>
      <c r="AN118" s="1">
        <v>2328.6310146384999</v>
      </c>
      <c r="AO118" s="1">
        <v>454.27</v>
      </c>
      <c r="AP118" s="1">
        <v>335.50435826263401</v>
      </c>
      <c r="AQ118" s="1">
        <v>54.938204444444402</v>
      </c>
      <c r="AR118" s="1">
        <v>51.9780280649926</v>
      </c>
      <c r="AS118" s="1">
        <v>311</v>
      </c>
      <c r="AT118" s="1">
        <v>46.259998321533203</v>
      </c>
      <c r="AU118" s="1">
        <v>5.5756492631519201</v>
      </c>
      <c r="AV118" s="1">
        <v>399.27450561523398</v>
      </c>
      <c r="AW118" s="1">
        <v>195.13136291503901</v>
      </c>
      <c r="AX118" s="1">
        <v>14.10957</v>
      </c>
      <c r="AY118" s="1">
        <v>238.9259764425</v>
      </c>
      <c r="AZ118" s="1">
        <v>498.685044</v>
      </c>
      <c r="BA118" s="1">
        <v>264.12172187499999</v>
      </c>
      <c r="BB118" s="1" t="s">
        <v>131</v>
      </c>
      <c r="BC118" s="1">
        <v>11.9799995422363</v>
      </c>
      <c r="BD118" s="1">
        <v>22.450000762939499</v>
      </c>
      <c r="BE118" s="1">
        <v>628.51449275362302</v>
      </c>
      <c r="BF118" s="1">
        <v>169.10000610351599</v>
      </c>
      <c r="BG118" s="1">
        <v>10143.7003069397</v>
      </c>
      <c r="BH118" s="1">
        <v>9.85</v>
      </c>
      <c r="BI118" s="1">
        <v>176.36961364746099</v>
      </c>
      <c r="BJ118" s="1">
        <v>543.72477437305804</v>
      </c>
      <c r="BK118" s="1">
        <v>1080.05761801881</v>
      </c>
      <c r="BL118" s="1">
        <v>1627</v>
      </c>
      <c r="BM118" s="1">
        <v>361.8</v>
      </c>
      <c r="BN118" s="1"/>
      <c r="BO118" s="1"/>
      <c r="BP118" s="1"/>
      <c r="BQ118" s="1"/>
      <c r="BR118" s="1"/>
      <c r="BX118" s="1"/>
      <c r="BY118" s="1"/>
      <c r="BZ118" s="1"/>
      <c r="CA118" s="1"/>
      <c r="CB118" s="52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hidden="1">
      <c r="A119" s="1" t="s">
        <v>244</v>
      </c>
      <c r="B119" s="1" t="s">
        <v>131</v>
      </c>
      <c r="C119" s="1" t="s">
        <v>131</v>
      </c>
      <c r="D119" s="1" t="s">
        <v>131</v>
      </c>
      <c r="E119" s="1" t="s">
        <v>131</v>
      </c>
      <c r="F119" s="1">
        <v>102.52524823211601</v>
      </c>
      <c r="G119" s="1">
        <v>88.25737540397607</v>
      </c>
      <c r="H119" s="1">
        <v>98.900314074146067</v>
      </c>
      <c r="I119" s="38">
        <v>80.56985530520069</v>
      </c>
      <c r="J119" s="1" t="s">
        <v>131</v>
      </c>
      <c r="K119" s="1">
        <v>33.280736325258339</v>
      </c>
      <c r="L119" s="1">
        <v>1914</v>
      </c>
      <c r="M119" s="1">
        <v>526.9</v>
      </c>
      <c r="N119" s="1">
        <v>67.922600539037603</v>
      </c>
      <c r="O119" s="1">
        <v>110.480010986328</v>
      </c>
      <c r="P119" s="1">
        <v>38</v>
      </c>
      <c r="Q119" s="1">
        <v>1252</v>
      </c>
      <c r="R119" s="1">
        <v>123.209991455078</v>
      </c>
      <c r="S119" s="1">
        <v>84.549987792968807</v>
      </c>
      <c r="T119" s="1">
        <v>468.97</v>
      </c>
      <c r="U119" s="1">
        <v>2544.1311772415202</v>
      </c>
      <c r="V119" s="1">
        <v>78.8599853515625</v>
      </c>
      <c r="W119" s="1">
        <v>614.32375000000002</v>
      </c>
      <c r="X119" s="1">
        <v>864.55</v>
      </c>
      <c r="Y119" s="1">
        <v>85.100006103515597</v>
      </c>
      <c r="Z119" s="1">
        <v>12.03</v>
      </c>
      <c r="AA119" s="1">
        <v>102.10001373</v>
      </c>
      <c r="AB119" s="1">
        <v>665</v>
      </c>
      <c r="AC119" s="1">
        <v>98.949226379394503</v>
      </c>
      <c r="AD119" s="1">
        <v>172.44999694824199</v>
      </c>
      <c r="AE119" s="1">
        <v>113.38047027587901</v>
      </c>
      <c r="AF119" s="1">
        <v>1.44444444444444</v>
      </c>
      <c r="AG119" s="1" t="s">
        <v>131</v>
      </c>
      <c r="AH119" s="1" t="s">
        <v>131</v>
      </c>
      <c r="AI119" s="1">
        <v>12143</v>
      </c>
      <c r="AJ119" s="1">
        <v>17.8</v>
      </c>
      <c r="AK119" s="1">
        <v>17.57</v>
      </c>
      <c r="AL119" s="1">
        <v>15.6</v>
      </c>
      <c r="AM119" s="1">
        <v>20.239999999999998</v>
      </c>
      <c r="AN119" s="1">
        <v>2268.9970567079599</v>
      </c>
      <c r="AO119" s="1">
        <v>454.1</v>
      </c>
      <c r="AP119" s="1">
        <v>308.23429958611399</v>
      </c>
      <c r="AQ119" s="1">
        <v>58.2052063492063</v>
      </c>
      <c r="AR119" s="1">
        <v>52.632754800590902</v>
      </c>
      <c r="AS119" s="1">
        <v>331</v>
      </c>
      <c r="AT119" s="1">
        <v>42.900001525878899</v>
      </c>
      <c r="AU119" s="1">
        <v>5.3304013806157098</v>
      </c>
      <c r="AV119" s="1">
        <v>510.90936279296898</v>
      </c>
      <c r="AW119" s="1">
        <v>208.00846862793</v>
      </c>
      <c r="AX119" s="1">
        <v>13.00726</v>
      </c>
      <c r="AY119" s="1">
        <v>233.78920573790001</v>
      </c>
      <c r="AZ119" s="1">
        <v>457.67911199999998</v>
      </c>
      <c r="BA119" s="1">
        <v>254.82004384375</v>
      </c>
      <c r="BB119" s="1" t="s">
        <v>131</v>
      </c>
      <c r="BC119" s="1">
        <v>12.6100006103516</v>
      </c>
      <c r="BD119" s="1">
        <v>22.9900016784668</v>
      </c>
      <c r="BE119" s="1">
        <v>622.75378787878697</v>
      </c>
      <c r="BF119" s="1">
        <v>176.80999755859401</v>
      </c>
      <c r="BG119" s="1">
        <v>9935.5006983337407</v>
      </c>
      <c r="BH119" s="1">
        <v>9.8000000000000007</v>
      </c>
      <c r="BI119" s="1">
        <v>168.65344238281301</v>
      </c>
      <c r="BJ119" s="1">
        <v>517.41551109694205</v>
      </c>
      <c r="BK119" s="1">
        <v>1054.77198816552</v>
      </c>
      <c r="BL119" s="1">
        <v>1537</v>
      </c>
      <c r="BM119" s="1">
        <v>373</v>
      </c>
      <c r="BN119" s="1"/>
      <c r="BO119" s="1"/>
      <c r="BP119" s="1"/>
      <c r="BQ119" s="1"/>
      <c r="BR119" s="1"/>
      <c r="BX119" s="1"/>
      <c r="BY119" s="1"/>
      <c r="BZ119" s="1"/>
      <c r="CA119" s="1"/>
      <c r="CB119" s="52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hidden="1">
      <c r="A120" s="1" t="s">
        <v>245</v>
      </c>
      <c r="B120" s="1" t="s">
        <v>131</v>
      </c>
      <c r="C120" s="1" t="s">
        <v>131</v>
      </c>
      <c r="D120" s="1" t="s">
        <v>131</v>
      </c>
      <c r="E120" s="1" t="s">
        <v>131</v>
      </c>
      <c r="F120" s="1">
        <v>90.379591700216764</v>
      </c>
      <c r="G120" s="1">
        <v>88.231203151566007</v>
      </c>
      <c r="H120" s="1">
        <v>102.87567124293746</v>
      </c>
      <c r="I120" s="38">
        <v>77.653331167408979</v>
      </c>
      <c r="J120" s="1" t="s">
        <v>131</v>
      </c>
      <c r="K120" s="1">
        <v>33.047821216031231</v>
      </c>
      <c r="L120" s="1">
        <v>1756</v>
      </c>
      <c r="M120" s="1">
        <v>448.1</v>
      </c>
      <c r="N120" s="1">
        <v>74.867782020046207</v>
      </c>
      <c r="O120" s="1">
        <v>113.07000732421901</v>
      </c>
      <c r="P120" s="1">
        <v>38</v>
      </c>
      <c r="Q120" s="1">
        <v>1351.48999023438</v>
      </c>
      <c r="R120" s="1">
        <v>85.910003662109403</v>
      </c>
      <c r="S120" s="1">
        <v>65.779998779296903</v>
      </c>
      <c r="T120" s="1">
        <v>489.91</v>
      </c>
      <c r="U120" s="1">
        <v>2503.7870954711898</v>
      </c>
      <c r="V120" s="1">
        <v>83.010009765625</v>
      </c>
      <c r="W120" s="1">
        <v>642.38850000000002</v>
      </c>
      <c r="X120" s="1">
        <v>839.52</v>
      </c>
      <c r="Y120" s="1">
        <v>90.190002441406307</v>
      </c>
      <c r="Z120" s="1">
        <v>12.03</v>
      </c>
      <c r="AA120" s="1">
        <v>106.55999756</v>
      </c>
      <c r="AB120" s="1">
        <v>691</v>
      </c>
      <c r="AC120" s="1">
        <v>104.887420654297</v>
      </c>
      <c r="AD120" s="1">
        <v>176.21000671386699</v>
      </c>
      <c r="AE120" s="1">
        <v>107.475227355957</v>
      </c>
      <c r="AF120" s="1">
        <v>1.5833333333333299</v>
      </c>
      <c r="AG120" s="1" t="s">
        <v>131</v>
      </c>
      <c r="AH120" s="1" t="s">
        <v>131</v>
      </c>
      <c r="AI120" s="1">
        <v>12275</v>
      </c>
      <c r="AJ120" s="1">
        <v>17.670000000000002</v>
      </c>
      <c r="AK120" s="1">
        <v>17.690000000000001</v>
      </c>
      <c r="AL120" s="1">
        <v>15.54</v>
      </c>
      <c r="AM120" s="1">
        <v>19.79</v>
      </c>
      <c r="AN120" s="1">
        <v>2399.1452147523801</v>
      </c>
      <c r="AO120" s="1">
        <v>430.3</v>
      </c>
      <c r="AP120" s="1">
        <v>273.52695217963497</v>
      </c>
      <c r="AQ120" s="1">
        <v>57.078653968253903</v>
      </c>
      <c r="AR120" s="1">
        <v>51.541543574593803</v>
      </c>
      <c r="AS120" s="1">
        <v>351</v>
      </c>
      <c r="AT120" s="1">
        <v>42.869998931884801</v>
      </c>
      <c r="AU120" s="1">
        <v>5.0275472186659398</v>
      </c>
      <c r="AV120" s="1">
        <v>516.35852050781295</v>
      </c>
      <c r="AW120" s="1">
        <v>214.186447143555</v>
      </c>
      <c r="AX120" s="1">
        <v>13.00726</v>
      </c>
      <c r="AY120" s="1">
        <v>236.3575910902</v>
      </c>
      <c r="AZ120" s="1">
        <v>434.08967799999999</v>
      </c>
      <c r="BA120" s="1">
        <v>251.00750420624999</v>
      </c>
      <c r="BB120" s="1" t="s">
        <v>131</v>
      </c>
      <c r="BC120" s="1">
        <v>14.0099983215332</v>
      </c>
      <c r="BD120" s="1">
        <v>23.560001373291001</v>
      </c>
      <c r="BE120" s="1">
        <v>646.60317460317401</v>
      </c>
      <c r="BF120" s="1">
        <v>193.72999572753901</v>
      </c>
      <c r="BG120" s="1">
        <v>9605.2006115661607</v>
      </c>
      <c r="BH120" s="1">
        <v>9.8000000000000007</v>
      </c>
      <c r="BI120" s="1">
        <v>166.81625366210901</v>
      </c>
      <c r="BJ120" s="1">
        <v>526.31055537501004</v>
      </c>
      <c r="BK120" s="1">
        <v>1019.4683502699</v>
      </c>
      <c r="BL120" s="1">
        <v>1614</v>
      </c>
      <c r="BM120" s="1">
        <v>368.3</v>
      </c>
      <c r="BN120" s="1"/>
      <c r="BO120" s="1"/>
      <c r="BP120" s="1"/>
      <c r="BQ120" s="1"/>
      <c r="BR120" s="1"/>
      <c r="BX120" s="1"/>
      <c r="BY120" s="1"/>
      <c r="BZ120" s="1"/>
      <c r="CA120" s="1"/>
      <c r="CB120" s="52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1:124" hidden="1">
      <c r="A121" s="1" t="s">
        <v>246</v>
      </c>
      <c r="B121" s="1" t="s">
        <v>131</v>
      </c>
      <c r="C121" s="1" t="s">
        <v>131</v>
      </c>
      <c r="D121" s="1" t="s">
        <v>131</v>
      </c>
      <c r="E121" s="1" t="s">
        <v>131</v>
      </c>
      <c r="F121" s="1">
        <v>83.936612199831515</v>
      </c>
      <c r="G121" s="1">
        <v>90.732288570645309</v>
      </c>
      <c r="H121" s="1">
        <v>104.15125983806175</v>
      </c>
      <c r="I121" s="38">
        <v>81.039607393003479</v>
      </c>
      <c r="J121" s="1" t="s">
        <v>131</v>
      </c>
      <c r="K121" s="1">
        <v>31.569201559185682</v>
      </c>
      <c r="L121" s="1">
        <v>1798</v>
      </c>
      <c r="M121" s="1">
        <v>510.4</v>
      </c>
      <c r="N121" s="1">
        <v>73.211133226411107</v>
      </c>
      <c r="O121" s="1">
        <v>115.57998657226599</v>
      </c>
      <c r="P121" s="1">
        <v>38</v>
      </c>
      <c r="Q121" s="1">
        <v>1292</v>
      </c>
      <c r="R121" s="1">
        <v>77.399993896484403</v>
      </c>
      <c r="S121" s="1">
        <v>59.349998474121101</v>
      </c>
      <c r="T121" s="1">
        <v>482.59</v>
      </c>
      <c r="U121" s="1">
        <v>2760.1845091186501</v>
      </c>
      <c r="V121" s="1">
        <v>82.970001220703097</v>
      </c>
      <c r="W121" s="1">
        <v>629.51493478260898</v>
      </c>
      <c r="X121" s="1">
        <v>739.78</v>
      </c>
      <c r="Y121" s="1">
        <v>91.5</v>
      </c>
      <c r="Z121" s="1">
        <v>12.03</v>
      </c>
      <c r="AA121" s="1">
        <v>105</v>
      </c>
      <c r="AB121" s="1">
        <v>701</v>
      </c>
      <c r="AC121" s="1">
        <v>114.516563415527</v>
      </c>
      <c r="AD121" s="1">
        <v>175.72000122070301</v>
      </c>
      <c r="AE121" s="1">
        <v>101.176322937012</v>
      </c>
      <c r="AF121" s="1">
        <v>1.5833333333333299</v>
      </c>
      <c r="AG121" s="1" t="s">
        <v>131</v>
      </c>
      <c r="AH121" s="1" t="s">
        <v>131</v>
      </c>
      <c r="AI121" s="1">
        <v>12910</v>
      </c>
      <c r="AJ121" s="1">
        <v>16.87</v>
      </c>
      <c r="AK121" s="1">
        <v>17.12</v>
      </c>
      <c r="AL121" s="1">
        <v>14.91</v>
      </c>
      <c r="AM121" s="1">
        <v>18.600000000000001</v>
      </c>
      <c r="AN121" s="1">
        <v>2368.7396852488901</v>
      </c>
      <c r="AO121" s="1">
        <v>491.1</v>
      </c>
      <c r="AP121" s="1">
        <v>255.34691306195501</v>
      </c>
      <c r="AQ121" s="1">
        <v>53.642669206349197</v>
      </c>
      <c r="AR121" s="1">
        <v>51.214180206794701</v>
      </c>
      <c r="AS121" s="1">
        <v>332</v>
      </c>
      <c r="AT121" s="1">
        <v>41</v>
      </c>
      <c r="AU121" s="1">
        <v>4.8119531871378296</v>
      </c>
      <c r="AV121" s="1">
        <v>521.51593017578102</v>
      </c>
      <c r="AW121" s="1">
        <v>220.27117919921901</v>
      </c>
      <c r="AX121" s="1">
        <v>11.574260000000001</v>
      </c>
      <c r="AY121" s="1">
        <v>216.7805422246</v>
      </c>
      <c r="AZ121" s="1">
        <v>399.47714400000001</v>
      </c>
      <c r="BA121" s="1">
        <v>220.59905553125</v>
      </c>
      <c r="BB121" s="1" t="s">
        <v>131</v>
      </c>
      <c r="BC121" s="1">
        <v>14.049999237060501</v>
      </c>
      <c r="BD121" s="1">
        <v>23.569999694824201</v>
      </c>
      <c r="BE121" s="1">
        <v>627.55072463767999</v>
      </c>
      <c r="BF121" s="1">
        <v>184</v>
      </c>
      <c r="BG121" s="1">
        <v>8715.6006487853992</v>
      </c>
      <c r="BH121" s="1">
        <v>9.6</v>
      </c>
      <c r="BI121" s="1">
        <v>164.24418640136699</v>
      </c>
      <c r="BJ121" s="1">
        <v>512.40422285387297</v>
      </c>
      <c r="BK121" s="1">
        <v>1049.95567771728</v>
      </c>
      <c r="BL121" s="1">
        <v>1726</v>
      </c>
      <c r="BM121" s="1">
        <v>359.8</v>
      </c>
      <c r="BN121" s="1"/>
      <c r="BO121" s="1"/>
      <c r="BP121" s="1"/>
      <c r="BQ121" s="1"/>
      <c r="BR121" s="1"/>
      <c r="BX121" s="1"/>
      <c r="BY121" s="1"/>
      <c r="BZ121" s="1"/>
      <c r="CA121" s="1"/>
      <c r="CB121" s="52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 hidden="1">
      <c r="A122" s="1" t="s">
        <v>247</v>
      </c>
      <c r="B122" s="1" t="s">
        <v>131</v>
      </c>
      <c r="C122" s="1" t="s">
        <v>131</v>
      </c>
      <c r="D122" s="1" t="s">
        <v>131</v>
      </c>
      <c r="E122" s="1" t="s">
        <v>131</v>
      </c>
      <c r="F122" s="1">
        <v>83.076369324220423</v>
      </c>
      <c r="G122" s="1">
        <v>90.050801839847409</v>
      </c>
      <c r="H122" s="1">
        <v>105.66678344080434</v>
      </c>
      <c r="I122" s="38">
        <v>78.771194192014804</v>
      </c>
      <c r="J122" s="1" t="s">
        <v>131</v>
      </c>
      <c r="K122" s="1">
        <v>33.100431221700489</v>
      </c>
      <c r="L122" s="1">
        <v>1718</v>
      </c>
      <c r="M122" s="1">
        <v>517</v>
      </c>
      <c r="N122" s="1">
        <v>71.554484432776107</v>
      </c>
      <c r="O122" s="1">
        <v>120.08999633789099</v>
      </c>
      <c r="P122" s="1">
        <v>38</v>
      </c>
      <c r="Q122" s="1">
        <v>1140</v>
      </c>
      <c r="R122" s="1">
        <v>77.839996337890597</v>
      </c>
      <c r="S122" s="1">
        <v>60.659999847412102</v>
      </c>
      <c r="T122" s="1">
        <v>424.07</v>
      </c>
      <c r="U122" s="1">
        <v>2883.6426908813501</v>
      </c>
      <c r="V122" s="1">
        <v>81.450012207031307</v>
      </c>
      <c r="W122" s="1">
        <v>621.44785714285695</v>
      </c>
      <c r="X122" s="1">
        <v>747.14</v>
      </c>
      <c r="Y122" s="1">
        <v>95.8900146484375</v>
      </c>
      <c r="Z122" s="1">
        <v>12.03</v>
      </c>
      <c r="AA122" s="1">
        <v>104.45001221</v>
      </c>
      <c r="AB122" s="1">
        <v>727</v>
      </c>
      <c r="AC122" s="1">
        <v>110.22296142578099</v>
      </c>
      <c r="AD122" s="1">
        <v>168.47000122070301</v>
      </c>
      <c r="AE122" s="1">
        <v>103.144721984863</v>
      </c>
      <c r="AF122" s="1">
        <v>1.5833333333333299</v>
      </c>
      <c r="AG122" s="1" t="s">
        <v>131</v>
      </c>
      <c r="AH122" s="1" t="s">
        <v>131</v>
      </c>
      <c r="AI122" s="1">
        <v>11222</v>
      </c>
      <c r="AJ122" s="1">
        <v>17.690000000000001</v>
      </c>
      <c r="AK122" s="1">
        <v>17.8</v>
      </c>
      <c r="AL122" s="1">
        <v>15.71</v>
      </c>
      <c r="AM122" s="1">
        <v>19.57</v>
      </c>
      <c r="AN122" s="1">
        <v>2351.4038922436698</v>
      </c>
      <c r="AO122" s="1">
        <v>502.31</v>
      </c>
      <c r="AP122" s="1">
        <v>266.91602886411499</v>
      </c>
      <c r="AQ122" s="1">
        <v>64.983296507936501</v>
      </c>
      <c r="AR122" s="1">
        <v>50.595827178729699</v>
      </c>
      <c r="AS122" s="1">
        <v>321</v>
      </c>
      <c r="AT122" s="1">
        <v>39.5</v>
      </c>
      <c r="AU122" s="1">
        <v>4.81398287238523</v>
      </c>
      <c r="AV122" s="1">
        <v>523.33557128906295</v>
      </c>
      <c r="AW122" s="1">
        <v>219.62712097168</v>
      </c>
      <c r="AX122" s="1">
        <v>11.023099999999999</v>
      </c>
      <c r="AY122" s="1">
        <v>216.57110307569999</v>
      </c>
      <c r="AZ122" s="1">
        <v>415.12994600000002</v>
      </c>
      <c r="BA122" s="1">
        <v>213.5481539125</v>
      </c>
      <c r="BB122" s="1" t="s">
        <v>131</v>
      </c>
      <c r="BC122" s="1">
        <v>14.130001068115201</v>
      </c>
      <c r="BD122" s="1">
        <v>23.5</v>
      </c>
      <c r="BE122" s="1">
        <v>612.674603174602</v>
      </c>
      <c r="BF122" s="1">
        <v>214.74000549316401</v>
      </c>
      <c r="BG122" s="1">
        <v>8269.6999721069296</v>
      </c>
      <c r="BH122" s="1">
        <v>9.6</v>
      </c>
      <c r="BI122" s="1">
        <v>163.50932312011699</v>
      </c>
      <c r="BJ122" s="1">
        <v>496.11753606389601</v>
      </c>
      <c r="BK122" s="1">
        <v>1060.7923762258299</v>
      </c>
      <c r="BL122" s="1">
        <v>1626</v>
      </c>
      <c r="BM122" s="1">
        <v>366.5</v>
      </c>
      <c r="BN122" s="1"/>
      <c r="BO122" s="1"/>
      <c r="BP122" s="1"/>
      <c r="BQ122" s="1"/>
      <c r="BR122" s="1"/>
      <c r="BX122" s="1"/>
      <c r="BY122" s="1"/>
      <c r="BZ122" s="1"/>
      <c r="CA122" s="1"/>
      <c r="CB122" s="52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 hidden="1">
      <c r="A123" s="1" t="s">
        <v>248</v>
      </c>
      <c r="B123" s="1" t="s">
        <v>131</v>
      </c>
      <c r="C123" s="1" t="s">
        <v>131</v>
      </c>
      <c r="D123" s="1" t="s">
        <v>131</v>
      </c>
      <c r="E123" s="1" t="s">
        <v>131</v>
      </c>
      <c r="F123" s="1">
        <v>79.842311556709177</v>
      </c>
      <c r="G123" s="1">
        <v>89.916273445198939</v>
      </c>
      <c r="H123" s="1">
        <v>103.97588408650448</v>
      </c>
      <c r="I123" s="38">
        <v>79.76085089363157</v>
      </c>
      <c r="J123" s="1" t="s">
        <v>131</v>
      </c>
      <c r="K123" s="1">
        <v>34.434324180142646</v>
      </c>
      <c r="L123" s="1">
        <v>1820</v>
      </c>
      <c r="M123" s="1">
        <v>551.20000000000005</v>
      </c>
      <c r="N123" s="1">
        <v>71.873070739244397</v>
      </c>
      <c r="O123" s="1">
        <v>124.5</v>
      </c>
      <c r="P123" s="1">
        <v>38</v>
      </c>
      <c r="Q123" s="1">
        <v>1064</v>
      </c>
      <c r="R123" s="1">
        <v>67.760009765625</v>
      </c>
      <c r="S123" s="1">
        <v>53.830001831054702</v>
      </c>
      <c r="T123" s="1">
        <v>401.75</v>
      </c>
      <c r="U123" s="1">
        <v>2859.39240911865</v>
      </c>
      <c r="V123" s="1">
        <v>82.100006103515597</v>
      </c>
      <c r="W123" s="1">
        <v>626.99606818181803</v>
      </c>
      <c r="X123" s="1">
        <v>777.27</v>
      </c>
      <c r="Y123" s="1">
        <v>94.679992675781307</v>
      </c>
      <c r="Z123" s="1">
        <v>12.03</v>
      </c>
      <c r="AA123" s="1">
        <v>106.79000854</v>
      </c>
      <c r="AB123" s="1">
        <v>751</v>
      </c>
      <c r="AC123" s="1">
        <v>110.602653503418</v>
      </c>
      <c r="AD123" s="1">
        <v>167.11000061035199</v>
      </c>
      <c r="AE123" s="1">
        <v>106.29416656494099</v>
      </c>
      <c r="AF123" s="1">
        <v>1.6611110899183501</v>
      </c>
      <c r="AG123" s="1" t="s">
        <v>131</v>
      </c>
      <c r="AH123" s="1" t="s">
        <v>131</v>
      </c>
      <c r="AI123" s="1">
        <v>10425</v>
      </c>
      <c r="AJ123" s="1">
        <v>18.41</v>
      </c>
      <c r="AK123" s="1">
        <v>19.03</v>
      </c>
      <c r="AL123" s="1">
        <v>16.14</v>
      </c>
      <c r="AM123" s="1">
        <v>20.059999999999999</v>
      </c>
      <c r="AN123" s="1">
        <v>2421.2638832155399</v>
      </c>
      <c r="AO123" s="1">
        <v>474</v>
      </c>
      <c r="AP123" s="1">
        <v>265.26329803523498</v>
      </c>
      <c r="AQ123" s="1">
        <v>70.371972063491995</v>
      </c>
      <c r="AR123" s="1">
        <v>49.068131462333902</v>
      </c>
      <c r="AS123" s="1">
        <v>304</v>
      </c>
      <c r="AT123" s="1">
        <v>38.650001525878899</v>
      </c>
      <c r="AU123" s="1">
        <v>4.9178910976663799</v>
      </c>
      <c r="AV123" s="1">
        <v>523.97625732421898</v>
      </c>
      <c r="AW123" s="1">
        <v>203.26271057128901</v>
      </c>
      <c r="AX123" s="1">
        <v>10.582179999999999</v>
      </c>
      <c r="AY123" s="1">
        <v>206.34165411890001</v>
      </c>
      <c r="AZ123" s="1">
        <v>412.04347799999999</v>
      </c>
      <c r="BA123" s="1">
        <v>206.40538386874999</v>
      </c>
      <c r="BB123" s="1" t="s">
        <v>131</v>
      </c>
      <c r="BC123" s="1">
        <v>14.439998626709</v>
      </c>
      <c r="BD123" s="1">
        <v>23.139999389648398</v>
      </c>
      <c r="BE123" s="1">
        <v>624.12121212121099</v>
      </c>
      <c r="BF123" s="1">
        <v>261.52999877929699</v>
      </c>
      <c r="BG123" s="1">
        <v>7922.4003328674298</v>
      </c>
      <c r="BH123" s="1">
        <v>9.4</v>
      </c>
      <c r="BI123" s="1">
        <v>164.61163330078099</v>
      </c>
      <c r="BJ123" s="1">
        <v>503.63446842850101</v>
      </c>
      <c r="BK123" s="1">
        <v>1070.4249971223201</v>
      </c>
      <c r="BL123" s="1">
        <v>1583</v>
      </c>
      <c r="BM123" s="1">
        <v>375.3</v>
      </c>
      <c r="BN123" s="1"/>
      <c r="BO123" s="1"/>
      <c r="BP123" s="1"/>
      <c r="BQ123" s="1"/>
      <c r="BR123" s="1"/>
      <c r="BX123" s="1"/>
      <c r="BY123" s="1"/>
      <c r="BZ123" s="1"/>
      <c r="CA123" s="1"/>
      <c r="CB123" s="52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 hidden="1">
      <c r="A124" s="1" t="s">
        <v>249</v>
      </c>
      <c r="B124" s="1" t="s">
        <v>131</v>
      </c>
      <c r="C124" s="1" t="s">
        <v>131</v>
      </c>
      <c r="D124" s="1" t="s">
        <v>131</v>
      </c>
      <c r="E124" s="1" t="s">
        <v>131</v>
      </c>
      <c r="F124" s="1">
        <v>77.193325331497562</v>
      </c>
      <c r="G124" s="1">
        <v>85.901914630170779</v>
      </c>
      <c r="H124" s="1">
        <v>101.32323644618863</v>
      </c>
      <c r="I124" s="38">
        <v>74.76291204035067</v>
      </c>
      <c r="J124" s="1" t="s">
        <v>131</v>
      </c>
      <c r="K124" s="1">
        <v>34.382312033048073</v>
      </c>
      <c r="L124" s="1">
        <v>1736</v>
      </c>
      <c r="M124" s="1">
        <v>512.6</v>
      </c>
      <c r="N124" s="1">
        <v>69.897835639140993</v>
      </c>
      <c r="O124" s="1">
        <v>128.10000610351599</v>
      </c>
      <c r="P124" s="1">
        <v>38</v>
      </c>
      <c r="Q124" s="1">
        <v>1010</v>
      </c>
      <c r="R124" s="1">
        <v>70.720001220703097</v>
      </c>
      <c r="S124" s="1">
        <v>53.2299995422363</v>
      </c>
      <c r="T124" s="1">
        <v>426.26</v>
      </c>
      <c r="U124" s="1">
        <v>2590.4285</v>
      </c>
      <c r="V124" s="1">
        <v>82.1300048828125</v>
      </c>
      <c r="W124" s="1">
        <v>621.54147727272698</v>
      </c>
      <c r="X124" s="1">
        <v>798.18</v>
      </c>
      <c r="Y124" s="1">
        <v>93.799987792968807</v>
      </c>
      <c r="Z124" s="1">
        <v>12.03</v>
      </c>
      <c r="AA124" s="1">
        <v>103.33999634</v>
      </c>
      <c r="AB124" s="1">
        <v>692</v>
      </c>
      <c r="AC124" s="1">
        <v>107.32009124755901</v>
      </c>
      <c r="AD124" s="1">
        <v>165.25999450683599</v>
      </c>
      <c r="AE124" s="1">
        <v>108.656288146973</v>
      </c>
      <c r="AF124" s="1">
        <v>1.6611110899183501</v>
      </c>
      <c r="AG124" s="1" t="s">
        <v>131</v>
      </c>
      <c r="AH124" s="1" t="s">
        <v>131</v>
      </c>
      <c r="AI124" s="1">
        <v>9793</v>
      </c>
      <c r="AJ124" s="1">
        <v>18.38</v>
      </c>
      <c r="AK124" s="1">
        <v>19.21</v>
      </c>
      <c r="AL124" s="1">
        <v>16.04</v>
      </c>
      <c r="AM124" s="1">
        <v>19.899999999999999</v>
      </c>
      <c r="AN124" s="1">
        <v>2577.8297279984099</v>
      </c>
      <c r="AO124" s="1">
        <v>436.34</v>
      </c>
      <c r="AP124" s="1">
        <v>248.735989746435</v>
      </c>
      <c r="AQ124" s="1">
        <v>96.263900952380894</v>
      </c>
      <c r="AR124" s="1">
        <v>47.431314623338302</v>
      </c>
      <c r="AS124" s="1">
        <v>270</v>
      </c>
      <c r="AT124" s="1">
        <v>37.900001525878899</v>
      </c>
      <c r="AU124" s="1">
        <v>4.8907448489857499</v>
      </c>
      <c r="AV124" s="1">
        <v>530.24359130859398</v>
      </c>
      <c r="AW124" s="1">
        <v>173.62287902832</v>
      </c>
      <c r="AX124" s="1">
        <v>10.582179999999999</v>
      </c>
      <c r="AY124" s="1">
        <v>203.7291763142</v>
      </c>
      <c r="AZ124" s="1">
        <v>426.81443200000001</v>
      </c>
      <c r="BA124" s="1">
        <v>211.6189169875</v>
      </c>
      <c r="BB124" s="1" t="s">
        <v>131</v>
      </c>
      <c r="BC124" s="1">
        <v>15.0200004577637</v>
      </c>
      <c r="BD124" s="1">
        <v>23.2400016784668</v>
      </c>
      <c r="BE124" s="1">
        <v>623.25757575757495</v>
      </c>
      <c r="BF124" s="1">
        <v>235.30999755859401</v>
      </c>
      <c r="BG124" s="1">
        <v>6837.3004706848096</v>
      </c>
      <c r="BH124" s="1">
        <v>9.3000000000000007</v>
      </c>
      <c r="BI124" s="1">
        <v>163.50932312011699</v>
      </c>
      <c r="BJ124" s="1">
        <v>501.12882430696601</v>
      </c>
      <c r="BK124" s="1">
        <v>1075.2413075705599</v>
      </c>
      <c r="BL124" s="1">
        <v>1435</v>
      </c>
      <c r="BM124" s="1">
        <v>408.15000000000003</v>
      </c>
      <c r="BN124" s="1"/>
      <c r="BO124" s="1"/>
      <c r="BP124" s="1"/>
      <c r="BQ124" s="1"/>
      <c r="BR124" s="1"/>
      <c r="BX124" s="1"/>
      <c r="BY124" s="1"/>
      <c r="BZ124" s="1"/>
      <c r="CA124" s="1"/>
      <c r="CB124" s="52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hidden="1">
      <c r="A125" s="1" t="s">
        <v>250</v>
      </c>
      <c r="B125" s="1" t="s">
        <v>131</v>
      </c>
      <c r="C125" s="1" t="s">
        <v>131</v>
      </c>
      <c r="D125" s="1" t="s">
        <v>131</v>
      </c>
      <c r="E125" s="1" t="s">
        <v>131</v>
      </c>
      <c r="F125" s="1">
        <v>77.747847397562651</v>
      </c>
      <c r="G125" s="1">
        <v>82.244127649840138</v>
      </c>
      <c r="H125" s="1">
        <v>97.963425029699565</v>
      </c>
      <c r="I125" s="38">
        <v>70.889893796647556</v>
      </c>
      <c r="J125" s="1" t="s">
        <v>131</v>
      </c>
      <c r="K125" s="1">
        <v>36.232286809435386</v>
      </c>
      <c r="L125" s="1">
        <v>1633</v>
      </c>
      <c r="M125" s="1">
        <v>496</v>
      </c>
      <c r="N125" s="1">
        <v>73.211133226411107</v>
      </c>
      <c r="O125" s="1">
        <v>130.5</v>
      </c>
      <c r="P125" s="1">
        <v>38</v>
      </c>
      <c r="Q125" s="1">
        <v>970</v>
      </c>
      <c r="R125" s="1">
        <v>72.549987792968807</v>
      </c>
      <c r="S125" s="1">
        <v>52.150001525878899</v>
      </c>
      <c r="T125" s="1">
        <v>435.54</v>
      </c>
      <c r="U125" s="1">
        <v>2418.46840911865</v>
      </c>
      <c r="V125" s="1">
        <v>77.6199951171875</v>
      </c>
      <c r="W125" s="1">
        <v>631.76111904761899</v>
      </c>
      <c r="X125" s="1">
        <v>829.52</v>
      </c>
      <c r="Y125" s="1">
        <v>90.8599853515625</v>
      </c>
      <c r="Z125" s="1">
        <v>12.03</v>
      </c>
      <c r="AA125" s="1">
        <v>108.32998657</v>
      </c>
      <c r="AB125" s="1">
        <v>710</v>
      </c>
      <c r="AC125" s="1">
        <v>119.66445922851599</v>
      </c>
      <c r="AD125" s="1">
        <v>160.10000610351599</v>
      </c>
      <c r="AE125" s="1">
        <v>108.656288146973</v>
      </c>
      <c r="AF125" s="1">
        <v>1.6611110899183501</v>
      </c>
      <c r="AG125" s="1" t="s">
        <v>131</v>
      </c>
      <c r="AH125" s="1" t="s">
        <v>131</v>
      </c>
      <c r="AI125" s="1">
        <v>8809</v>
      </c>
      <c r="AJ125" s="1">
        <v>19.37</v>
      </c>
      <c r="AK125" s="1">
        <v>19.850000000000001</v>
      </c>
      <c r="AL125" s="1">
        <v>17.12</v>
      </c>
      <c r="AM125" s="1">
        <v>21.13</v>
      </c>
      <c r="AN125" s="1">
        <v>2843.9513601430499</v>
      </c>
      <c r="AO125" s="1">
        <v>441.49</v>
      </c>
      <c r="AP125" s="1">
        <v>220.63956565547599</v>
      </c>
      <c r="AQ125" s="1">
        <v>80.191753650793601</v>
      </c>
      <c r="AR125" s="1">
        <v>47.431314623338302</v>
      </c>
      <c r="AS125" s="1">
        <v>272</v>
      </c>
      <c r="AT125" s="1">
        <v>37.889999389648402</v>
      </c>
      <c r="AU125" s="1">
        <v>4.8325030576022403</v>
      </c>
      <c r="AV125" s="1">
        <v>556.00622558593795</v>
      </c>
      <c r="AW125" s="1">
        <v>148.809326171875</v>
      </c>
      <c r="AX125" s="1">
        <v>10.582179999999999</v>
      </c>
      <c r="AY125" s="1">
        <v>200.25689568769999</v>
      </c>
      <c r="AZ125" s="1">
        <v>417.55502799999999</v>
      </c>
      <c r="BA125" s="1">
        <v>211.45814724375001</v>
      </c>
      <c r="BB125" s="1" t="s">
        <v>131</v>
      </c>
      <c r="BC125" s="1">
        <v>13.430000305175801</v>
      </c>
      <c r="BD125" s="1">
        <v>22.840000152587901</v>
      </c>
      <c r="BE125" s="1">
        <v>597.44444444444298</v>
      </c>
      <c r="BF125" s="1">
        <v>254.330001831055</v>
      </c>
      <c r="BG125" s="1">
        <v>6744.0999718017601</v>
      </c>
      <c r="BH125" s="1">
        <v>9</v>
      </c>
      <c r="BI125" s="1">
        <v>164.61163330078099</v>
      </c>
      <c r="BJ125" s="1">
        <v>499.87600224619803</v>
      </c>
      <c r="BK125" s="1">
        <v>1080.05761801881</v>
      </c>
      <c r="BL125" s="1">
        <v>1450</v>
      </c>
      <c r="BM125" s="1">
        <v>398.6</v>
      </c>
      <c r="BN125" s="1"/>
      <c r="BO125" s="1"/>
      <c r="BP125" s="1"/>
      <c r="BQ125" s="1"/>
      <c r="BR125" s="1"/>
      <c r="BX125" s="1"/>
      <c r="BY125" s="1"/>
      <c r="BZ125" s="1"/>
      <c r="CA125" s="1"/>
      <c r="CB125" s="52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hidden="1">
      <c r="A126" s="1" t="s">
        <v>251</v>
      </c>
      <c r="B126" s="1" t="s">
        <v>131</v>
      </c>
      <c r="C126" s="1" t="s">
        <v>131</v>
      </c>
      <c r="D126" s="1" t="s">
        <v>131</v>
      </c>
      <c r="E126" s="1" t="s">
        <v>131</v>
      </c>
      <c r="F126" s="1">
        <v>78.564642926946803</v>
      </c>
      <c r="G126" s="1">
        <v>82.031214130290962</v>
      </c>
      <c r="H126" s="1">
        <v>102.18461426139035</v>
      </c>
      <c r="I126" s="38">
        <v>67.474175574696744</v>
      </c>
      <c r="J126" s="1" t="s">
        <v>131</v>
      </c>
      <c r="K126" s="1">
        <v>38.475173205884282</v>
      </c>
      <c r="L126" s="1">
        <v>1528</v>
      </c>
      <c r="M126" s="1">
        <v>589.70000000000005</v>
      </c>
      <c r="N126" s="1">
        <v>75.568671894276406</v>
      </c>
      <c r="O126" s="1">
        <v>126.30999755859401</v>
      </c>
      <c r="P126" s="1">
        <v>38</v>
      </c>
      <c r="Q126" s="1">
        <v>995</v>
      </c>
      <c r="R126" s="1">
        <v>75.829986572265597</v>
      </c>
      <c r="S126" s="1">
        <v>50.5200004577637</v>
      </c>
      <c r="T126" s="1">
        <v>440.95</v>
      </c>
      <c r="U126" s="1">
        <v>2365.55699088135</v>
      </c>
      <c r="V126" s="1">
        <v>75.200012207031307</v>
      </c>
      <c r="W126" s="1">
        <v>652.05913043478301</v>
      </c>
      <c r="X126" s="1">
        <v>864.35</v>
      </c>
      <c r="Y126" s="1">
        <v>92.700012207031307</v>
      </c>
      <c r="Z126" s="1">
        <v>14.05</v>
      </c>
      <c r="AA126" s="1">
        <v>111.89998627</v>
      </c>
      <c r="AB126" s="1">
        <v>707</v>
      </c>
      <c r="AC126" s="1">
        <v>115.430473327637</v>
      </c>
      <c r="AD126" s="1">
        <v>156.03999328613301</v>
      </c>
      <c r="AE126" s="1">
        <v>105.900512695313</v>
      </c>
      <c r="AF126" s="1">
        <v>1.7299999660915799</v>
      </c>
      <c r="AG126" s="1" t="s">
        <v>131</v>
      </c>
      <c r="AH126" s="1" t="s">
        <v>131</v>
      </c>
      <c r="AI126" s="1">
        <v>7056</v>
      </c>
      <c r="AJ126" s="1">
        <v>20.59</v>
      </c>
      <c r="AK126" s="1">
        <v>21.25</v>
      </c>
      <c r="AL126" s="1">
        <v>17.57</v>
      </c>
      <c r="AM126" s="1">
        <v>22.96</v>
      </c>
      <c r="AN126" s="1">
        <v>2972.6819999999998</v>
      </c>
      <c r="AO126" s="1">
        <v>456.54</v>
      </c>
      <c r="AP126" s="1">
        <v>230.555950628755</v>
      </c>
      <c r="AQ126" s="1">
        <v>93.147106031746006</v>
      </c>
      <c r="AR126" s="1">
        <v>47.831425406203898</v>
      </c>
      <c r="AS126" s="1">
        <v>276</v>
      </c>
      <c r="AT126" s="1">
        <v>37.7299995422363</v>
      </c>
      <c r="AU126" s="1">
        <v>5.2044950691843104</v>
      </c>
      <c r="AV126" s="1">
        <v>555.92395019531295</v>
      </c>
      <c r="AW126" s="1">
        <v>203.77966308593801</v>
      </c>
      <c r="AX126" s="1">
        <v>9.5900970000000001</v>
      </c>
      <c r="AY126" s="1">
        <v>191.30612785049999</v>
      </c>
      <c r="AZ126" s="1">
        <v>418.65733799999998</v>
      </c>
      <c r="BA126" s="1">
        <v>209.82748269999999</v>
      </c>
      <c r="BB126" s="1" t="s">
        <v>131</v>
      </c>
      <c r="BC126" s="1">
        <v>14.200000762939499</v>
      </c>
      <c r="BD126" s="1">
        <v>23.049999237060501</v>
      </c>
      <c r="BE126" s="1">
        <v>588.03623188405697</v>
      </c>
      <c r="BF126" s="1">
        <v>252.92999267578099</v>
      </c>
      <c r="BG126" s="1">
        <v>6592.0001646667497</v>
      </c>
      <c r="BH126" s="1">
        <v>9</v>
      </c>
      <c r="BI126" s="1">
        <v>167.91857910156301</v>
      </c>
      <c r="BJ126" s="1">
        <v>501.12882430696601</v>
      </c>
      <c r="BK126" s="1">
        <v>1074.0372299584999</v>
      </c>
      <c r="BL126" s="1">
        <v>1294</v>
      </c>
      <c r="BM126" s="1">
        <v>415.05</v>
      </c>
      <c r="BN126" s="1"/>
      <c r="BO126" s="1"/>
      <c r="BP126" s="1"/>
      <c r="BQ126" s="1"/>
      <c r="BR126" s="1"/>
      <c r="BX126" s="1"/>
      <c r="BY126" s="1"/>
      <c r="BZ126" s="1"/>
      <c r="CA126" s="1"/>
      <c r="CB126" s="52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hidden="1">
      <c r="A127" s="1" t="s">
        <v>252</v>
      </c>
      <c r="B127" s="1" t="s">
        <v>131</v>
      </c>
      <c r="C127" s="1" t="s">
        <v>131</v>
      </c>
      <c r="D127" s="1" t="s">
        <v>131</v>
      </c>
      <c r="E127" s="1" t="s">
        <v>131</v>
      </c>
      <c r="F127" s="1">
        <v>78.534502265040587</v>
      </c>
      <c r="G127" s="1">
        <v>81.553420907622879</v>
      </c>
      <c r="H127" s="1">
        <v>102.5230290712245</v>
      </c>
      <c r="I127" s="38">
        <v>66.406825665750915</v>
      </c>
      <c r="J127" s="1" t="s">
        <v>131</v>
      </c>
      <c r="K127" s="1">
        <v>36.784626136655248</v>
      </c>
      <c r="L127" s="1">
        <v>1454</v>
      </c>
      <c r="M127" s="1">
        <v>644.9</v>
      </c>
      <c r="N127" s="1">
        <v>73.864701291227206</v>
      </c>
      <c r="O127" s="1">
        <v>111.459991455078</v>
      </c>
      <c r="P127" s="1">
        <v>38</v>
      </c>
      <c r="Q127" s="1">
        <v>1022</v>
      </c>
      <c r="R127" s="1">
        <v>84.010009765625</v>
      </c>
      <c r="S127" s="1">
        <v>51.299999237060497</v>
      </c>
      <c r="T127" s="1">
        <v>422.29</v>
      </c>
      <c r="U127" s="1">
        <v>2358.9434000000001</v>
      </c>
      <c r="V127" s="1">
        <v>75.959991455078097</v>
      </c>
      <c r="W127" s="1">
        <v>670.16885000000002</v>
      </c>
      <c r="X127" s="1">
        <v>823.75</v>
      </c>
      <c r="Y127" s="1">
        <v>92.679992675781307</v>
      </c>
      <c r="Z127" s="1">
        <v>14.05</v>
      </c>
      <c r="AA127" s="1">
        <v>116.17001343</v>
      </c>
      <c r="AB127" s="1">
        <v>779</v>
      </c>
      <c r="AC127" s="1">
        <v>118.220748901367</v>
      </c>
      <c r="AD127" s="1">
        <v>153.10000610351599</v>
      </c>
      <c r="AE127" s="1">
        <v>106.29416656494099</v>
      </c>
      <c r="AF127" s="1">
        <v>1.7299999660915799</v>
      </c>
      <c r="AG127" s="1" t="s">
        <v>131</v>
      </c>
      <c r="AH127" s="1" t="s">
        <v>131</v>
      </c>
      <c r="AI127" s="1">
        <v>6977</v>
      </c>
      <c r="AJ127" s="1">
        <v>19.68</v>
      </c>
      <c r="AK127" s="1">
        <v>19.93</v>
      </c>
      <c r="AL127" s="1">
        <v>17</v>
      </c>
      <c r="AM127" s="1">
        <v>22.12</v>
      </c>
      <c r="AN127" s="1">
        <v>3052.71</v>
      </c>
      <c r="AO127" s="1">
        <v>409.71</v>
      </c>
      <c r="AP127" s="1">
        <v>223.94502731323601</v>
      </c>
      <c r="AQ127" s="1">
        <v>80.003994920634895</v>
      </c>
      <c r="AR127" s="1">
        <v>48.595273264401797</v>
      </c>
      <c r="AS127" s="1">
        <v>300</v>
      </c>
      <c r="AT127" s="1">
        <v>38.680000305175803</v>
      </c>
      <c r="AU127" s="1">
        <v>5.6468188350924899</v>
      </c>
      <c r="AV127" s="1">
        <v>569.14709472656295</v>
      </c>
      <c r="AW127" s="1">
        <v>203.73304748535199</v>
      </c>
      <c r="AX127" s="1">
        <v>10.251480000000001</v>
      </c>
      <c r="AY127" s="1">
        <v>182.2671751085</v>
      </c>
      <c r="AZ127" s="1">
        <v>438.71938</v>
      </c>
      <c r="BA127" s="1">
        <v>208.449456325</v>
      </c>
      <c r="BB127" s="1" t="s">
        <v>131</v>
      </c>
      <c r="BC127" s="1">
        <v>14.650001525878899</v>
      </c>
      <c r="BD127" s="1">
        <v>22.880001068115199</v>
      </c>
      <c r="BE127" s="1">
        <v>608.47500000000002</v>
      </c>
      <c r="BF127" s="1">
        <v>211.28999328613301</v>
      </c>
      <c r="BG127" s="1">
        <v>6156.0999371093703</v>
      </c>
      <c r="BH127" s="1">
        <v>8.8000000000000007</v>
      </c>
      <c r="BI127" s="1">
        <v>160.93727111816401</v>
      </c>
      <c r="BJ127" s="1">
        <v>494.864714003129</v>
      </c>
      <c r="BK127" s="1">
        <v>1061.9964538378899</v>
      </c>
      <c r="BL127" s="1">
        <v>1394</v>
      </c>
      <c r="BM127" s="1">
        <v>407.7</v>
      </c>
      <c r="BN127" s="1"/>
      <c r="BO127" s="1"/>
      <c r="BP127" s="1"/>
      <c r="BQ127" s="1"/>
      <c r="BR127" s="1"/>
      <c r="BX127" s="1"/>
      <c r="BY127" s="1"/>
      <c r="BZ127" s="1"/>
      <c r="CA127" s="1"/>
      <c r="CB127" s="52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hidden="1">
      <c r="A128" s="1" t="s">
        <v>253</v>
      </c>
      <c r="B128" s="1" t="s">
        <v>131</v>
      </c>
      <c r="C128" s="1" t="s">
        <v>131</v>
      </c>
      <c r="D128" s="1" t="s">
        <v>131</v>
      </c>
      <c r="E128" s="1" t="s">
        <v>131</v>
      </c>
      <c r="F128" s="1">
        <v>84.441304593456039</v>
      </c>
      <c r="G128" s="1">
        <v>86.610129760056097</v>
      </c>
      <c r="H128" s="1">
        <v>104.24442145387329</v>
      </c>
      <c r="I128" s="38">
        <v>73.872672933038388</v>
      </c>
      <c r="J128" s="1" t="s">
        <v>131</v>
      </c>
      <c r="K128" s="1">
        <v>33.864244079160422</v>
      </c>
      <c r="L128" s="1">
        <v>1567</v>
      </c>
      <c r="M128" s="1">
        <v>538.5</v>
      </c>
      <c r="N128" s="1">
        <v>70.044579376243306</v>
      </c>
      <c r="O128" s="1">
        <v>112.67001342773401</v>
      </c>
      <c r="P128" s="1">
        <v>38</v>
      </c>
      <c r="Q128" s="1">
        <v>1131</v>
      </c>
      <c r="R128" s="1">
        <v>93.959991455078097</v>
      </c>
      <c r="S128" s="1">
        <v>57.680000305175803</v>
      </c>
      <c r="T128" s="1">
        <v>412.77</v>
      </c>
      <c r="U128" s="1">
        <v>2625.7027227584799</v>
      </c>
      <c r="V128" s="1">
        <v>78.899993896484403</v>
      </c>
      <c r="W128" s="1">
        <v>641.98452272727297</v>
      </c>
      <c r="X128" s="1">
        <v>795.91</v>
      </c>
      <c r="Y128" s="1">
        <v>95.410003662109403</v>
      </c>
      <c r="Z128" s="1">
        <v>14.05</v>
      </c>
      <c r="AA128" s="1">
        <v>114.07998657</v>
      </c>
      <c r="AB128" s="1">
        <v>1059</v>
      </c>
      <c r="AC128" s="1">
        <v>119.814567565918</v>
      </c>
      <c r="AD128" s="1">
        <v>145.55000305175801</v>
      </c>
      <c r="AE128" s="1">
        <v>109.83731842041</v>
      </c>
      <c r="AF128" s="1">
        <v>1.7299999660915799</v>
      </c>
      <c r="AG128" s="1" t="s">
        <v>131</v>
      </c>
      <c r="AH128" s="1" t="s">
        <v>131</v>
      </c>
      <c r="AI128" s="1">
        <v>9267</v>
      </c>
      <c r="AJ128" s="1">
        <v>18.12</v>
      </c>
      <c r="AK128" s="1">
        <v>18.37</v>
      </c>
      <c r="AL128" s="1">
        <v>15.59</v>
      </c>
      <c r="AM128" s="1">
        <v>20.41</v>
      </c>
      <c r="AN128" s="1">
        <v>2925.1439999999998</v>
      </c>
      <c r="AO128" s="1">
        <v>443.7</v>
      </c>
      <c r="AP128" s="1">
        <v>236.34050852983501</v>
      </c>
      <c r="AQ128" s="1">
        <v>79.910115555555507</v>
      </c>
      <c r="AR128" s="1">
        <v>50.3412112259971</v>
      </c>
      <c r="AS128" s="1">
        <v>289</v>
      </c>
      <c r="AT128" s="1">
        <v>37.580001831054702</v>
      </c>
      <c r="AU128" s="1">
        <v>5.6106111423064702</v>
      </c>
      <c r="AV128" s="1">
        <v>566.25628662109398</v>
      </c>
      <c r="AW128" s="1">
        <v>206.01695251464801</v>
      </c>
      <c r="AX128" s="1">
        <v>10.47194</v>
      </c>
      <c r="AY128" s="1">
        <v>184.3284972582</v>
      </c>
      <c r="AZ128" s="1">
        <v>487.22102000000001</v>
      </c>
      <c r="BA128" s="1">
        <v>218.27937779999999</v>
      </c>
      <c r="BB128" s="1" t="s">
        <v>131</v>
      </c>
      <c r="BC128" s="1">
        <v>15.310001373291</v>
      </c>
      <c r="BD128" s="1">
        <v>23.580001831054702</v>
      </c>
      <c r="BE128" s="1">
        <v>618.07575757575603</v>
      </c>
      <c r="BF128" s="1">
        <v>192.60000610351599</v>
      </c>
      <c r="BG128" s="1">
        <v>6270.5002578308104</v>
      </c>
      <c r="BH128" s="1">
        <v>8.8000000000000007</v>
      </c>
      <c r="BI128" s="1">
        <v>156.52803039550801</v>
      </c>
      <c r="BJ128" s="1">
        <v>488.60060369929198</v>
      </c>
      <c r="BK128" s="1">
        <v>1064.40460906201</v>
      </c>
      <c r="BL128" s="1">
        <v>1666</v>
      </c>
      <c r="BM128" s="1">
        <v>368.5</v>
      </c>
      <c r="BN128" s="1"/>
      <c r="BO128" s="1"/>
      <c r="BP128" s="1"/>
      <c r="BQ128" s="1"/>
      <c r="BR128" s="1"/>
      <c r="BX128" s="1"/>
      <c r="BY128" s="1"/>
      <c r="BZ128" s="1"/>
      <c r="CA128" s="1"/>
      <c r="CB128" s="52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hidden="1">
      <c r="A129" s="1" t="s">
        <v>254</v>
      </c>
      <c r="B129" s="1" t="s">
        <v>131</v>
      </c>
      <c r="C129" s="1" t="s">
        <v>131</v>
      </c>
      <c r="D129" s="1" t="s">
        <v>131</v>
      </c>
      <c r="E129" s="1" t="s">
        <v>131</v>
      </c>
      <c r="F129" s="1">
        <v>89.377724923029845</v>
      </c>
      <c r="G129" s="1">
        <v>87.594566929696612</v>
      </c>
      <c r="H129" s="1">
        <v>107.93904075186067</v>
      </c>
      <c r="I129" s="38">
        <v>72.89951359398124</v>
      </c>
      <c r="J129" s="1" t="s">
        <v>131</v>
      </c>
      <c r="K129" s="1">
        <v>30.500384161895649</v>
      </c>
      <c r="L129" s="1">
        <v>1526</v>
      </c>
      <c r="M129" s="1">
        <v>584.20000000000005</v>
      </c>
      <c r="N129" s="1">
        <v>68.769082415801194</v>
      </c>
      <c r="O129" s="1">
        <v>112.129997253418</v>
      </c>
      <c r="P129" s="1">
        <v>38</v>
      </c>
      <c r="Q129" s="1">
        <v>1336</v>
      </c>
      <c r="R129" s="1">
        <v>93.730010986328097</v>
      </c>
      <c r="S129" s="1">
        <v>57.389999389648402</v>
      </c>
      <c r="T129" s="1">
        <v>428.8</v>
      </c>
      <c r="U129" s="1">
        <v>2685.2268908813498</v>
      </c>
      <c r="V129" s="1">
        <v>82.8699951171875</v>
      </c>
      <c r="W129" s="1">
        <v>647.40311904761904</v>
      </c>
      <c r="X129" s="1">
        <v>761.43</v>
      </c>
      <c r="Y129" s="1">
        <v>100</v>
      </c>
      <c r="Z129" s="1">
        <v>14.05</v>
      </c>
      <c r="AA129" s="1">
        <v>121.10999298</v>
      </c>
      <c r="AB129" s="1">
        <v>835</v>
      </c>
      <c r="AC129" s="1">
        <v>120.66445922851599</v>
      </c>
      <c r="AD129" s="1">
        <v>145.13999938964801</v>
      </c>
      <c r="AE129" s="1">
        <v>118.498336791992</v>
      </c>
      <c r="AF129" s="1">
        <v>2.1099997626410598</v>
      </c>
      <c r="AG129" s="1" t="s">
        <v>131</v>
      </c>
      <c r="AH129" s="1" t="s">
        <v>131</v>
      </c>
      <c r="AI129" s="1">
        <v>8939</v>
      </c>
      <c r="AJ129" s="1">
        <v>16.32</v>
      </c>
      <c r="AK129" s="1">
        <v>16.489999999999998</v>
      </c>
      <c r="AL129" s="1">
        <v>14.05</v>
      </c>
      <c r="AM129" s="1">
        <v>18.43</v>
      </c>
      <c r="AN129" s="1">
        <v>2945.97</v>
      </c>
      <c r="AO129" s="1">
        <v>495.05</v>
      </c>
      <c r="AP129" s="1">
        <v>220.63956565547599</v>
      </c>
      <c r="AQ129" s="1">
        <v>99.643558095238006</v>
      </c>
      <c r="AR129" s="1">
        <v>49.068131462333803</v>
      </c>
      <c r="AS129" s="1">
        <v>276</v>
      </c>
      <c r="AT129" s="1">
        <v>38.009998321533203</v>
      </c>
      <c r="AU129" s="1">
        <v>5.6315452019662304</v>
      </c>
      <c r="AV129" s="1">
        <v>549.913818359375</v>
      </c>
      <c r="AW129" s="1">
        <v>218.76271057128901</v>
      </c>
      <c r="AX129" s="1">
        <v>10.80264</v>
      </c>
      <c r="AY129" s="1">
        <v>191.06361936229999</v>
      </c>
      <c r="AZ129" s="1">
        <v>498.24412000000001</v>
      </c>
      <c r="BA129" s="1">
        <v>220.66795685</v>
      </c>
      <c r="BB129" s="1" t="s">
        <v>131</v>
      </c>
      <c r="BC129" s="1">
        <v>15.2400016784668</v>
      </c>
      <c r="BD129" s="1">
        <v>23.790000915527301</v>
      </c>
      <c r="BE129" s="1">
        <v>609.50793650793503</v>
      </c>
      <c r="BF129" s="1">
        <v>194.80999755859401</v>
      </c>
      <c r="BG129" s="1">
        <v>6390.9005789062503</v>
      </c>
      <c r="BH129" s="1">
        <v>8.65</v>
      </c>
      <c r="BI129" s="1">
        <v>159.467529296875</v>
      </c>
      <c r="BJ129" s="1">
        <v>482.33649339545502</v>
      </c>
      <c r="BK129" s="1">
        <v>1071.6290747343801</v>
      </c>
      <c r="BL129" s="1">
        <v>1686</v>
      </c>
      <c r="BM129" s="1">
        <v>367.75</v>
      </c>
      <c r="BN129" s="1"/>
      <c r="BO129" s="1"/>
      <c r="BP129" s="1"/>
      <c r="BQ129" s="1"/>
      <c r="BR129" s="1"/>
      <c r="BX129" s="1"/>
      <c r="BY129" s="1"/>
      <c r="BZ129" s="1"/>
      <c r="CA129" s="1"/>
      <c r="CB129" s="52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hidden="1">
      <c r="A130" s="1" t="s">
        <v>255</v>
      </c>
      <c r="B130" s="1" t="s">
        <v>131</v>
      </c>
      <c r="C130" s="1" t="s">
        <v>131</v>
      </c>
      <c r="D130" s="1" t="s">
        <v>131</v>
      </c>
      <c r="E130" s="1" t="s">
        <v>131</v>
      </c>
      <c r="F130" s="1">
        <v>90.16718853557019</v>
      </c>
      <c r="G130" s="1">
        <v>87.552461024028844</v>
      </c>
      <c r="H130" s="1">
        <v>106.85231064644412</v>
      </c>
      <c r="I130" s="38">
        <v>73.611952065586252</v>
      </c>
      <c r="J130" s="1" t="s">
        <v>131</v>
      </c>
      <c r="K130" s="1">
        <v>30.288680675173477</v>
      </c>
      <c r="L130" s="1">
        <v>1527</v>
      </c>
      <c r="M130" s="1">
        <v>494.4</v>
      </c>
      <c r="N130" s="1">
        <v>71.026076408781407</v>
      </c>
      <c r="O130" s="1">
        <v>112.489990234375</v>
      </c>
      <c r="P130" s="1">
        <v>40.5</v>
      </c>
      <c r="Q130" s="1">
        <v>1443</v>
      </c>
      <c r="R130" s="1">
        <v>92.019989013671903</v>
      </c>
      <c r="S130" s="1">
        <v>55.029998779296903</v>
      </c>
      <c r="T130" s="1">
        <v>444.77</v>
      </c>
      <c r="U130" s="1">
        <v>2740.3423908813502</v>
      </c>
      <c r="V130" s="1">
        <v>85.600006103515597</v>
      </c>
      <c r="W130" s="1">
        <v>663.06760869565198</v>
      </c>
      <c r="X130" s="1">
        <v>768.48</v>
      </c>
      <c r="Y130" s="1">
        <v>99.459991455078097</v>
      </c>
      <c r="Z130" s="1">
        <v>14.05</v>
      </c>
      <c r="AA130" s="1">
        <v>122.51998901</v>
      </c>
      <c r="AB130" s="1">
        <v>825</v>
      </c>
      <c r="AC130" s="1">
        <v>124.28256225585901</v>
      </c>
      <c r="AD130" s="1">
        <v>155.669998168945</v>
      </c>
      <c r="AE130" s="1">
        <v>121.254096984863</v>
      </c>
      <c r="AF130" s="1">
        <v>2.1099997626410598</v>
      </c>
      <c r="AG130" s="1" t="s">
        <v>131</v>
      </c>
      <c r="AH130" s="1" t="s">
        <v>131</v>
      </c>
      <c r="AI130" s="1">
        <v>8698</v>
      </c>
      <c r="AJ130" s="1">
        <v>16.21</v>
      </c>
      <c r="AK130" s="1">
        <v>16.34</v>
      </c>
      <c r="AL130" s="1">
        <v>14.03</v>
      </c>
      <c r="AM130" s="1">
        <v>18.25</v>
      </c>
      <c r="AN130" s="1">
        <v>3021.1019999999999</v>
      </c>
      <c r="AO130" s="1">
        <v>584.76</v>
      </c>
      <c r="AP130" s="1">
        <v>232.20868145763501</v>
      </c>
      <c r="AQ130" s="1">
        <v>115.678153650794</v>
      </c>
      <c r="AR130" s="1">
        <v>49.031757754800601</v>
      </c>
      <c r="AS130" s="1">
        <v>260</v>
      </c>
      <c r="AT130" s="1">
        <v>38.75</v>
      </c>
      <c r="AU130" s="1">
        <v>5.7988330954006599</v>
      </c>
      <c r="AV130" s="1">
        <v>491.88186645507801</v>
      </c>
      <c r="AW130" s="1">
        <v>212.99575805664099</v>
      </c>
      <c r="AX130" s="1">
        <v>11.023099999999999</v>
      </c>
      <c r="AY130" s="1">
        <v>199.97029474710001</v>
      </c>
      <c r="AZ130" s="1">
        <v>526.90418</v>
      </c>
      <c r="BA130" s="1">
        <v>228.31600323124999</v>
      </c>
      <c r="BB130" s="1" t="s">
        <v>131</v>
      </c>
      <c r="BC130" s="1">
        <v>14.619998931884799</v>
      </c>
      <c r="BD130" s="1">
        <v>23.590000152587901</v>
      </c>
      <c r="BE130" s="1">
        <v>621.76811594202798</v>
      </c>
      <c r="BF130" s="1">
        <v>187.02000427246099</v>
      </c>
      <c r="BG130" s="1">
        <v>6324.6005077148402</v>
      </c>
      <c r="BH130" s="1">
        <v>9.35</v>
      </c>
      <c r="BI130" s="1">
        <v>149.17929077148401</v>
      </c>
      <c r="BJ130" s="1">
        <v>447.25747569396702</v>
      </c>
      <c r="BK130" s="1">
        <v>1057.1801433896501</v>
      </c>
      <c r="BL130" s="1">
        <v>1775</v>
      </c>
      <c r="BM130" s="1">
        <v>363.05</v>
      </c>
      <c r="BN130" s="1"/>
      <c r="BO130" s="1"/>
      <c r="BP130" s="1"/>
      <c r="BQ130" s="1"/>
      <c r="BR130" s="1"/>
      <c r="BX130" s="1"/>
      <c r="BY130" s="1"/>
      <c r="BZ130" s="1"/>
      <c r="CA130" s="1"/>
      <c r="CB130" s="52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hidden="1">
      <c r="A131" s="1" t="s">
        <v>256</v>
      </c>
      <c r="B131" s="1" t="s">
        <v>131</v>
      </c>
      <c r="C131" s="1" t="s">
        <v>131</v>
      </c>
      <c r="D131" s="1" t="s">
        <v>131</v>
      </c>
      <c r="E131" s="1" t="s">
        <v>131</v>
      </c>
      <c r="F131" s="1">
        <v>85.207718954260571</v>
      </c>
      <c r="G131" s="1">
        <v>86.647704693392171</v>
      </c>
      <c r="H131" s="1">
        <v>105.49957205022551</v>
      </c>
      <c r="I131" s="38">
        <v>73.030778607808671</v>
      </c>
      <c r="J131" s="1" t="s">
        <v>131</v>
      </c>
      <c r="K131" s="1">
        <v>27.913537109654783</v>
      </c>
      <c r="L131" s="1">
        <v>1566</v>
      </c>
      <c r="M131" s="1">
        <v>529.1</v>
      </c>
      <c r="N131" s="1">
        <v>80.231868540560896</v>
      </c>
      <c r="O131" s="1">
        <v>113.57998657226599</v>
      </c>
      <c r="P131" s="1">
        <v>40.5</v>
      </c>
      <c r="Q131" s="1">
        <v>1330</v>
      </c>
      <c r="R131" s="1">
        <v>88.260009765625</v>
      </c>
      <c r="S131" s="1">
        <v>52.380001068115199</v>
      </c>
      <c r="T131" s="1">
        <v>430.43</v>
      </c>
      <c r="U131" s="1">
        <v>2583.8149091186501</v>
      </c>
      <c r="V131" s="1">
        <v>90.179992675781307</v>
      </c>
      <c r="W131" s="1">
        <v>676.14783333333298</v>
      </c>
      <c r="X131" s="1">
        <v>767.38</v>
      </c>
      <c r="Y131" s="1">
        <v>97.899993896484403</v>
      </c>
      <c r="Z131" s="1">
        <v>14.05</v>
      </c>
      <c r="AA131" s="1">
        <v>123.41000366</v>
      </c>
      <c r="AB131" s="1">
        <v>837</v>
      </c>
      <c r="AC131" s="1">
        <v>129.45254516601599</v>
      </c>
      <c r="AD131" s="1">
        <v>163.58999633789099</v>
      </c>
      <c r="AE131" s="1">
        <v>120.07306671142599</v>
      </c>
      <c r="AF131" s="1">
        <v>2.1099997626410598</v>
      </c>
      <c r="AG131" s="1" t="s">
        <v>131</v>
      </c>
      <c r="AH131" s="1" t="s">
        <v>131</v>
      </c>
      <c r="AI131" s="1">
        <v>8422</v>
      </c>
      <c r="AJ131" s="1">
        <v>14.93</v>
      </c>
      <c r="AK131" s="1">
        <v>15.05</v>
      </c>
      <c r="AL131" s="1">
        <v>13.05</v>
      </c>
      <c r="AM131" s="1">
        <v>16.690000000000001</v>
      </c>
      <c r="AN131" s="1">
        <v>3074.49</v>
      </c>
      <c r="AO131" s="1">
        <v>599.86</v>
      </c>
      <c r="AP131" s="1">
        <v>224.77139272767599</v>
      </c>
      <c r="AQ131" s="1">
        <v>121.46112253968199</v>
      </c>
      <c r="AR131" s="1">
        <v>50.268463810930598</v>
      </c>
      <c r="AS131" s="1">
        <v>255</v>
      </c>
      <c r="AT131" s="1">
        <v>38.669998168945298</v>
      </c>
      <c r="AU131" s="1">
        <v>5.6728823247694198</v>
      </c>
      <c r="AV131" s="1">
        <v>495.39065551757801</v>
      </c>
      <c r="AW131" s="1">
        <v>200.00424194335901</v>
      </c>
      <c r="AX131" s="1">
        <v>11.24356</v>
      </c>
      <c r="AY131" s="1">
        <v>192.4856009522</v>
      </c>
      <c r="AZ131" s="1">
        <v>531.75434399999995</v>
      </c>
      <c r="BA131" s="1">
        <v>221.05839765625001</v>
      </c>
      <c r="BB131" s="1" t="s">
        <v>131</v>
      </c>
      <c r="BC131" s="1">
        <v>12.9700012207031</v>
      </c>
      <c r="BD131" s="1">
        <v>23.310001373291001</v>
      </c>
      <c r="BE131" s="1">
        <v>612.37301587301499</v>
      </c>
      <c r="BF131" s="1">
        <v>181.49000549316401</v>
      </c>
      <c r="BG131" s="1">
        <v>6096.0003596679699</v>
      </c>
      <c r="BH131" s="1">
        <v>11</v>
      </c>
      <c r="BI131" s="1">
        <v>135.58413696289099</v>
      </c>
      <c r="BJ131" s="1">
        <v>440.99336539013001</v>
      </c>
      <c r="BK131" s="1">
        <v>898.24189859757996</v>
      </c>
      <c r="BL131" s="1">
        <v>1715</v>
      </c>
      <c r="BM131" s="1">
        <v>352.2</v>
      </c>
      <c r="BN131" s="1"/>
      <c r="BO131" s="1"/>
      <c r="BP131" s="1"/>
      <c r="BQ131" s="1"/>
      <c r="BR131" s="1"/>
      <c r="BX131" s="1"/>
      <c r="BY131" s="1"/>
      <c r="BZ131" s="1"/>
      <c r="CA131" s="1"/>
      <c r="CB131" s="52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hidden="1">
      <c r="A132" s="1" t="s">
        <v>257</v>
      </c>
      <c r="B132" s="1" t="s">
        <v>131</v>
      </c>
      <c r="C132" s="1" t="s">
        <v>131</v>
      </c>
      <c r="D132" s="1" t="s">
        <v>131</v>
      </c>
      <c r="E132" s="1" t="s">
        <v>131</v>
      </c>
      <c r="F132" s="1">
        <v>85.443175684476614</v>
      </c>
      <c r="G132" s="1">
        <v>87.789287654066158</v>
      </c>
      <c r="H132" s="1">
        <v>105.62355841819542</v>
      </c>
      <c r="I132" s="38">
        <v>74.907383586488166</v>
      </c>
      <c r="J132" s="1" t="s">
        <v>131</v>
      </c>
      <c r="K132" s="1">
        <v>31.454824518638915</v>
      </c>
      <c r="L132" s="1">
        <v>1571</v>
      </c>
      <c r="M132" s="1">
        <v>625.6</v>
      </c>
      <c r="N132" s="1">
        <v>77.993550608532203</v>
      </c>
      <c r="O132" s="1">
        <v>116.07000732421901</v>
      </c>
      <c r="P132" s="1">
        <v>40.5</v>
      </c>
      <c r="Q132" s="1">
        <v>1346</v>
      </c>
      <c r="R132" s="1">
        <v>86.480010986328097</v>
      </c>
      <c r="S132" s="1">
        <v>51.470001220703097</v>
      </c>
      <c r="T132" s="1">
        <v>435.43</v>
      </c>
      <c r="U132" s="1">
        <v>2769.0030227584798</v>
      </c>
      <c r="V132" s="1">
        <v>91.790008544921903</v>
      </c>
      <c r="W132" s="1">
        <v>715.45272727272697</v>
      </c>
      <c r="X132" s="1">
        <v>778.18</v>
      </c>
      <c r="Y132" s="1">
        <v>96.75</v>
      </c>
      <c r="Z132" s="1">
        <v>14.05</v>
      </c>
      <c r="AA132" s="1">
        <v>125.57000732</v>
      </c>
      <c r="AB132" s="1">
        <v>875</v>
      </c>
      <c r="AC132" s="1">
        <v>124.233993530273</v>
      </c>
      <c r="AD132" s="1">
        <v>170.919998168945</v>
      </c>
      <c r="AE132" s="1">
        <v>114.955192565918</v>
      </c>
      <c r="AF132" s="1">
        <v>1.9199998643663201</v>
      </c>
      <c r="AG132" s="1" t="s">
        <v>131</v>
      </c>
      <c r="AH132" s="1" t="s">
        <v>131</v>
      </c>
      <c r="AI132" s="1">
        <v>9318</v>
      </c>
      <c r="AJ132" s="1">
        <v>16.809999999999999</v>
      </c>
      <c r="AK132" s="1">
        <v>17.14</v>
      </c>
      <c r="AL132" s="1">
        <v>14.88</v>
      </c>
      <c r="AM132" s="1">
        <v>18.420000000000002</v>
      </c>
      <c r="AN132" s="1">
        <v>3252.2040000000002</v>
      </c>
      <c r="AO132" s="1">
        <v>567.27</v>
      </c>
      <c r="AP132" s="1">
        <v>230.555950628755</v>
      </c>
      <c r="AQ132" s="1">
        <v>96.188797460317403</v>
      </c>
      <c r="AR132" s="1">
        <v>50.050221565731199</v>
      </c>
      <c r="AS132" s="1">
        <v>256</v>
      </c>
      <c r="AT132" s="1">
        <v>39.009998321533203</v>
      </c>
      <c r="AU132" s="1">
        <v>5.7350001586445396</v>
      </c>
      <c r="AV132" s="1">
        <v>485.85876464843801</v>
      </c>
      <c r="AW132" s="1">
        <v>210.05084228515599</v>
      </c>
      <c r="AX132" s="1">
        <v>9.7003280000000007</v>
      </c>
      <c r="AY132" s="1">
        <v>193.97372122070001</v>
      </c>
      <c r="AZ132" s="1">
        <v>530.65203399999996</v>
      </c>
      <c r="BA132" s="1">
        <v>222.45939113750001</v>
      </c>
      <c r="BB132" s="1" t="s">
        <v>131</v>
      </c>
      <c r="BC132" s="1">
        <v>12</v>
      </c>
      <c r="BD132" s="1">
        <v>23.419998168945298</v>
      </c>
      <c r="BE132" s="1">
        <v>589.28787878787796</v>
      </c>
      <c r="BF132" s="1">
        <v>189.78999328613301</v>
      </c>
      <c r="BG132" s="1">
        <v>5924.4002149841299</v>
      </c>
      <c r="BH132" s="1">
        <v>11.6</v>
      </c>
      <c r="BI132" s="1">
        <v>124.92847442627</v>
      </c>
      <c r="BJ132" s="1">
        <v>418.44256829631598</v>
      </c>
      <c r="BK132" s="1">
        <v>895.83374337345799</v>
      </c>
      <c r="BL132" s="1">
        <v>1637</v>
      </c>
      <c r="BM132" s="1">
        <v>372.3</v>
      </c>
      <c r="BN132" s="1"/>
      <c r="BO132" s="1"/>
      <c r="BP132" s="1"/>
      <c r="BQ132" s="1"/>
      <c r="BR132" s="1"/>
      <c r="BX132" s="1"/>
      <c r="BY132" s="1"/>
      <c r="BZ132" s="1"/>
      <c r="CA132" s="1"/>
      <c r="CB132" s="52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hidden="1">
      <c r="A133" s="1" t="s">
        <v>258</v>
      </c>
      <c r="B133" s="1" t="s">
        <v>131</v>
      </c>
      <c r="C133" s="1" t="s">
        <v>131</v>
      </c>
      <c r="D133" s="1" t="s">
        <v>131</v>
      </c>
      <c r="E133" s="1" t="s">
        <v>131</v>
      </c>
      <c r="F133" s="1">
        <v>86.075002787027842</v>
      </c>
      <c r="G133" s="1">
        <v>89.919271542257263</v>
      </c>
      <c r="H133" s="1">
        <v>101.81524175164988</v>
      </c>
      <c r="I133" s="38">
        <v>81.326671987450439</v>
      </c>
      <c r="J133" s="1" t="s">
        <v>131</v>
      </c>
      <c r="K133" s="1">
        <v>49.788221223276473</v>
      </c>
      <c r="L133" s="1">
        <v>1782</v>
      </c>
      <c r="M133" s="1">
        <v>546.4</v>
      </c>
      <c r="N133" s="1">
        <v>83.776276419681494</v>
      </c>
      <c r="O133" s="1">
        <v>120.390007019043</v>
      </c>
      <c r="P133" s="1">
        <v>40.5</v>
      </c>
      <c r="Q133" s="1">
        <v>1284</v>
      </c>
      <c r="R133" s="1">
        <v>94.420013427734403</v>
      </c>
      <c r="S133" s="1">
        <v>55.099998474121101</v>
      </c>
      <c r="T133" s="1">
        <v>421.39</v>
      </c>
      <c r="U133" s="1">
        <v>2956.3955545593299</v>
      </c>
      <c r="V133" s="1">
        <v>81.279998779296903</v>
      </c>
      <c r="W133" s="1">
        <v>751.037543478261</v>
      </c>
      <c r="X133" s="1">
        <v>963.04</v>
      </c>
      <c r="Y133" s="1">
        <v>91.8900146484375</v>
      </c>
      <c r="Z133" s="1">
        <v>14.05</v>
      </c>
      <c r="AA133" s="1">
        <v>125.37999725</v>
      </c>
      <c r="AB133" s="1">
        <v>875</v>
      </c>
      <c r="AC133" s="1">
        <v>129.69535827636699</v>
      </c>
      <c r="AD133" s="1">
        <v>170.63999938964801</v>
      </c>
      <c r="AE133" s="1">
        <v>109.83731842041</v>
      </c>
      <c r="AF133" s="1">
        <v>1.9199998643663201</v>
      </c>
      <c r="AG133" s="1" t="s">
        <v>131</v>
      </c>
      <c r="AH133" s="1" t="s">
        <v>131</v>
      </c>
      <c r="AI133" s="1">
        <v>10957</v>
      </c>
      <c r="AJ133" s="1">
        <v>26.54</v>
      </c>
      <c r="AK133" s="1">
        <v>27.32</v>
      </c>
      <c r="AL133" s="1">
        <v>25.06</v>
      </c>
      <c r="AM133" s="1">
        <v>27.23</v>
      </c>
      <c r="AN133" s="1">
        <v>3416.7060000000001</v>
      </c>
      <c r="AO133" s="1">
        <v>591.41999999999996</v>
      </c>
      <c r="AP133" s="1">
        <v>240.472335602035</v>
      </c>
      <c r="AQ133" s="1">
        <v>93.973244444444404</v>
      </c>
      <c r="AR133" s="1">
        <v>49.722858197932098</v>
      </c>
      <c r="AS133" s="1">
        <v>260</v>
      </c>
      <c r="AT133" s="1">
        <v>40.080001831054702</v>
      </c>
      <c r="AU133" s="1">
        <v>5.9216040759306399</v>
      </c>
      <c r="AV133" s="1">
        <v>487.51632690429699</v>
      </c>
      <c r="AW133" s="1">
        <v>208.30084228515599</v>
      </c>
      <c r="AX133" s="1">
        <v>9.9207900000000002</v>
      </c>
      <c r="AY133" s="1">
        <v>192.69504010110001</v>
      </c>
      <c r="AZ133" s="1">
        <v>536.82497000000001</v>
      </c>
      <c r="BA133" s="1">
        <v>222.71202930625</v>
      </c>
      <c r="BB133" s="1" t="s">
        <v>131</v>
      </c>
      <c r="BC133" s="1">
        <v>10.930000305175801</v>
      </c>
      <c r="BD133" s="1">
        <v>23.2599983215332</v>
      </c>
      <c r="BE133" s="1">
        <v>581.15217391304395</v>
      </c>
      <c r="BF133" s="1">
        <v>174.55000305175801</v>
      </c>
      <c r="BG133" s="1">
        <v>5905.2006175293</v>
      </c>
      <c r="BH133" s="1">
        <v>11.45</v>
      </c>
      <c r="BI133" s="1">
        <v>116.844856262207</v>
      </c>
      <c r="BJ133" s="1">
        <v>418.44256829631598</v>
      </c>
      <c r="BK133" s="1">
        <v>951.22131352826796</v>
      </c>
      <c r="BL133" s="1">
        <v>1615</v>
      </c>
      <c r="BM133" s="1">
        <v>387.75</v>
      </c>
      <c r="BN133" s="1"/>
      <c r="BO133" s="1"/>
      <c r="BP133" s="1"/>
      <c r="BQ133" s="1"/>
      <c r="BR133" s="1"/>
      <c r="BX133" s="1"/>
      <c r="BY133" s="1"/>
      <c r="BZ133" s="1"/>
      <c r="CA133" s="1"/>
      <c r="CB133" s="52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hidden="1">
      <c r="A134" s="1" t="s">
        <v>259</v>
      </c>
      <c r="B134" s="1" t="s">
        <v>131</v>
      </c>
      <c r="C134" s="1" t="s">
        <v>131</v>
      </c>
      <c r="D134" s="1" t="s">
        <v>131</v>
      </c>
      <c r="E134" s="1" t="s">
        <v>131</v>
      </c>
      <c r="F134" s="1">
        <v>89.728902878245506</v>
      </c>
      <c r="G134" s="1">
        <v>91.850316287584263</v>
      </c>
      <c r="H134" s="1">
        <v>98.966952467342068</v>
      </c>
      <c r="I134" s="38">
        <v>86.709886058393977</v>
      </c>
      <c r="J134" s="1" t="s">
        <v>131</v>
      </c>
      <c r="K134" s="1">
        <v>63.111523267051005</v>
      </c>
      <c r="L134" s="1">
        <v>2067</v>
      </c>
      <c r="M134" s="1">
        <v>523.6</v>
      </c>
      <c r="N134" s="1">
        <v>88.385950425382106</v>
      </c>
      <c r="O134" s="1">
        <v>122.32998657226599</v>
      </c>
      <c r="P134" s="1">
        <v>40.5</v>
      </c>
      <c r="Q134" s="1">
        <v>1371</v>
      </c>
      <c r="R134" s="1">
        <v>94.920013427734403</v>
      </c>
      <c r="S134" s="1">
        <v>57.090000152587898</v>
      </c>
      <c r="T134" s="1">
        <v>422.95</v>
      </c>
      <c r="U134" s="1">
        <v>3040.1708454406698</v>
      </c>
      <c r="V134" s="1">
        <v>81.279998779296903</v>
      </c>
      <c r="W134" s="1">
        <v>743.23792500000002</v>
      </c>
      <c r="X134" s="1">
        <v>1252.5</v>
      </c>
      <c r="Y134" s="1">
        <v>87.660003662109403</v>
      </c>
      <c r="Z134" s="1">
        <v>14.05</v>
      </c>
      <c r="AA134" s="1">
        <v>124.07000732</v>
      </c>
      <c r="AB134" s="1">
        <v>838</v>
      </c>
      <c r="AC134" s="1">
        <v>129.78146362304699</v>
      </c>
      <c r="AD134" s="1">
        <v>170.64999389648401</v>
      </c>
      <c r="AE134" s="1">
        <v>102.35736083984401</v>
      </c>
      <c r="AF134" s="1">
        <v>1.9199998643663201</v>
      </c>
      <c r="AG134" s="1" t="s">
        <v>131</v>
      </c>
      <c r="AH134" s="1" t="s">
        <v>131</v>
      </c>
      <c r="AI134" s="1">
        <v>10844</v>
      </c>
      <c r="AJ134" s="1">
        <v>33.619999999999997</v>
      </c>
      <c r="AK134" s="1">
        <v>35.03</v>
      </c>
      <c r="AL134" s="1">
        <v>32.03</v>
      </c>
      <c r="AM134" s="1">
        <v>33.799999999999997</v>
      </c>
      <c r="AN134" s="1">
        <v>3383.6219999999998</v>
      </c>
      <c r="AO134" s="1">
        <v>626.23</v>
      </c>
      <c r="AP134" s="1">
        <v>234.687777700955</v>
      </c>
      <c r="AQ134" s="1">
        <v>95.681848888888794</v>
      </c>
      <c r="AR134" s="1">
        <v>49.577363367799101</v>
      </c>
      <c r="AS134" s="1">
        <v>259</v>
      </c>
      <c r="AT134" s="1">
        <v>40.619998931884801</v>
      </c>
      <c r="AU134" s="1">
        <v>6.2906438813980703</v>
      </c>
      <c r="AV134" s="1">
        <v>487.75146484375</v>
      </c>
      <c r="AW134" s="1">
        <v>199.59321594238301</v>
      </c>
      <c r="AX134" s="1">
        <v>10.582179999999999</v>
      </c>
      <c r="AY134" s="1">
        <v>198.2396659904</v>
      </c>
      <c r="AZ134" s="1">
        <v>524.47909800000002</v>
      </c>
      <c r="BA134" s="1">
        <v>226.91500975</v>
      </c>
      <c r="BB134" s="1" t="s">
        <v>131</v>
      </c>
      <c r="BC134" s="1">
        <v>11.0200004577637</v>
      </c>
      <c r="BD134" s="1">
        <v>23.2299995422363</v>
      </c>
      <c r="BE134" s="1">
        <v>580.13333333333196</v>
      </c>
      <c r="BF134" s="1">
        <v>185.25</v>
      </c>
      <c r="BG134" s="1">
        <v>5707.00011245117</v>
      </c>
      <c r="BH134" s="1">
        <v>10.5</v>
      </c>
      <c r="BI134" s="1">
        <v>114.272811889648</v>
      </c>
      <c r="BJ134" s="1">
        <v>412.17845799247903</v>
      </c>
      <c r="BK134" s="1">
        <v>936.772382183535</v>
      </c>
      <c r="BL134" s="1">
        <v>1537</v>
      </c>
      <c r="BM134" s="1">
        <v>408.40000000000003</v>
      </c>
      <c r="BN134" s="1"/>
      <c r="BO134" s="1"/>
      <c r="BP134" s="1"/>
      <c r="BQ134" s="1"/>
      <c r="BR134" s="1"/>
      <c r="BX134" s="1"/>
      <c r="BY134" s="1"/>
      <c r="BZ134" s="1"/>
      <c r="CA134" s="1"/>
      <c r="CB134" s="52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hidden="1">
      <c r="A135" s="1" t="s">
        <v>260</v>
      </c>
      <c r="B135" s="1" t="s">
        <v>131</v>
      </c>
      <c r="C135" s="1" t="s">
        <v>131</v>
      </c>
      <c r="D135" s="1" t="s">
        <v>131</v>
      </c>
      <c r="E135" s="1" t="s">
        <v>131</v>
      </c>
      <c r="F135" s="1">
        <v>90.20382794605689</v>
      </c>
      <c r="G135" s="1">
        <v>87.375073123603727</v>
      </c>
      <c r="H135" s="1">
        <v>97.803457587811465</v>
      </c>
      <c r="I135" s="38">
        <v>79.84252805773302</v>
      </c>
      <c r="J135" s="1" t="s">
        <v>131</v>
      </c>
      <c r="K135" s="1">
        <v>65.346636402823549</v>
      </c>
      <c r="L135" s="1">
        <v>1946</v>
      </c>
      <c r="M135" s="1">
        <v>490.7</v>
      </c>
      <c r="N135" s="1">
        <v>88.162837411053403</v>
      </c>
      <c r="O135" s="1">
        <v>117.260009765625</v>
      </c>
      <c r="P135" s="1">
        <v>40.5</v>
      </c>
      <c r="Q135" s="1">
        <v>1309</v>
      </c>
      <c r="R135" s="1">
        <v>91.410003662109403</v>
      </c>
      <c r="S135" s="1">
        <v>58.049999237060497</v>
      </c>
      <c r="T135" s="1">
        <v>429.86</v>
      </c>
      <c r="U135" s="1">
        <v>2742.5469772415199</v>
      </c>
      <c r="V135" s="1">
        <v>81.3599853515625</v>
      </c>
      <c r="W135" s="1">
        <v>584.49908260869597</v>
      </c>
      <c r="X135" s="1">
        <v>1780.43</v>
      </c>
      <c r="Y135" s="1">
        <v>84.589996337890597</v>
      </c>
      <c r="Z135" s="1">
        <v>14.05</v>
      </c>
      <c r="AA135" s="1">
        <v>125.45999146</v>
      </c>
      <c r="AB135" s="1">
        <v>760</v>
      </c>
      <c r="AC135" s="1">
        <v>121.31125640869099</v>
      </c>
      <c r="AD135" s="1">
        <v>174.52000427246099</v>
      </c>
      <c r="AE135" s="1">
        <v>99.995269775390597</v>
      </c>
      <c r="AF135" s="1">
        <v>2.3799997965494799</v>
      </c>
      <c r="AG135" s="1" t="s">
        <v>131</v>
      </c>
      <c r="AH135" s="1" t="s">
        <v>131</v>
      </c>
      <c r="AI135" s="1">
        <v>9145</v>
      </c>
      <c r="AJ135" s="1">
        <v>34.85</v>
      </c>
      <c r="AK135" s="1">
        <v>36.090000000000003</v>
      </c>
      <c r="AL135" s="1">
        <v>32.340000000000003</v>
      </c>
      <c r="AM135" s="1">
        <v>36.130000000000003</v>
      </c>
      <c r="AN135" s="1">
        <v>3501.09</v>
      </c>
      <c r="AO135" s="1">
        <v>644.07000000000005</v>
      </c>
      <c r="AP135" s="1">
        <v>239.645970187595</v>
      </c>
      <c r="AQ135" s="1">
        <v>113.631583492063</v>
      </c>
      <c r="AR135" s="1">
        <v>48.668020679468299</v>
      </c>
      <c r="AS135" s="1">
        <v>281</v>
      </c>
      <c r="AT135" s="1">
        <v>40.650001525878899</v>
      </c>
      <c r="AU135" s="1">
        <v>6.3544077158252099</v>
      </c>
      <c r="AV135" s="1">
        <v>505.23770141601602</v>
      </c>
      <c r="AW135" s="1">
        <v>206.97882080078099</v>
      </c>
      <c r="AX135" s="1">
        <v>11.574260000000001</v>
      </c>
      <c r="AY135" s="1">
        <v>200.76395889029999</v>
      </c>
      <c r="AZ135" s="1">
        <v>487.882406</v>
      </c>
      <c r="BA135" s="1">
        <v>224.802035975</v>
      </c>
      <c r="BB135" s="1" t="s">
        <v>131</v>
      </c>
      <c r="BC135" s="1">
        <v>9.3899993896484393</v>
      </c>
      <c r="BD135" s="1">
        <v>23.290000915527301</v>
      </c>
      <c r="BE135" s="1">
        <v>594.23188405796998</v>
      </c>
      <c r="BF135" s="1">
        <v>220.19999694824199</v>
      </c>
      <c r="BG135" s="1">
        <v>6061.4004473327605</v>
      </c>
      <c r="BH135" s="1">
        <v>8.5</v>
      </c>
      <c r="BI135" s="1">
        <v>114.640243530273</v>
      </c>
      <c r="BJ135" s="1">
        <v>394.63894914173602</v>
      </c>
      <c r="BK135" s="1">
        <v>901.85413143376297</v>
      </c>
      <c r="BL135" s="1">
        <v>1353</v>
      </c>
      <c r="BM135" s="1">
        <v>379.5</v>
      </c>
      <c r="BN135" s="1"/>
      <c r="BO135" s="1"/>
      <c r="BP135" s="1"/>
      <c r="BQ135" s="1"/>
      <c r="BR135" s="1"/>
      <c r="BX135" s="1"/>
      <c r="BY135" s="1"/>
      <c r="BZ135" s="1"/>
      <c r="CA135" s="1"/>
      <c r="CB135" s="52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hidden="1">
      <c r="A136" s="1" t="s">
        <v>261</v>
      </c>
      <c r="B136" s="1" t="s">
        <v>131</v>
      </c>
      <c r="C136" s="1" t="s">
        <v>131</v>
      </c>
      <c r="D136" s="1" t="s">
        <v>131</v>
      </c>
      <c r="E136" s="1" t="s">
        <v>131</v>
      </c>
      <c r="F136" s="1">
        <v>89.741018045042466</v>
      </c>
      <c r="G136" s="1">
        <v>82.176650122634001</v>
      </c>
      <c r="H136" s="1">
        <v>96.653372307538135</v>
      </c>
      <c r="I136" s="38">
        <v>71.719942984711494</v>
      </c>
      <c r="J136" s="1" t="s">
        <v>131</v>
      </c>
      <c r="K136" s="1">
        <v>59.121424332927148</v>
      </c>
      <c r="L136" s="1">
        <v>1618</v>
      </c>
      <c r="M136" s="1">
        <v>427.1</v>
      </c>
      <c r="N136" s="1">
        <v>91.473965898017397</v>
      </c>
      <c r="O136" s="1">
        <v>114.95001220703099</v>
      </c>
      <c r="P136" s="1">
        <v>40.5</v>
      </c>
      <c r="Q136" s="1">
        <v>1352</v>
      </c>
      <c r="R136" s="1">
        <v>84.839996337890597</v>
      </c>
      <c r="S136" s="1">
        <v>56.790000915527301</v>
      </c>
      <c r="T136" s="1">
        <v>432.07</v>
      </c>
      <c r="U136" s="1">
        <v>2583.8149091186501</v>
      </c>
      <c r="V136" s="1">
        <v>82.429992675781307</v>
      </c>
      <c r="W136" s="1">
        <v>554.05456818181801</v>
      </c>
      <c r="X136" s="1">
        <v>1743.18</v>
      </c>
      <c r="Y136" s="1">
        <v>82.8599853515625</v>
      </c>
      <c r="Z136" s="1">
        <v>14.05</v>
      </c>
      <c r="AA136" s="1">
        <v>123.73001099</v>
      </c>
      <c r="AB136" s="1">
        <v>700</v>
      </c>
      <c r="AC136" s="1">
        <v>130.50109863281301</v>
      </c>
      <c r="AD136" s="1">
        <v>161.47999572753901</v>
      </c>
      <c r="AE136" s="1">
        <v>99.995269775390597</v>
      </c>
      <c r="AF136" s="1">
        <v>2.3799997965494799</v>
      </c>
      <c r="AG136" s="1" t="s">
        <v>131</v>
      </c>
      <c r="AH136" s="1" t="s">
        <v>131</v>
      </c>
      <c r="AI136" s="1">
        <v>8587</v>
      </c>
      <c r="AJ136" s="1">
        <v>31.54</v>
      </c>
      <c r="AK136" s="1">
        <v>33.200000000000003</v>
      </c>
      <c r="AL136" s="1">
        <v>28.98</v>
      </c>
      <c r="AM136" s="1">
        <v>32.44</v>
      </c>
      <c r="AN136" s="1">
        <v>3535.0920000000001</v>
      </c>
      <c r="AO136" s="1">
        <v>520.01</v>
      </c>
      <c r="AP136" s="1">
        <v>274.35331759407501</v>
      </c>
      <c r="AQ136" s="1">
        <v>110.740099047619</v>
      </c>
      <c r="AR136" s="1">
        <v>48.340657311669098</v>
      </c>
      <c r="AS136" s="1">
        <v>272</v>
      </c>
      <c r="AT136" s="1">
        <v>40.740001678466797</v>
      </c>
      <c r="AU136" s="1">
        <v>6.4565030146425499</v>
      </c>
      <c r="AV136" s="1">
        <v>511.32891845703102</v>
      </c>
      <c r="AW136" s="1">
        <v>206.63558959960901</v>
      </c>
      <c r="AX136" s="1">
        <v>11.574260000000001</v>
      </c>
      <c r="AY136" s="1">
        <v>192.01160708890001</v>
      </c>
      <c r="AZ136" s="1">
        <v>458.12003600000003</v>
      </c>
      <c r="BA136" s="1">
        <v>211.84858804999999</v>
      </c>
      <c r="BB136" s="1" t="s">
        <v>131</v>
      </c>
      <c r="BC136" s="1">
        <v>10.060001373291</v>
      </c>
      <c r="BD136" s="1">
        <v>23.150001525878899</v>
      </c>
      <c r="BE136" s="1">
        <v>601.66666666666595</v>
      </c>
      <c r="BF136" s="1">
        <v>228.60000610351599</v>
      </c>
      <c r="BG136" s="1">
        <v>5981.3006444457997</v>
      </c>
      <c r="BH136" s="1">
        <v>9.5</v>
      </c>
      <c r="BI136" s="1">
        <v>112.80307006835901</v>
      </c>
      <c r="BJ136" s="1">
        <v>334.50349022490002</v>
      </c>
      <c r="BK136" s="1">
        <v>888.60927770109095</v>
      </c>
      <c r="BL136" s="1">
        <v>1278</v>
      </c>
      <c r="BM136" s="1">
        <v>384.85</v>
      </c>
      <c r="BN136" s="1"/>
      <c r="BO136" s="1"/>
      <c r="BP136" s="1"/>
      <c r="BQ136" s="1"/>
      <c r="BR136" s="1"/>
      <c r="BX136" s="1"/>
      <c r="BY136" s="1"/>
      <c r="BZ136" s="1"/>
      <c r="CA136" s="1"/>
      <c r="CB136" s="52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hidden="1">
      <c r="A137" s="1" t="s">
        <v>262</v>
      </c>
      <c r="B137" s="1" t="s">
        <v>131</v>
      </c>
      <c r="C137" s="1" t="s">
        <v>131</v>
      </c>
      <c r="D137" s="1" t="s">
        <v>131</v>
      </c>
      <c r="E137" s="1" t="s">
        <v>131</v>
      </c>
      <c r="F137" s="1">
        <v>89.174179440521854</v>
      </c>
      <c r="G137" s="1">
        <v>80.308437974052538</v>
      </c>
      <c r="H137" s="1">
        <v>96.515090191383266</v>
      </c>
      <c r="I137" s="38">
        <v>68.60218197505948</v>
      </c>
      <c r="J137" s="1" t="s">
        <v>131</v>
      </c>
      <c r="K137" s="1">
        <v>49.863451362573244</v>
      </c>
      <c r="L137" s="1">
        <v>1522</v>
      </c>
      <c r="M137" s="1">
        <v>496</v>
      </c>
      <c r="N137" s="1">
        <v>89.813270508148406</v>
      </c>
      <c r="O137" s="1">
        <v>115.55999755859401</v>
      </c>
      <c r="P137" s="1">
        <v>40.5</v>
      </c>
      <c r="Q137" s="1">
        <v>1297</v>
      </c>
      <c r="R137" s="1">
        <v>89.8900146484375</v>
      </c>
      <c r="S137" s="1">
        <v>57.040000915527301</v>
      </c>
      <c r="T137" s="1">
        <v>420.13</v>
      </c>
      <c r="U137" s="1">
        <v>2484.6070091186498</v>
      </c>
      <c r="V137" s="1">
        <v>83.8599853515625</v>
      </c>
      <c r="W137" s="1">
        <v>517.15135714285702</v>
      </c>
      <c r="X137" s="1">
        <v>1488.1</v>
      </c>
      <c r="Y137" s="1">
        <v>84.850006103515597</v>
      </c>
      <c r="Z137" s="1">
        <v>14.05</v>
      </c>
      <c r="AA137" s="1">
        <v>120.32000732</v>
      </c>
      <c r="AB137" s="1">
        <v>624</v>
      </c>
      <c r="AC137" s="1">
        <v>119.34658050537099</v>
      </c>
      <c r="AD137" s="1">
        <v>156.07000732421901</v>
      </c>
      <c r="AE137" s="1">
        <v>102.35736083984401</v>
      </c>
      <c r="AF137" s="1">
        <v>2.3799997965494799</v>
      </c>
      <c r="AG137" s="1" t="s">
        <v>131</v>
      </c>
      <c r="AH137" s="1" t="s">
        <v>131</v>
      </c>
      <c r="AI137" s="1">
        <v>8158</v>
      </c>
      <c r="AJ137" s="1">
        <v>26.61</v>
      </c>
      <c r="AK137" s="1">
        <v>28.32</v>
      </c>
      <c r="AL137" s="1">
        <v>24.18</v>
      </c>
      <c r="AM137" s="1">
        <v>27.33</v>
      </c>
      <c r="AN137" s="1">
        <v>3468.9960000000001</v>
      </c>
      <c r="AO137" s="1">
        <v>434.11</v>
      </c>
      <c r="AP137" s="1">
        <v>285.922433396234</v>
      </c>
      <c r="AQ137" s="1">
        <v>106.496751746032</v>
      </c>
      <c r="AR137" s="1">
        <v>47.504062038404697</v>
      </c>
      <c r="AS137" s="1">
        <v>264</v>
      </c>
      <c r="AT137" s="1">
        <v>40.139999389648402</v>
      </c>
      <c r="AU137" s="1">
        <v>6.4971847807541403</v>
      </c>
      <c r="AV137" s="1">
        <v>499.20492553710898</v>
      </c>
      <c r="AW137" s="1">
        <v>198.22457885742199</v>
      </c>
      <c r="AX137" s="1">
        <v>11.574260000000001</v>
      </c>
      <c r="AY137" s="1">
        <v>189.54242975450001</v>
      </c>
      <c r="AZ137" s="1">
        <v>466.27713</v>
      </c>
      <c r="BA137" s="1">
        <v>213.86969339999999</v>
      </c>
      <c r="BB137" s="1" t="s">
        <v>131</v>
      </c>
      <c r="BC137" s="1">
        <v>9.7400016784668004</v>
      </c>
      <c r="BD137" s="1">
        <v>22.4799995422363</v>
      </c>
      <c r="BE137" s="1">
        <v>638.15873015872899</v>
      </c>
      <c r="BF137" s="1">
        <v>219.94999694824199</v>
      </c>
      <c r="BG137" s="1">
        <v>5615.2003761535598</v>
      </c>
      <c r="BH137" s="1">
        <v>9.6999999999999993</v>
      </c>
      <c r="BI137" s="1">
        <v>113.17049407959</v>
      </c>
      <c r="BJ137" s="1">
        <v>328.239379921063</v>
      </c>
      <c r="BK137" s="1">
        <v>870.54811352017498</v>
      </c>
      <c r="BL137" s="1">
        <v>1265</v>
      </c>
      <c r="BM137" s="1">
        <v>386.2</v>
      </c>
      <c r="BN137" s="1"/>
      <c r="BO137" s="1"/>
      <c r="BP137" s="1"/>
      <c r="BQ137" s="1"/>
      <c r="BR137" s="1"/>
      <c r="BX137" s="1"/>
      <c r="BY137" s="1"/>
      <c r="BZ137" s="1"/>
      <c r="CA137" s="1"/>
      <c r="CB137" s="52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hidden="1">
      <c r="A138" s="1" t="s">
        <v>263</v>
      </c>
      <c r="B138" s="1" t="s">
        <v>131</v>
      </c>
      <c r="C138" s="1">
        <v>91.86980819080766</v>
      </c>
      <c r="D138" s="1">
        <v>104.37006610169702</v>
      </c>
      <c r="E138" s="1">
        <v>106.24086350676976</v>
      </c>
      <c r="F138" s="1">
        <v>87.100868193968694</v>
      </c>
      <c r="G138" s="1">
        <v>79.243529156323092</v>
      </c>
      <c r="H138" s="1">
        <v>94.099814548851839</v>
      </c>
      <c r="I138" s="38">
        <v>68.51265903787457</v>
      </c>
      <c r="J138" s="1" t="s">
        <v>131</v>
      </c>
      <c r="K138" s="1">
        <v>42.629810769773869</v>
      </c>
      <c r="L138" s="1">
        <v>1515</v>
      </c>
      <c r="M138" s="1">
        <v>596.69000000000005</v>
      </c>
      <c r="N138" s="1">
        <v>93.8846546938438</v>
      </c>
      <c r="O138" s="1">
        <v>117.620002746582</v>
      </c>
      <c r="P138" s="1">
        <v>40.5</v>
      </c>
      <c r="Q138" s="1">
        <v>1242</v>
      </c>
      <c r="R138" s="1">
        <v>86.320007324218807</v>
      </c>
      <c r="S138" s="1">
        <v>53.919998168945298</v>
      </c>
      <c r="T138" s="1">
        <v>406.08</v>
      </c>
      <c r="U138" s="1">
        <v>2447.1282000000001</v>
      </c>
      <c r="V138" s="1">
        <v>83.709991455078097</v>
      </c>
      <c r="W138" s="1">
        <v>526.29134347826096</v>
      </c>
      <c r="X138" s="1">
        <v>1319.57</v>
      </c>
      <c r="Y138" s="1">
        <v>81.6400146484375</v>
      </c>
      <c r="Z138" s="1">
        <v>15.03</v>
      </c>
      <c r="AA138" s="1">
        <v>119.23001099</v>
      </c>
      <c r="AB138" s="1">
        <v>600</v>
      </c>
      <c r="AC138" s="1">
        <v>126.14128112793</v>
      </c>
      <c r="AD138" s="1">
        <v>155.69000244140599</v>
      </c>
      <c r="AE138" s="1">
        <v>105.50681304931599</v>
      </c>
      <c r="AF138" s="1">
        <v>2.95999993218317</v>
      </c>
      <c r="AG138" s="1" t="s">
        <v>131</v>
      </c>
      <c r="AH138" s="1">
        <v>1.43</v>
      </c>
      <c r="AI138" s="1">
        <v>8569</v>
      </c>
      <c r="AJ138" s="1">
        <v>22.81</v>
      </c>
      <c r="AK138" s="1">
        <v>23.54</v>
      </c>
      <c r="AL138" s="1">
        <v>19.68</v>
      </c>
      <c r="AM138" s="1">
        <v>25.2</v>
      </c>
      <c r="AN138" s="1">
        <v>3480.6959999999999</v>
      </c>
      <c r="AO138" s="1">
        <v>511.21</v>
      </c>
      <c r="AP138" s="1">
        <v>288.40152963955398</v>
      </c>
      <c r="AQ138" s="1">
        <v>120.18436317460301</v>
      </c>
      <c r="AR138" s="1">
        <v>47.685930576070902</v>
      </c>
      <c r="AS138" s="1">
        <v>305</v>
      </c>
      <c r="AT138" s="1">
        <v>39.380001068115199</v>
      </c>
      <c r="AU138" s="1">
        <v>6.3376227565187904</v>
      </c>
      <c r="AV138" s="1">
        <v>497.05386352539102</v>
      </c>
      <c r="AW138" s="1">
        <v>186.940673828125</v>
      </c>
      <c r="AX138" s="1">
        <v>12.23564</v>
      </c>
      <c r="AY138" s="1">
        <v>180.40426899459999</v>
      </c>
      <c r="AZ138" s="1">
        <v>468.04082599999998</v>
      </c>
      <c r="BA138" s="1">
        <v>207.50780496875001</v>
      </c>
      <c r="BB138" s="1">
        <v>32.154447725231698</v>
      </c>
      <c r="BC138" s="1">
        <v>8.7999992370605504</v>
      </c>
      <c r="BD138" s="1">
        <v>21.799999237060501</v>
      </c>
      <c r="BE138" s="1">
        <v>625.48550724637505</v>
      </c>
      <c r="BF138" s="1">
        <v>236.19000244140599</v>
      </c>
      <c r="BG138" s="1">
        <v>5610.7578999999996</v>
      </c>
      <c r="BH138" s="1">
        <v>9.1</v>
      </c>
      <c r="BI138" s="1">
        <v>111.33332061767599</v>
      </c>
      <c r="BJ138" s="1">
        <v>319.46962549569099</v>
      </c>
      <c r="BK138" s="1">
        <v>887.40520008903002</v>
      </c>
      <c r="BL138" s="1">
        <v>1206</v>
      </c>
      <c r="BM138" s="1">
        <v>366</v>
      </c>
      <c r="BN138" s="1"/>
      <c r="BO138" s="1"/>
      <c r="BP138" s="1"/>
      <c r="BQ138" s="1"/>
      <c r="BR138" s="1"/>
      <c r="BX138" s="1"/>
      <c r="BY138" s="1"/>
      <c r="BZ138" s="1"/>
      <c r="CA138" s="1"/>
      <c r="CB138" s="52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hidden="1">
      <c r="A139" s="1" t="s">
        <v>264</v>
      </c>
      <c r="B139" s="1" t="s">
        <v>131</v>
      </c>
      <c r="C139" s="1">
        <v>91.90685719389468</v>
      </c>
      <c r="D139" s="1">
        <v>105.22836556573972</v>
      </c>
      <c r="E139" s="1">
        <v>107.50740295130721</v>
      </c>
      <c r="F139" s="1">
        <v>84.19073340751774</v>
      </c>
      <c r="G139" s="1">
        <v>78.4510482768153</v>
      </c>
      <c r="H139" s="1">
        <v>92.418728200498109</v>
      </c>
      <c r="I139" s="38">
        <v>68.362028366597386</v>
      </c>
      <c r="J139" s="1" t="s">
        <v>131</v>
      </c>
      <c r="K139" s="1">
        <v>34.604151441933524</v>
      </c>
      <c r="L139" s="1">
        <v>1505</v>
      </c>
      <c r="M139" s="1">
        <v>693.77</v>
      </c>
      <c r="N139" s="1">
        <v>92.036378000235302</v>
      </c>
      <c r="O139" s="1">
        <v>123.959991455078</v>
      </c>
      <c r="P139" s="1">
        <v>40.5</v>
      </c>
      <c r="Q139" s="1">
        <v>1215</v>
      </c>
      <c r="R139" s="1">
        <v>89.570007324218807</v>
      </c>
      <c r="S139" s="1">
        <v>52.459999084472699</v>
      </c>
      <c r="T139" s="1">
        <v>404.94</v>
      </c>
      <c r="U139" s="1">
        <v>2447.1282000000001</v>
      </c>
      <c r="V139" s="1">
        <v>84.8800048828125</v>
      </c>
      <c r="W139" s="1">
        <v>611.23602500000004</v>
      </c>
      <c r="X139" s="1">
        <v>1668.75</v>
      </c>
      <c r="Y139" s="1">
        <v>75.899993896484403</v>
      </c>
      <c r="Z139" s="1">
        <v>15.03</v>
      </c>
      <c r="AA139" s="1">
        <v>120.89000702</v>
      </c>
      <c r="AB139" s="1">
        <v>593</v>
      </c>
      <c r="AC139" s="1">
        <v>126.77483367919901</v>
      </c>
      <c r="AD139" s="1">
        <v>159.74000549316401</v>
      </c>
      <c r="AE139" s="1">
        <v>106.29416656494099</v>
      </c>
      <c r="AF139" s="1">
        <v>2.95999993218317</v>
      </c>
      <c r="AG139" s="1" t="s">
        <v>131</v>
      </c>
      <c r="AH139" s="1">
        <v>1.4137500000000001</v>
      </c>
      <c r="AI139" s="1">
        <v>8672</v>
      </c>
      <c r="AJ139" s="1">
        <v>18.53</v>
      </c>
      <c r="AK139" s="1">
        <v>19.579999999999998</v>
      </c>
      <c r="AL139" s="1">
        <v>15.51</v>
      </c>
      <c r="AM139" s="1">
        <v>20.5</v>
      </c>
      <c r="AN139" s="1">
        <v>3538.3139999999999</v>
      </c>
      <c r="AO139" s="1">
        <v>501.48</v>
      </c>
      <c r="AP139" s="1">
        <v>279.31151008071402</v>
      </c>
      <c r="AQ139" s="1">
        <v>106.665734603175</v>
      </c>
      <c r="AR139" s="1">
        <v>48.777141802068002</v>
      </c>
      <c r="AS139" s="1">
        <v>326</v>
      </c>
      <c r="AT139" s="1">
        <v>38.490001678466797</v>
      </c>
      <c r="AU139" s="1">
        <v>6.4074650077760502</v>
      </c>
      <c r="AV139" s="1">
        <v>492.55654907226602</v>
      </c>
      <c r="AW139" s="1">
        <v>220.66525268554699</v>
      </c>
      <c r="AX139" s="1">
        <v>12.897030000000001</v>
      </c>
      <c r="AY139" s="1">
        <v>183.51278688880001</v>
      </c>
      <c r="AZ139" s="1">
        <v>470.68637000000001</v>
      </c>
      <c r="BA139" s="1">
        <v>210.12605508125</v>
      </c>
      <c r="BB139" s="1">
        <v>32.686591117425358</v>
      </c>
      <c r="BC139" s="1">
        <v>8.5099983215331996</v>
      </c>
      <c r="BD139" s="1">
        <v>21.419998168945298</v>
      </c>
      <c r="BE139" s="1">
        <v>593.75</v>
      </c>
      <c r="BF139" s="1">
        <v>200.35000610351599</v>
      </c>
      <c r="BG139" s="1">
        <v>5582.0981091186504</v>
      </c>
      <c r="BH139" s="1">
        <v>9.5</v>
      </c>
      <c r="BI139" s="1">
        <v>113.90537261962901</v>
      </c>
      <c r="BJ139" s="1">
        <v>323.22809167799301</v>
      </c>
      <c r="BK139" s="1">
        <v>596.01841797024395</v>
      </c>
      <c r="BL139" s="1">
        <v>1188</v>
      </c>
      <c r="BM139" s="1">
        <v>362.7</v>
      </c>
      <c r="BN139" s="1"/>
      <c r="BO139" s="1"/>
      <c r="BP139" s="1"/>
      <c r="BQ139" s="1"/>
      <c r="BR139" s="1"/>
      <c r="BX139" s="1"/>
      <c r="BY139" s="1"/>
      <c r="BZ139" s="1"/>
      <c r="CA139" s="1"/>
      <c r="CB139" s="52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hidden="1">
      <c r="A140" s="1" t="s">
        <v>265</v>
      </c>
      <c r="B140" s="1" t="s">
        <v>131</v>
      </c>
      <c r="C140" s="1">
        <v>91.041525521134758</v>
      </c>
      <c r="D140" s="1">
        <v>104.05807433739822</v>
      </c>
      <c r="E140" s="1">
        <v>106.23990724081253</v>
      </c>
      <c r="F140" s="1">
        <v>83.917729846600864</v>
      </c>
      <c r="G140" s="1">
        <v>77.893750603869947</v>
      </c>
      <c r="H140" s="1">
        <v>91.629748372464164</v>
      </c>
      <c r="I140" s="38">
        <v>67.972077446176598</v>
      </c>
      <c r="J140" s="1" t="s">
        <v>131</v>
      </c>
      <c r="K140" s="1">
        <v>34.051387878918213</v>
      </c>
      <c r="L140" s="1">
        <v>1496</v>
      </c>
      <c r="M140" s="1">
        <v>837.23</v>
      </c>
      <c r="N140" s="1">
        <v>88.093631372723493</v>
      </c>
      <c r="O140" s="1">
        <v>117.55999755859401</v>
      </c>
      <c r="P140" s="1">
        <v>39.5</v>
      </c>
      <c r="Q140" s="1">
        <v>1211</v>
      </c>
      <c r="R140" s="1">
        <v>93.720001220703097</v>
      </c>
      <c r="S140" s="1">
        <v>52.130001068115199</v>
      </c>
      <c r="T140" s="1">
        <v>397.32</v>
      </c>
      <c r="U140" s="1">
        <v>2409.64939088135</v>
      </c>
      <c r="V140" s="1">
        <v>84.230010986328097</v>
      </c>
      <c r="W140" s="1">
        <v>507.12795238095202</v>
      </c>
      <c r="X140" s="1">
        <v>1700</v>
      </c>
      <c r="Y140" s="1">
        <v>76.600006103515597</v>
      </c>
      <c r="Z140" s="1">
        <v>15.03</v>
      </c>
      <c r="AA140" s="1">
        <v>111</v>
      </c>
      <c r="AB140" s="1">
        <v>602</v>
      </c>
      <c r="AC140" s="1">
        <v>122.869758605957</v>
      </c>
      <c r="AD140" s="1">
        <v>151.919998168945</v>
      </c>
      <c r="AE140" s="1">
        <v>109.04995727539099</v>
      </c>
      <c r="AF140" s="1">
        <v>2.95999993218317</v>
      </c>
      <c r="AG140" s="1" t="s">
        <v>131</v>
      </c>
      <c r="AH140" s="1">
        <v>1.3560000000000001</v>
      </c>
      <c r="AI140" s="1">
        <v>8700</v>
      </c>
      <c r="AJ140" s="1">
        <v>18.21</v>
      </c>
      <c r="AK140" s="1">
        <v>19.13</v>
      </c>
      <c r="AL140" s="1">
        <v>15.65</v>
      </c>
      <c r="AM140" s="1">
        <v>19.87</v>
      </c>
      <c r="AN140" s="1">
        <v>3295.7280000000001</v>
      </c>
      <c r="AO140" s="1">
        <v>522.1</v>
      </c>
      <c r="AP140" s="1">
        <v>287.57516422511401</v>
      </c>
      <c r="AQ140" s="1">
        <v>109.876408888889</v>
      </c>
      <c r="AR140" s="1">
        <v>48.522525849335302</v>
      </c>
      <c r="AS140" s="1">
        <v>311</v>
      </c>
      <c r="AT140" s="1">
        <v>37.759998321533203</v>
      </c>
      <c r="AU140" s="1">
        <v>5.7819905213270202</v>
      </c>
      <c r="AV140" s="1">
        <v>491.11773681640602</v>
      </c>
      <c r="AW140" s="1">
        <v>211.41525268554699</v>
      </c>
      <c r="AX140" s="1">
        <v>13.22772</v>
      </c>
      <c r="AY140" s="1">
        <v>184.07496565689999</v>
      </c>
      <c r="AZ140" s="1">
        <v>483.91408999999999</v>
      </c>
      <c r="BA140" s="1">
        <v>213.31848285000001</v>
      </c>
      <c r="BB140" s="1">
        <v>30.445684033958731</v>
      </c>
      <c r="BC140" s="1">
        <v>9.1399993896484393</v>
      </c>
      <c r="BD140" s="1">
        <v>21.430000305175799</v>
      </c>
      <c r="BE140" s="1">
        <v>571.357142857143</v>
      </c>
      <c r="BF140" s="1">
        <v>184.74000549316401</v>
      </c>
      <c r="BG140" s="1">
        <v>5515.9595091186502</v>
      </c>
      <c r="BH140" s="1">
        <v>9.4</v>
      </c>
      <c r="BI140" s="1">
        <v>119.41692352294901</v>
      </c>
      <c r="BJ140" s="1">
        <v>328.239379921063</v>
      </c>
      <c r="BK140" s="1">
        <v>586.38579707375504</v>
      </c>
      <c r="BL140" s="1">
        <v>1199</v>
      </c>
      <c r="BM140" s="1">
        <v>355.65000000000003</v>
      </c>
      <c r="BN140" s="1"/>
      <c r="BO140" s="1"/>
      <c r="BP140" s="1"/>
      <c r="BQ140" s="1"/>
      <c r="BR140" s="1"/>
      <c r="BX140" s="1"/>
      <c r="BY140" s="1"/>
      <c r="BZ140" s="1"/>
      <c r="CA140" s="1"/>
      <c r="CB140" s="52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hidden="1">
      <c r="A141" s="1" t="s">
        <v>266</v>
      </c>
      <c r="B141" s="1" t="s">
        <v>131</v>
      </c>
      <c r="C141" s="1">
        <v>90.402464643423386</v>
      </c>
      <c r="D141" s="1">
        <v>101.16202297877221</v>
      </c>
      <c r="E141" s="1">
        <v>103.25792023501594</v>
      </c>
      <c r="F141" s="1">
        <v>81.814944340436213</v>
      </c>
      <c r="G141" s="1">
        <v>79.534434015704761</v>
      </c>
      <c r="H141" s="1">
        <v>97.134386935659364</v>
      </c>
      <c r="I141" s="38">
        <v>66.821780489957177</v>
      </c>
      <c r="J141" s="1" t="s">
        <v>131</v>
      </c>
      <c r="K141" s="1">
        <v>34.515138175046083</v>
      </c>
      <c r="L141" s="1">
        <v>1392</v>
      </c>
      <c r="M141" s="1">
        <v>779.13</v>
      </c>
      <c r="N141" s="1">
        <v>85.151485164075197</v>
      </c>
      <c r="O141" s="1">
        <v>118.44000244140599</v>
      </c>
      <c r="P141" s="1">
        <v>39.5</v>
      </c>
      <c r="Q141" s="1">
        <v>1144</v>
      </c>
      <c r="R141" s="1">
        <v>92.269989013671903</v>
      </c>
      <c r="S141" s="1">
        <v>52.380001068115199</v>
      </c>
      <c r="T141" s="1">
        <v>411.23</v>
      </c>
      <c r="U141" s="1">
        <v>2471.3793227584802</v>
      </c>
      <c r="V141" s="1">
        <v>83.429992675781307</v>
      </c>
      <c r="W141" s="1">
        <v>510.41468181818198</v>
      </c>
      <c r="X141" s="1">
        <v>1543.18</v>
      </c>
      <c r="Y141" s="1">
        <v>86.450012207031307</v>
      </c>
      <c r="Z141" s="1">
        <v>15.03</v>
      </c>
      <c r="AA141" s="1">
        <v>103.58999634</v>
      </c>
      <c r="AB141" s="1">
        <v>600</v>
      </c>
      <c r="AC141" s="1">
        <v>126.262702941895</v>
      </c>
      <c r="AD141" s="1">
        <v>163.830001831055</v>
      </c>
      <c r="AE141" s="1">
        <v>110.231010437012</v>
      </c>
      <c r="AF141" s="1">
        <v>3.4100002712673598</v>
      </c>
      <c r="AG141" s="1" t="s">
        <v>131</v>
      </c>
      <c r="AH141" s="1">
        <v>1.3625</v>
      </c>
      <c r="AI141" s="1">
        <v>9023</v>
      </c>
      <c r="AJ141" s="1">
        <v>18.489999999999998</v>
      </c>
      <c r="AK141" s="1">
        <v>19.13</v>
      </c>
      <c r="AL141" s="1">
        <v>15.55</v>
      </c>
      <c r="AM141" s="1">
        <v>20.77</v>
      </c>
      <c r="AN141" s="1">
        <v>3149.82</v>
      </c>
      <c r="AO141" s="1">
        <v>500.87</v>
      </c>
      <c r="AP141" s="1">
        <v>263.61056720635497</v>
      </c>
      <c r="AQ141" s="1">
        <v>107.660855873016</v>
      </c>
      <c r="AR141" s="1">
        <v>47.904172821270301</v>
      </c>
      <c r="AS141" s="1">
        <v>286</v>
      </c>
      <c r="AT141" s="1">
        <v>37.330001831054702</v>
      </c>
      <c r="AU141" s="1">
        <v>5.37463955191207</v>
      </c>
      <c r="AV141" s="1">
        <v>495.43545532226602</v>
      </c>
      <c r="AW141" s="1">
        <v>209.34321594238301</v>
      </c>
      <c r="AX141" s="1">
        <v>13.22772</v>
      </c>
      <c r="AY141" s="1">
        <v>190.36916323700001</v>
      </c>
      <c r="AZ141" s="1">
        <v>472.009142</v>
      </c>
      <c r="BA141" s="1">
        <v>215.89079874999999</v>
      </c>
      <c r="BB141" s="1">
        <v>29.09771758609056</v>
      </c>
      <c r="BC141" s="1">
        <v>8.5099983215331996</v>
      </c>
      <c r="BD141" s="1">
        <v>21.2200012207031</v>
      </c>
      <c r="BE141" s="1">
        <v>556.46969696969597</v>
      </c>
      <c r="BF141" s="1">
        <v>182.03999328613301</v>
      </c>
      <c r="BG141" s="1">
        <v>5557.8471545593302</v>
      </c>
      <c r="BH141" s="1">
        <v>9</v>
      </c>
      <c r="BI141" s="1">
        <v>120.886665344238</v>
      </c>
      <c r="BJ141" s="1">
        <v>365.82404174408498</v>
      </c>
      <c r="BK141" s="1">
        <v>596.01841797024395</v>
      </c>
      <c r="BL141" s="1">
        <v>1254</v>
      </c>
      <c r="BM141" s="1">
        <v>357.75</v>
      </c>
      <c r="BN141" s="1"/>
      <c r="BO141" s="1"/>
      <c r="BP141" s="1"/>
      <c r="BQ141" s="1"/>
      <c r="BR141" s="1"/>
      <c r="BX141" s="1"/>
      <c r="BY141" s="1"/>
      <c r="BZ141" s="1"/>
      <c r="CA141" s="1"/>
      <c r="CB141" s="52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hidden="1">
      <c r="A142" s="1" t="s">
        <v>267</v>
      </c>
      <c r="B142" s="1" t="s">
        <v>131</v>
      </c>
      <c r="C142" s="1">
        <v>87.811222150556986</v>
      </c>
      <c r="D142" s="1">
        <v>97.208573605286517</v>
      </c>
      <c r="E142" s="1">
        <v>99.431133330668899</v>
      </c>
      <c r="F142" s="1">
        <v>76.692282714941868</v>
      </c>
      <c r="G142" s="1">
        <v>78.319131467438297</v>
      </c>
      <c r="H142" s="1">
        <v>99.272318891360442</v>
      </c>
      <c r="I142" s="38">
        <v>63.184397119463696</v>
      </c>
      <c r="J142" s="1" t="s">
        <v>131</v>
      </c>
      <c r="K142" s="1">
        <v>34.96011585252608</v>
      </c>
      <c r="L142" s="1">
        <v>1299.94995117188</v>
      </c>
      <c r="M142" s="1">
        <v>632.63</v>
      </c>
      <c r="N142" s="1">
        <v>85.297955868441207</v>
      </c>
      <c r="O142" s="1">
        <v>119.11199951171901</v>
      </c>
      <c r="P142" s="1">
        <v>39.5</v>
      </c>
      <c r="Q142" s="1">
        <v>1063.39990234375</v>
      </c>
      <c r="R142" s="1">
        <v>87.589996337890597</v>
      </c>
      <c r="S142" s="1">
        <v>48.25</v>
      </c>
      <c r="T142" s="1">
        <v>435.03</v>
      </c>
      <c r="U142" s="1">
        <v>2340.4246727355999</v>
      </c>
      <c r="V142" s="1">
        <v>84.170013427734403</v>
      </c>
      <c r="W142" s="1">
        <v>510.050695652174</v>
      </c>
      <c r="X142" s="1">
        <v>982.61</v>
      </c>
      <c r="Y142" s="1">
        <v>88.720001220703097</v>
      </c>
      <c r="Z142" s="1">
        <v>15.03</v>
      </c>
      <c r="AA142" s="1">
        <v>103.98001099</v>
      </c>
      <c r="AB142" s="1">
        <v>559.820068359375</v>
      </c>
      <c r="AC142" s="1">
        <v>123.501106262207</v>
      </c>
      <c r="AD142" s="1">
        <v>162.71000671386699</v>
      </c>
      <c r="AE142" s="1">
        <v>105.735160827637</v>
      </c>
      <c r="AF142" s="1">
        <v>3.4100002712673598</v>
      </c>
      <c r="AG142" s="1" t="s">
        <v>131</v>
      </c>
      <c r="AH142" s="1">
        <v>1.3360000000000001</v>
      </c>
      <c r="AI142" s="1">
        <v>8499.609375</v>
      </c>
      <c r="AJ142" s="1">
        <v>18.72</v>
      </c>
      <c r="AK142" s="1">
        <v>19.16</v>
      </c>
      <c r="AL142" s="1">
        <v>15.77</v>
      </c>
      <c r="AM142" s="1">
        <v>21.24</v>
      </c>
      <c r="AN142" s="1">
        <v>3107.34</v>
      </c>
      <c r="AO142" s="1">
        <v>488.45</v>
      </c>
      <c r="AP142" s="1">
        <v>262.784201791915</v>
      </c>
      <c r="AQ142" s="1">
        <v>106.92859682539699</v>
      </c>
      <c r="AR142" s="1">
        <v>48.304283604135897</v>
      </c>
      <c r="AS142" s="1">
        <v>288</v>
      </c>
      <c r="AT142" s="1">
        <v>37.229000091552699</v>
      </c>
      <c r="AU142" s="1">
        <v>5.0518737899983703</v>
      </c>
      <c r="AV142" s="1">
        <v>509.75357055664102</v>
      </c>
      <c r="AW142" s="1">
        <v>211.30508422851599</v>
      </c>
      <c r="AX142" s="1">
        <v>12.67656</v>
      </c>
      <c r="AY142" s="1">
        <v>189.32196749249999</v>
      </c>
      <c r="AZ142" s="1">
        <v>443.56954400000001</v>
      </c>
      <c r="BA142" s="1">
        <v>210.654298525</v>
      </c>
      <c r="BB142" s="1">
        <v>28.705449371903018</v>
      </c>
      <c r="BC142" s="1">
        <v>7.5880999565124503</v>
      </c>
      <c r="BD142" s="1">
        <v>21.2799987792969</v>
      </c>
      <c r="BE142" s="1">
        <v>566.695652173913</v>
      </c>
      <c r="BF142" s="1">
        <v>173.48750305175801</v>
      </c>
      <c r="BG142" s="1">
        <v>5698.7220227050802</v>
      </c>
      <c r="BH142" s="1">
        <v>9.1999999999999993</v>
      </c>
      <c r="BI142" s="1">
        <v>122.036750793457</v>
      </c>
      <c r="BJ142" s="1">
        <v>371.87515547503</v>
      </c>
      <c r="BK142" s="1">
        <v>721.001732895038</v>
      </c>
      <c r="BL142" s="1">
        <v>1127.73999023438</v>
      </c>
      <c r="BM142" s="1">
        <v>360.40000000000003</v>
      </c>
      <c r="BN142" s="1"/>
      <c r="BO142" s="1"/>
      <c r="BP142" s="1"/>
      <c r="BQ142" s="1"/>
      <c r="BR142" s="1"/>
      <c r="BX142" s="1"/>
      <c r="BY142" s="1"/>
      <c r="BZ142" s="1"/>
      <c r="CA142" s="1"/>
      <c r="CB142" s="52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hidden="1">
      <c r="A143" s="1" t="s">
        <v>268</v>
      </c>
      <c r="B143" s="1" t="s">
        <v>131</v>
      </c>
      <c r="C143" s="1">
        <v>86.148819511010558</v>
      </c>
      <c r="D143" s="1">
        <v>94.685434556268632</v>
      </c>
      <c r="E143" s="1">
        <v>96.868627991626326</v>
      </c>
      <c r="F143" s="1">
        <v>74.532531091780882</v>
      </c>
      <c r="G143" s="1">
        <v>77.526142735876832</v>
      </c>
      <c r="H143" s="1">
        <v>99.670341569055338</v>
      </c>
      <c r="I143" s="38">
        <v>61.531126803062158</v>
      </c>
      <c r="J143" s="1" t="s">
        <v>131</v>
      </c>
      <c r="K143" s="1">
        <v>33.189157775623592</v>
      </c>
      <c r="L143" s="1">
        <v>1283.55004882813</v>
      </c>
      <c r="M143" s="1">
        <v>633.83000000000004</v>
      </c>
      <c r="N143" s="1">
        <v>71.280762961572904</v>
      </c>
      <c r="O143" s="1">
        <v>122.640007019043</v>
      </c>
      <c r="P143" s="1">
        <v>39.5</v>
      </c>
      <c r="Q143" s="1">
        <v>1041.47998046875</v>
      </c>
      <c r="R143" s="1">
        <v>85.5</v>
      </c>
      <c r="S143" s="1">
        <v>47.099998474121101</v>
      </c>
      <c r="T143" s="1">
        <v>415.22</v>
      </c>
      <c r="U143" s="1">
        <v>2218.0680272567702</v>
      </c>
      <c r="V143" s="1">
        <v>83.839996337890597</v>
      </c>
      <c r="W143" s="1">
        <v>500.38724999999999</v>
      </c>
      <c r="X143" s="1">
        <v>1000</v>
      </c>
      <c r="Y143" s="1">
        <v>86.700012207031307</v>
      </c>
      <c r="Z143" s="1">
        <v>15.03</v>
      </c>
      <c r="AA143" s="1">
        <v>100.10001373</v>
      </c>
      <c r="AB143" s="1">
        <v>549.43994140625</v>
      </c>
      <c r="AC143" s="1">
        <v>121.45915985107401</v>
      </c>
      <c r="AD143" s="1">
        <v>192.80999755859401</v>
      </c>
      <c r="AE143" s="1">
        <v>105.11313629150401</v>
      </c>
      <c r="AF143" s="1">
        <v>3.4100002712673598</v>
      </c>
      <c r="AG143" s="1" t="s">
        <v>131</v>
      </c>
      <c r="AH143" s="1">
        <v>1.2511666666666701</v>
      </c>
      <c r="AI143" s="1">
        <v>8296.5</v>
      </c>
      <c r="AJ143" s="1">
        <v>17.78</v>
      </c>
      <c r="AK143" s="1">
        <v>18.079999999999998</v>
      </c>
      <c r="AL143" s="1">
        <v>15.03</v>
      </c>
      <c r="AM143" s="1">
        <v>20.21</v>
      </c>
      <c r="AN143" s="1">
        <v>2965.8420000000001</v>
      </c>
      <c r="AO143" s="1">
        <v>396.48</v>
      </c>
      <c r="AP143" s="1">
        <v>256.99964389083499</v>
      </c>
      <c r="AQ143" s="1">
        <v>104.806923174603</v>
      </c>
      <c r="AR143" s="1">
        <v>47.504062038404697</v>
      </c>
      <c r="AS143" s="1">
        <v>293</v>
      </c>
      <c r="AT143" s="1">
        <v>37.939998626708999</v>
      </c>
      <c r="AU143" s="1">
        <v>4.6047527369903198</v>
      </c>
      <c r="AV143" s="1">
        <v>480.29931640625</v>
      </c>
      <c r="AW143" s="1">
        <v>228.70762634277301</v>
      </c>
      <c r="AX143" s="1">
        <v>11.35379</v>
      </c>
      <c r="AY143" s="1">
        <v>190.0825622964</v>
      </c>
      <c r="AZ143" s="1">
        <v>432.987368</v>
      </c>
      <c r="BA143" s="1">
        <v>208.86286423749999</v>
      </c>
      <c r="BB143" s="1">
        <v>27.398221555264307</v>
      </c>
      <c r="BC143" s="1">
        <v>9.2000007629394496</v>
      </c>
      <c r="BD143" s="1">
        <v>21.400001525878899</v>
      </c>
      <c r="BE143" s="1">
        <v>588.68333333333203</v>
      </c>
      <c r="BF143" s="1">
        <v>163.71000671386699</v>
      </c>
      <c r="BG143" s="1">
        <v>5709.3044409118602</v>
      </c>
      <c r="BH143" s="1">
        <v>9</v>
      </c>
      <c r="BI143" s="1">
        <v>120.15179443359401</v>
      </c>
      <c r="BJ143" s="1">
        <v>340.60472754354203</v>
      </c>
      <c r="BK143" s="1">
        <v>777.50901291907303</v>
      </c>
      <c r="BL143" s="1">
        <v>1067.44995117188</v>
      </c>
      <c r="BM143" s="1">
        <v>368.35</v>
      </c>
      <c r="BN143" s="1"/>
      <c r="BO143" s="1"/>
      <c r="BP143" s="1"/>
      <c r="BQ143" s="1"/>
      <c r="BR143" s="1"/>
      <c r="BX143" s="1"/>
      <c r="BY143" s="1"/>
      <c r="BZ143" s="1"/>
      <c r="CA143" s="1"/>
      <c r="CB143" s="52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hidden="1">
      <c r="A144" s="1" t="s">
        <v>269</v>
      </c>
      <c r="B144" s="1" t="s">
        <v>131</v>
      </c>
      <c r="C144" s="1">
        <v>84.297479661229247</v>
      </c>
      <c r="D144" s="1">
        <v>91.915895412605252</v>
      </c>
      <c r="E144" s="1">
        <v>94.104379138226591</v>
      </c>
      <c r="F144" s="1">
        <v>71.714157654620948</v>
      </c>
      <c r="G144" s="1">
        <v>76.602258989518944</v>
      </c>
      <c r="H144" s="1">
        <v>96.891297333322868</v>
      </c>
      <c r="I144" s="38">
        <v>61.947247353496273</v>
      </c>
      <c r="J144" s="1" t="s">
        <v>131</v>
      </c>
      <c r="K144" s="1">
        <v>35.528578903139234</v>
      </c>
      <c r="L144" s="1">
        <v>1297.54663085938</v>
      </c>
      <c r="M144" s="1">
        <v>401.9</v>
      </c>
      <c r="N144" s="1">
        <v>72.271881513897</v>
      </c>
      <c r="O144" s="1">
        <v>121.870002746582</v>
      </c>
      <c r="P144" s="1">
        <v>39.5</v>
      </c>
      <c r="Q144" s="1">
        <v>996.855224609375</v>
      </c>
      <c r="R144" s="1">
        <v>82.808258056640597</v>
      </c>
      <c r="S144" s="1">
        <v>46.4390678405762</v>
      </c>
      <c r="T144" s="1">
        <v>438.36</v>
      </c>
      <c r="U144" s="1">
        <v>2231.2553458190901</v>
      </c>
      <c r="V144" s="1">
        <v>81.024993896484403</v>
      </c>
      <c r="W144" s="1">
        <v>501.55984782608698</v>
      </c>
      <c r="X144" s="1">
        <v>938.04</v>
      </c>
      <c r="Y144" s="1">
        <v>83.906677246093807</v>
      </c>
      <c r="Z144" s="1">
        <v>15.03</v>
      </c>
      <c r="AA144" s="1">
        <v>96.745300293</v>
      </c>
      <c r="AB144" s="1">
        <v>549.590087890625</v>
      </c>
      <c r="AC144" s="1">
        <v>126.273727416992</v>
      </c>
      <c r="AD144" s="1">
        <v>195.30000305175801</v>
      </c>
      <c r="AE144" s="1">
        <v>105.72989654541</v>
      </c>
      <c r="AF144" s="1">
        <v>3.1200002034505299</v>
      </c>
      <c r="AG144" s="1" t="s">
        <v>131</v>
      </c>
      <c r="AH144" s="1">
        <v>1.1485000000000001</v>
      </c>
      <c r="AI144" s="1">
        <v>8515.201171875</v>
      </c>
      <c r="AJ144" s="1">
        <v>19.02</v>
      </c>
      <c r="AK144" s="1">
        <v>19.420000000000002</v>
      </c>
      <c r="AL144" s="1">
        <v>16.13</v>
      </c>
      <c r="AM144" s="1">
        <v>21.52</v>
      </c>
      <c r="AN144" s="1">
        <v>2966.346</v>
      </c>
      <c r="AO144" s="1">
        <v>517.36</v>
      </c>
      <c r="AP144" s="1">
        <v>281.790606324034</v>
      </c>
      <c r="AQ144" s="1">
        <v>92.264639999999901</v>
      </c>
      <c r="AR144" s="1">
        <v>48.595273264401797</v>
      </c>
      <c r="AS144" s="1">
        <v>306</v>
      </c>
      <c r="AT144" s="1">
        <v>37.313312530517599</v>
      </c>
      <c r="AU144" s="1">
        <v>4.4999856688354498</v>
      </c>
      <c r="AV144" s="1">
        <v>480.29931640625</v>
      </c>
      <c r="AW144" s="1">
        <v>218.16525268554699</v>
      </c>
      <c r="AX144" s="1">
        <v>9.4798659999999995</v>
      </c>
      <c r="AY144" s="1">
        <v>184.68123687740001</v>
      </c>
      <c r="AZ144" s="1">
        <v>419.98011000000002</v>
      </c>
      <c r="BA144" s="1">
        <v>199.10184408124999</v>
      </c>
      <c r="BB144" s="1">
        <v>27.402798279380992</v>
      </c>
      <c r="BC144" s="1">
        <v>10.321998596191399</v>
      </c>
      <c r="BD144" s="1">
        <v>21.246532440185501</v>
      </c>
      <c r="BE144" s="1">
        <v>579.22463768115801</v>
      </c>
      <c r="BF144" s="1">
        <v>152.34609985351599</v>
      </c>
      <c r="BG144" s="1">
        <v>5673.59979650879</v>
      </c>
      <c r="BH144" s="1">
        <v>8.5500000000000007</v>
      </c>
      <c r="BI144" s="1">
        <v>118.209587097168</v>
      </c>
      <c r="BJ144" s="1">
        <v>337.47986021350499</v>
      </c>
      <c r="BK144" s="1">
        <v>723.47573611356995</v>
      </c>
      <c r="BL144" s="1">
        <v>1063.41333007813</v>
      </c>
      <c r="BM144" s="1">
        <v>362.85</v>
      </c>
      <c r="BN144" s="1"/>
      <c r="BO144" s="1"/>
      <c r="BP144" s="1"/>
      <c r="BQ144" s="1"/>
      <c r="BR144" s="1"/>
      <c r="BX144" s="1"/>
      <c r="BY144" s="1"/>
      <c r="BZ144" s="1"/>
      <c r="CA144" s="1"/>
      <c r="CB144" s="52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hidden="1">
      <c r="A145" s="1" t="s">
        <v>270</v>
      </c>
      <c r="B145" s="1" t="s">
        <v>131</v>
      </c>
      <c r="C145" s="1">
        <v>83.730403198483216</v>
      </c>
      <c r="D145" s="1">
        <v>92.987569809105423</v>
      </c>
      <c r="E145" s="1">
        <v>94.878542808066655</v>
      </c>
      <c r="F145" s="1">
        <v>75.532132427866472</v>
      </c>
      <c r="G145" s="1">
        <v>74.379910630437223</v>
      </c>
      <c r="H145" s="1">
        <v>93.087470614196349</v>
      </c>
      <c r="I145" s="38">
        <v>60.867219462040488</v>
      </c>
      <c r="J145" s="1" t="s">
        <v>131</v>
      </c>
      <c r="K145" s="1">
        <v>36.055054893344881</v>
      </c>
      <c r="L145" s="1">
        <v>1259.693359375</v>
      </c>
      <c r="M145" s="1">
        <v>478.5</v>
      </c>
      <c r="N145" s="1">
        <v>67.058534779335005</v>
      </c>
      <c r="O145" s="1">
        <v>119.80999755859401</v>
      </c>
      <c r="P145" s="1">
        <v>39.5</v>
      </c>
      <c r="Q145" s="1">
        <v>1136.35131835938</v>
      </c>
      <c r="R145" s="1">
        <v>81.618804931640597</v>
      </c>
      <c r="S145" s="1">
        <v>46.610198974609403</v>
      </c>
      <c r="T145" s="1">
        <v>437.68</v>
      </c>
      <c r="U145" s="1">
        <v>2236.1867769241298</v>
      </c>
      <c r="V145" s="1">
        <v>73.470001220703097</v>
      </c>
      <c r="W145" s="1">
        <v>488.04088636363599</v>
      </c>
      <c r="X145" s="1">
        <v>826.14</v>
      </c>
      <c r="Y145" s="1">
        <v>77.519989013671903</v>
      </c>
      <c r="Z145" s="1">
        <v>15.03</v>
      </c>
      <c r="AA145" s="1">
        <v>99.279998778999996</v>
      </c>
      <c r="AB145" s="1">
        <v>541</v>
      </c>
      <c r="AC145" s="1">
        <v>125.47682189941401</v>
      </c>
      <c r="AD145" s="1">
        <v>201.82000732421901</v>
      </c>
      <c r="AE145" s="1">
        <v>110.118812561035</v>
      </c>
      <c r="AF145" s="1">
        <v>3.1200002034505299</v>
      </c>
      <c r="AG145" s="1" t="s">
        <v>131</v>
      </c>
      <c r="AH145" s="1">
        <v>1.3028</v>
      </c>
      <c r="AI145" s="1">
        <v>8154.75</v>
      </c>
      <c r="AJ145" s="1">
        <v>19.3</v>
      </c>
      <c r="AK145" s="1">
        <v>19.73</v>
      </c>
      <c r="AL145" s="1">
        <v>16.47</v>
      </c>
      <c r="AM145" s="1">
        <v>21.7</v>
      </c>
      <c r="AN145" s="1">
        <v>3030.12</v>
      </c>
      <c r="AO145" s="1">
        <v>572.02</v>
      </c>
      <c r="AP145" s="1">
        <v>279.31151008071402</v>
      </c>
      <c r="AQ145" s="1">
        <v>77.788441904761896</v>
      </c>
      <c r="AR145" s="1">
        <v>47.504062038404697</v>
      </c>
      <c r="AS145" s="1">
        <v>298</v>
      </c>
      <c r="AT145" s="1">
        <v>37.049686431884801</v>
      </c>
      <c r="AU145" s="1">
        <v>4.7149749952336997</v>
      </c>
      <c r="AV145" s="1">
        <v>553.48303222656295</v>
      </c>
      <c r="AW145" s="1">
        <v>212.41525268554699</v>
      </c>
      <c r="AX145" s="1">
        <v>9.9207900000000002</v>
      </c>
      <c r="AY145" s="1">
        <v>199.18765371699999</v>
      </c>
      <c r="AZ145" s="1">
        <v>445.33323999999999</v>
      </c>
      <c r="BA145" s="1">
        <v>208.08198262499999</v>
      </c>
      <c r="BB145" s="1">
        <v>27.99201695660274</v>
      </c>
      <c r="BC145" s="1">
        <v>9.5882987976074201</v>
      </c>
      <c r="BD145" s="1">
        <v>21.769599914550799</v>
      </c>
      <c r="BE145" s="1">
        <v>575.61363636363603</v>
      </c>
      <c r="BF145" s="1">
        <v>162.12249755859401</v>
      </c>
      <c r="BG145" s="1">
        <v>5647.7200013061502</v>
      </c>
      <c r="BH145" s="1">
        <v>8.25</v>
      </c>
      <c r="BI145" s="1">
        <v>125.32684326171901</v>
      </c>
      <c r="BJ145" s="1">
        <v>337.21609009029902</v>
      </c>
      <c r="BK145" s="1">
        <v>680.640145928827</v>
      </c>
      <c r="BL145" s="1">
        <v>1047.73999023438</v>
      </c>
      <c r="BM145" s="1">
        <v>347.40000000000003</v>
      </c>
      <c r="BN145" s="1"/>
      <c r="BO145" s="1"/>
      <c r="BP145" s="1"/>
      <c r="BQ145" s="1"/>
      <c r="BR145" s="1"/>
      <c r="BX145" s="1"/>
      <c r="BY145" s="1"/>
      <c r="BZ145" s="1"/>
      <c r="CA145" s="1"/>
      <c r="CB145" s="52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hidden="1">
      <c r="A146" s="1" t="s">
        <v>271</v>
      </c>
      <c r="B146" s="1" t="s">
        <v>131</v>
      </c>
      <c r="C146" s="1">
        <v>84.54132139437263</v>
      </c>
      <c r="D146" s="1">
        <v>95.575261799347587</v>
      </c>
      <c r="E146" s="1">
        <v>97.076741519599054</v>
      </c>
      <c r="F146" s="1">
        <v>81.715209196561887</v>
      </c>
      <c r="G146" s="1">
        <v>73.396142519165323</v>
      </c>
      <c r="H146" s="1">
        <v>92.024483600172204</v>
      </c>
      <c r="I146" s="38">
        <v>59.940672098344386</v>
      </c>
      <c r="J146" s="1" t="s">
        <v>131</v>
      </c>
      <c r="K146" s="1">
        <v>37.306622259618642</v>
      </c>
      <c r="L146" s="1">
        <v>1212.09521484375</v>
      </c>
      <c r="M146" s="1">
        <v>366.86</v>
      </c>
      <c r="N146" s="1">
        <v>67.426108374384199</v>
      </c>
      <c r="O146" s="1">
        <v>124.5</v>
      </c>
      <c r="P146" s="1">
        <v>39.5</v>
      </c>
      <c r="Q146" s="1">
        <v>1273.31982421875</v>
      </c>
      <c r="R146" s="1">
        <v>87.450988769531307</v>
      </c>
      <c r="S146" s="1">
        <v>48.106498718261697</v>
      </c>
      <c r="T146" s="1">
        <v>389.55</v>
      </c>
      <c r="U146" s="1">
        <v>2318.5830029113799</v>
      </c>
      <c r="V146" s="1">
        <v>70.325012207031307</v>
      </c>
      <c r="W146" s="1">
        <v>505.34292857142901</v>
      </c>
      <c r="X146" s="1">
        <v>750</v>
      </c>
      <c r="Y146" s="1">
        <v>74.047637939453097</v>
      </c>
      <c r="Z146" s="1">
        <v>15.03</v>
      </c>
      <c r="AA146" s="1">
        <v>99.892089843999997</v>
      </c>
      <c r="AB146" s="1">
        <v>538.94970703125</v>
      </c>
      <c r="AC146" s="1">
        <v>129.06401062011699</v>
      </c>
      <c r="AD146" s="1">
        <v>200.27000427246099</v>
      </c>
      <c r="AE146" s="1">
        <v>108.85312652587901</v>
      </c>
      <c r="AF146" s="1">
        <v>3.1200002034505299</v>
      </c>
      <c r="AG146" s="1" t="s">
        <v>131</v>
      </c>
      <c r="AH146" s="1">
        <v>1.473125</v>
      </c>
      <c r="AI146" s="1">
        <v>7675.953125</v>
      </c>
      <c r="AJ146" s="1">
        <v>19.95</v>
      </c>
      <c r="AK146" s="1">
        <v>20.48</v>
      </c>
      <c r="AL146" s="1">
        <v>17.5</v>
      </c>
      <c r="AM146" s="1">
        <v>21.86</v>
      </c>
      <c r="AN146" s="1">
        <v>3102.6060000000002</v>
      </c>
      <c r="AO146" s="1">
        <v>559.21</v>
      </c>
      <c r="AP146" s="1">
        <v>266.91602886411499</v>
      </c>
      <c r="AQ146" s="1">
        <v>73.207128888888803</v>
      </c>
      <c r="AR146" s="1">
        <v>47.504062038404697</v>
      </c>
      <c r="AS146" s="1">
        <v>290</v>
      </c>
      <c r="AT146" s="1">
        <v>36.7922973632813</v>
      </c>
      <c r="AU146" s="1">
        <v>5.2336082846649399</v>
      </c>
      <c r="AV146" s="1">
        <v>582.79284667968795</v>
      </c>
      <c r="AW146" s="1">
        <v>228.86863708496099</v>
      </c>
      <c r="AX146" s="1">
        <v>10.141249999999999</v>
      </c>
      <c r="AY146" s="1">
        <v>212.95552197890001</v>
      </c>
      <c r="AZ146" s="1">
        <v>451.72663799999998</v>
      </c>
      <c r="BA146" s="1">
        <v>216.23530534375001</v>
      </c>
      <c r="BB146" s="1">
        <v>28.661661427402546</v>
      </c>
      <c r="BC146" s="1">
        <v>9.2955017089843803</v>
      </c>
      <c r="BD146" s="1">
        <v>22.053810119628899</v>
      </c>
      <c r="BE146" s="1">
        <v>600.46031746031599</v>
      </c>
      <c r="BF146" s="1">
        <v>174.29119873046901</v>
      </c>
      <c r="BG146" s="1">
        <v>5575.0956417846701</v>
      </c>
      <c r="BH146" s="1">
        <v>7.25</v>
      </c>
      <c r="BI146" s="1">
        <v>135.37287902832</v>
      </c>
      <c r="BJ146" s="1">
        <v>313.95870716564298</v>
      </c>
      <c r="BK146" s="1">
        <v>613.45329129361699</v>
      </c>
      <c r="BL146" s="1">
        <v>1025.60009765625</v>
      </c>
      <c r="BM146" s="1">
        <v>354.90000000000003</v>
      </c>
      <c r="BN146" s="1"/>
      <c r="BO146" s="1"/>
      <c r="BP146" s="1"/>
      <c r="BQ146" s="1"/>
      <c r="BR146" s="1"/>
      <c r="BX146" s="1"/>
      <c r="BY146" s="1"/>
      <c r="BZ146" s="1"/>
      <c r="CA146" s="1"/>
      <c r="CB146" s="52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hidden="1">
      <c r="A147" s="1" t="s">
        <v>272</v>
      </c>
      <c r="B147" s="1" t="s">
        <v>131</v>
      </c>
      <c r="C147" s="1">
        <v>83.451878646633944</v>
      </c>
      <c r="D147" s="1">
        <v>94.421380482969838</v>
      </c>
      <c r="E147" s="1">
        <v>95.860226777734766</v>
      </c>
      <c r="F147" s="1">
        <v>81.139492580131417</v>
      </c>
      <c r="G147" s="1">
        <v>72.371787976327724</v>
      </c>
      <c r="H147" s="1">
        <v>91.197688093635463</v>
      </c>
      <c r="I147" s="38">
        <v>58.773618334048862</v>
      </c>
      <c r="J147" s="1" t="s">
        <v>131</v>
      </c>
      <c r="K147" s="1">
        <v>40.338422021079481</v>
      </c>
      <c r="L147" s="1">
        <v>1152.95458984375</v>
      </c>
      <c r="M147" s="1">
        <v>448.11</v>
      </c>
      <c r="N147" s="1">
        <v>68.208013282931304</v>
      </c>
      <c r="O147" s="1">
        <v>123.39998626709</v>
      </c>
      <c r="P147" s="1">
        <v>39.5</v>
      </c>
      <c r="Q147" s="1">
        <v>1304.39990234375</v>
      </c>
      <c r="R147" s="1">
        <v>79.86181640625</v>
      </c>
      <c r="S147" s="1">
        <v>47.478179931640597</v>
      </c>
      <c r="T147" s="1">
        <v>408.23</v>
      </c>
      <c r="U147" s="1">
        <v>2360.64557547607</v>
      </c>
      <c r="V147" s="1">
        <v>67.940002441406307</v>
      </c>
      <c r="W147" s="1">
        <v>517.69593913043502</v>
      </c>
      <c r="X147" s="1">
        <v>740.43</v>
      </c>
      <c r="Y147" s="1">
        <v>75.3636474609375</v>
      </c>
      <c r="Z147" s="1">
        <v>15.03</v>
      </c>
      <c r="AA147" s="1">
        <v>96.517791747999993</v>
      </c>
      <c r="AB147" s="1">
        <v>522.19873046875</v>
      </c>
      <c r="AC147" s="1">
        <v>123.253860473633</v>
      </c>
      <c r="AD147" s="1">
        <v>206.19000244140599</v>
      </c>
      <c r="AE147" s="1">
        <v>109.523323059082</v>
      </c>
      <c r="AF147" s="1">
        <v>2.5400000678168402</v>
      </c>
      <c r="AG147" s="1" t="s">
        <v>131</v>
      </c>
      <c r="AH147" s="1">
        <v>1.6819999999999999</v>
      </c>
      <c r="AI147" s="1">
        <v>7453.86328125</v>
      </c>
      <c r="AJ147" s="1">
        <v>21.56</v>
      </c>
      <c r="AK147" s="1">
        <v>22.25</v>
      </c>
      <c r="AL147" s="1">
        <v>19.12</v>
      </c>
      <c r="AM147" s="1">
        <v>23.3</v>
      </c>
      <c r="AN147" s="1">
        <v>3100.4459999999999</v>
      </c>
      <c r="AO147" s="1">
        <v>493.05</v>
      </c>
      <c r="AP147" s="1">
        <v>285.09606798179402</v>
      </c>
      <c r="AQ147" s="1">
        <v>59.988914285714301</v>
      </c>
      <c r="AR147" s="1">
        <v>48.158788774003</v>
      </c>
      <c r="AS147" s="1">
        <v>277</v>
      </c>
      <c r="AT147" s="1">
        <v>37.5064506530762</v>
      </c>
      <c r="AU147" s="1">
        <v>5.1754611236158699</v>
      </c>
      <c r="AV147" s="1">
        <v>573.05120849609398</v>
      </c>
      <c r="AW147" s="1">
        <v>218.32627868652301</v>
      </c>
      <c r="AX147" s="1">
        <v>10.141249999999999</v>
      </c>
      <c r="AY147" s="1">
        <v>203.18904377230001</v>
      </c>
      <c r="AZ147" s="1">
        <v>431.66459600000002</v>
      </c>
      <c r="BA147" s="1">
        <v>205.73933778750001</v>
      </c>
      <c r="BB147" s="1">
        <v>28.641675899956734</v>
      </c>
      <c r="BC147" s="1">
        <v>9.1258811950683594</v>
      </c>
      <c r="BD147" s="1">
        <v>21.7777290344238</v>
      </c>
      <c r="BE147" s="1">
        <v>600.84057971014397</v>
      </c>
      <c r="BF147" s="1">
        <v>185.85350036621099</v>
      </c>
      <c r="BG147" s="1">
        <v>5550.0911549987804</v>
      </c>
      <c r="BH147" s="1">
        <v>7.25</v>
      </c>
      <c r="BI147" s="1">
        <v>146.88719177246099</v>
      </c>
      <c r="BJ147" s="1">
        <v>308.38680704888401</v>
      </c>
      <c r="BK147" s="1">
        <v>558.17742755789504</v>
      </c>
      <c r="BL147" s="1">
        <v>991.64990234375</v>
      </c>
      <c r="BM147" s="1">
        <v>357.45</v>
      </c>
      <c r="BN147" s="1"/>
      <c r="BO147" s="1"/>
      <c r="BP147" s="1"/>
      <c r="BQ147" s="1"/>
      <c r="BR147" s="1"/>
      <c r="BX147" s="1"/>
      <c r="BY147" s="1"/>
      <c r="BZ147" s="1"/>
      <c r="CA147" s="1"/>
      <c r="CB147" s="52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hidden="1">
      <c r="A148" s="1" t="s">
        <v>273</v>
      </c>
      <c r="B148" s="1" t="s">
        <v>131</v>
      </c>
      <c r="C148" s="1">
        <v>83.979450623211235</v>
      </c>
      <c r="D148" s="1">
        <v>95.823823716908123</v>
      </c>
      <c r="E148" s="1">
        <v>97.18198896294966</v>
      </c>
      <c r="F148" s="1">
        <v>83.286696841655811</v>
      </c>
      <c r="G148" s="1">
        <v>72.015668696817556</v>
      </c>
      <c r="H148" s="1">
        <v>90.222166614829376</v>
      </c>
      <c r="I148" s="38">
        <v>58.864900566835217</v>
      </c>
      <c r="J148" s="1" t="s">
        <v>131</v>
      </c>
      <c r="K148" s="1">
        <v>38.155527964805948</v>
      </c>
      <c r="L148" s="1">
        <v>1134.92504882813</v>
      </c>
      <c r="M148" s="1">
        <v>440.92</v>
      </c>
      <c r="N148" s="1">
        <v>73.2991241263381</v>
      </c>
      <c r="O148" s="1">
        <v>122.83334350585901</v>
      </c>
      <c r="P148" s="1">
        <v>39.5</v>
      </c>
      <c r="Q148" s="1">
        <v>1316.93505859375</v>
      </c>
      <c r="R148" s="1">
        <v>78.517791748046903</v>
      </c>
      <c r="S148" s="1">
        <v>51.687778472900398</v>
      </c>
      <c r="T148" s="1">
        <v>428.37</v>
      </c>
      <c r="U148" s="1">
        <v>2375.6603778869599</v>
      </c>
      <c r="V148" s="1">
        <v>64.100006103515597</v>
      </c>
      <c r="W148" s="1">
        <v>556.15042857142896</v>
      </c>
      <c r="X148" s="1">
        <v>714.76</v>
      </c>
      <c r="Y148" s="1">
        <v>75.263153076171903</v>
      </c>
      <c r="Z148" s="1">
        <v>15.03</v>
      </c>
      <c r="AA148" s="1">
        <v>100.22167969</v>
      </c>
      <c r="AB148" s="1">
        <v>506.24118041992199</v>
      </c>
      <c r="AC148" s="1">
        <v>128.12362670898401</v>
      </c>
      <c r="AD148" s="1">
        <v>181.50999450683599</v>
      </c>
      <c r="AE148" s="1">
        <v>106.79786682128901</v>
      </c>
      <c r="AF148" s="1">
        <v>2.5400000678168402</v>
      </c>
      <c r="AG148" s="1" t="s">
        <v>131</v>
      </c>
      <c r="AH148" s="1">
        <v>1.8051999999999999</v>
      </c>
      <c r="AI148" s="1">
        <v>7258.5</v>
      </c>
      <c r="AJ148" s="1">
        <v>20.41</v>
      </c>
      <c r="AK148" s="1">
        <v>21</v>
      </c>
      <c r="AL148" s="1">
        <v>17.760000000000002</v>
      </c>
      <c r="AM148" s="1">
        <v>22.46</v>
      </c>
      <c r="AN148" s="1">
        <v>3199.41</v>
      </c>
      <c r="AO148" s="1">
        <v>599.72</v>
      </c>
      <c r="AP148" s="1">
        <v>299.14428002727402</v>
      </c>
      <c r="AQ148" s="1">
        <v>55.726791111111098</v>
      </c>
      <c r="AR148" s="1">
        <v>47.140324963072402</v>
      </c>
      <c r="AS148" s="1">
        <v>274</v>
      </c>
      <c r="AT148" s="1">
        <v>36.955188751220703</v>
      </c>
      <c r="AU148" s="1">
        <v>5.5945810336176596</v>
      </c>
      <c r="AV148" s="1">
        <v>573.88720703125</v>
      </c>
      <c r="AW148" s="1">
        <v>215.79237365722699</v>
      </c>
      <c r="AX148" s="1">
        <v>9.9207900000000002</v>
      </c>
      <c r="AY148" s="1">
        <v>198.6805905144</v>
      </c>
      <c r="AZ148" s="1">
        <v>418.43687599999998</v>
      </c>
      <c r="BA148" s="1">
        <v>205.67043646875001</v>
      </c>
      <c r="BB148" s="1">
        <v>29.555866507719553</v>
      </c>
      <c r="BC148" s="1">
        <v>8.6329994201660192</v>
      </c>
      <c r="BD148" s="1">
        <v>21.755264282226602</v>
      </c>
      <c r="BE148" s="1">
        <v>605.13492063491901</v>
      </c>
      <c r="BF148" s="1">
        <v>197.07000732421901</v>
      </c>
      <c r="BG148" s="1">
        <v>5514.45042627563</v>
      </c>
      <c r="BH148" s="1">
        <v>7.5</v>
      </c>
      <c r="BI148" s="1">
        <v>149.53652954101599</v>
      </c>
      <c r="BJ148" s="1">
        <v>307.56781591840002</v>
      </c>
      <c r="BK148" s="1">
        <v>641.48734000284901</v>
      </c>
      <c r="BL148" s="1">
        <v>1100.65014648438</v>
      </c>
      <c r="BM148" s="1">
        <v>366.3</v>
      </c>
      <c r="BN148" s="1"/>
      <c r="BO148" s="1"/>
      <c r="BP148" s="1"/>
      <c r="BQ148" s="1"/>
      <c r="BR148" s="1"/>
      <c r="BX148" s="1"/>
      <c r="BY148" s="1"/>
      <c r="BZ148" s="1"/>
      <c r="CA148" s="1"/>
      <c r="CB148" s="52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hidden="1">
      <c r="A149" s="1" t="s">
        <v>274</v>
      </c>
      <c r="B149" s="1" t="s">
        <v>131</v>
      </c>
      <c r="C149" s="1">
        <v>83.425760464473939</v>
      </c>
      <c r="D149" s="1">
        <v>96.253621936972067</v>
      </c>
      <c r="E149" s="1">
        <v>97.621697033791435</v>
      </c>
      <c r="F149" s="1">
        <v>83.625017933381571</v>
      </c>
      <c r="G149" s="1">
        <v>70.468575139011165</v>
      </c>
      <c r="H149" s="1">
        <v>88.745478695489624</v>
      </c>
      <c r="I149" s="38">
        <v>57.266952186169014</v>
      </c>
      <c r="J149" s="1" t="s">
        <v>131</v>
      </c>
      <c r="K149" s="1">
        <v>32.952440719793636</v>
      </c>
      <c r="L149" s="1">
        <v>1099.5263671875</v>
      </c>
      <c r="M149" s="1">
        <v>403.97</v>
      </c>
      <c r="N149" s="1">
        <v>75.434232347036797</v>
      </c>
      <c r="O149" s="1">
        <v>118.26666259765599</v>
      </c>
      <c r="P149" s="1">
        <v>39.5</v>
      </c>
      <c r="Q149" s="1">
        <v>1366.60913085938</v>
      </c>
      <c r="R149" s="1">
        <v>75.0966796875</v>
      </c>
      <c r="S149" s="1">
        <v>51.429523468017599</v>
      </c>
      <c r="T149" s="1">
        <v>426.62</v>
      </c>
      <c r="U149" s="1">
        <v>2205.9184974975601</v>
      </c>
      <c r="V149" s="1">
        <v>61.762500762939503</v>
      </c>
      <c r="W149" s="1">
        <v>570.41179545454497</v>
      </c>
      <c r="X149" s="1">
        <v>650</v>
      </c>
      <c r="Y149" s="1">
        <v>71.285705566406307</v>
      </c>
      <c r="Z149" s="1">
        <v>15.03</v>
      </c>
      <c r="AA149" s="1">
        <v>107.05429076999999</v>
      </c>
      <c r="AB149" s="1">
        <v>531.3681640625</v>
      </c>
      <c r="AC149" s="1">
        <v>128.84768676757801</v>
      </c>
      <c r="AD149" s="1">
        <v>183.74000549316401</v>
      </c>
      <c r="AE149" s="1">
        <v>106.72068023681599</v>
      </c>
      <c r="AF149" s="1">
        <v>2.5400000678168402</v>
      </c>
      <c r="AG149" s="1" t="s">
        <v>131</v>
      </c>
      <c r="AH149" s="1">
        <v>1.8480000000000001</v>
      </c>
      <c r="AI149" s="1">
        <v>7140.263671875</v>
      </c>
      <c r="AJ149" s="1">
        <v>17.63</v>
      </c>
      <c r="AK149" s="1">
        <v>18.28</v>
      </c>
      <c r="AL149" s="1">
        <v>15.11</v>
      </c>
      <c r="AM149" s="1">
        <v>19.510000000000002</v>
      </c>
      <c r="AN149" s="1">
        <v>3281.67</v>
      </c>
      <c r="AO149" s="1">
        <v>589.46</v>
      </c>
      <c r="AP149" s="1">
        <v>310.71339582943398</v>
      </c>
      <c r="AQ149" s="1">
        <v>52.891634285714296</v>
      </c>
      <c r="AR149" s="1">
        <v>47.249446085672098</v>
      </c>
      <c r="AS149" s="1">
        <v>270</v>
      </c>
      <c r="AT149" s="1">
        <v>35.7230834960938</v>
      </c>
      <c r="AU149" s="1">
        <v>5.5845122859270298</v>
      </c>
      <c r="AV149" s="1">
        <v>567.38653564453102</v>
      </c>
      <c r="AW149" s="1">
        <v>232.11441040039099</v>
      </c>
      <c r="AX149" s="1">
        <v>10.91287</v>
      </c>
      <c r="AY149" s="1">
        <v>191.5265901125</v>
      </c>
      <c r="AZ149" s="1">
        <v>421.964268</v>
      </c>
      <c r="BA149" s="1">
        <v>204.15460745625001</v>
      </c>
      <c r="BB149" s="1">
        <v>30.357982225308472</v>
      </c>
      <c r="BC149" s="1">
        <v>9.0019035339355504</v>
      </c>
      <c r="BD149" s="1">
        <v>21.4771423339844</v>
      </c>
      <c r="BE149" s="1">
        <v>581.65909090909099</v>
      </c>
      <c r="BF149" s="1">
        <v>198.63000488281301</v>
      </c>
      <c r="BG149" s="1">
        <v>5515.8949206420903</v>
      </c>
      <c r="BH149" s="1">
        <v>7.4</v>
      </c>
      <c r="BI149" s="1">
        <v>160.836669921875</v>
      </c>
      <c r="BJ149" s="1">
        <v>295.39959813434001</v>
      </c>
      <c r="BK149" s="1">
        <v>652.19057873701502</v>
      </c>
      <c r="BL149" s="1">
        <v>1185.0791015625</v>
      </c>
      <c r="BM149" s="1">
        <v>353.15000000000003</v>
      </c>
      <c r="BN149" s="1"/>
      <c r="BO149" s="1"/>
      <c r="BP149" s="1"/>
      <c r="BQ149" s="1"/>
      <c r="BR149" s="1"/>
      <c r="BX149" s="1"/>
      <c r="BY149" s="1"/>
      <c r="BZ149" s="1"/>
      <c r="CA149" s="1"/>
      <c r="CB149" s="52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 hidden="1">
      <c r="A150" s="1" t="s">
        <v>275</v>
      </c>
      <c r="B150" s="1">
        <v>52.87671831488484</v>
      </c>
      <c r="C150" s="1">
        <v>83.329025620470446</v>
      </c>
      <c r="D150" s="1">
        <v>96.09922830742893</v>
      </c>
      <c r="E150" s="1">
        <v>97.98689701910439</v>
      </c>
      <c r="F150" s="1">
        <v>78.674292567322766</v>
      </c>
      <c r="G150" s="1">
        <v>70.430080366548921</v>
      </c>
      <c r="H150" s="1">
        <v>87.013456758938887</v>
      </c>
      <c r="I150" s="38">
        <v>58.451712053728528</v>
      </c>
      <c r="J150" s="1">
        <v>35.061062110101894</v>
      </c>
      <c r="K150" s="1">
        <v>32.769710223863171</v>
      </c>
      <c r="L150" s="1">
        <v>1181.22729492188</v>
      </c>
      <c r="M150" s="1">
        <v>569.73</v>
      </c>
      <c r="N150" s="1">
        <v>73.419015053256302</v>
      </c>
      <c r="O150" s="1">
        <v>116.63889312744099</v>
      </c>
      <c r="P150" s="1">
        <v>39.5</v>
      </c>
      <c r="Q150" s="1">
        <v>1281.56811523438</v>
      </c>
      <c r="R150" s="1">
        <v>72.990447998046903</v>
      </c>
      <c r="S150" s="1">
        <v>49.438182830810497</v>
      </c>
      <c r="T150" s="1">
        <v>405.89</v>
      </c>
      <c r="U150" s="1">
        <v>2150.5796290161102</v>
      </c>
      <c r="V150" s="1">
        <v>59.619998931884801</v>
      </c>
      <c r="W150" s="1">
        <v>541.01599999999996</v>
      </c>
      <c r="X150" s="1">
        <v>661.96</v>
      </c>
      <c r="Y150" s="1">
        <v>70.704559326171903</v>
      </c>
      <c r="Z150" s="1">
        <v>14.31</v>
      </c>
      <c r="AA150" s="1">
        <v>107.76000977</v>
      </c>
      <c r="AB150" s="1">
        <v>515.671875</v>
      </c>
      <c r="AC150" s="1">
        <v>126.49006652832</v>
      </c>
      <c r="AD150" s="1">
        <v>188.169998168945</v>
      </c>
      <c r="AE150" s="1">
        <v>109.58635711669901</v>
      </c>
      <c r="AF150" s="1">
        <v>2.3799997965494799</v>
      </c>
      <c r="AG150" s="1">
        <v>3.8</v>
      </c>
      <c r="AH150" s="1">
        <v>1.4404999999999999</v>
      </c>
      <c r="AI150" s="1">
        <v>7531.13671875</v>
      </c>
      <c r="AJ150" s="1">
        <v>17.52</v>
      </c>
      <c r="AK150" s="1">
        <v>18.55</v>
      </c>
      <c r="AL150" s="1">
        <v>15.25</v>
      </c>
      <c r="AM150" s="1">
        <v>18.760000000000002</v>
      </c>
      <c r="AN150" s="1">
        <v>3261.654</v>
      </c>
      <c r="AO150" s="1">
        <v>504.74</v>
      </c>
      <c r="AP150" s="1">
        <v>316.49795373051398</v>
      </c>
      <c r="AQ150" s="1">
        <v>51.7650819047619</v>
      </c>
      <c r="AR150" s="1">
        <v>47.795051698670598</v>
      </c>
      <c r="AS150" s="1">
        <v>276</v>
      </c>
      <c r="AT150" s="1">
        <v>36.347255706787102</v>
      </c>
      <c r="AU150" s="1">
        <v>5.4700109755310198</v>
      </c>
      <c r="AV150" s="1">
        <v>577.77355957031295</v>
      </c>
      <c r="AW150" s="1">
        <v>214.72033691406301</v>
      </c>
      <c r="AX150" s="1">
        <v>10.141249999999999</v>
      </c>
      <c r="AY150" s="1">
        <v>193.35642688710001</v>
      </c>
      <c r="AZ150" s="1">
        <v>420.42103400000002</v>
      </c>
      <c r="BA150" s="1">
        <v>208.61022606874999</v>
      </c>
      <c r="BB150" s="1">
        <v>30.173356029961045</v>
      </c>
      <c r="BC150" s="1">
        <v>8.4240913391113299</v>
      </c>
      <c r="BD150" s="1">
        <v>21.375453948974599</v>
      </c>
      <c r="BE150" s="1">
        <v>554.57971014492603</v>
      </c>
      <c r="BF150" s="1">
        <v>175.27690124511699</v>
      </c>
      <c r="BG150" s="1">
        <v>5483.09137531128</v>
      </c>
      <c r="BH150" s="1">
        <v>8.75</v>
      </c>
      <c r="BI150" s="1">
        <v>169.95477294921901</v>
      </c>
      <c r="BJ150" s="1">
        <v>297.04404178838303</v>
      </c>
      <c r="BK150" s="1">
        <v>619.36829316644196</v>
      </c>
      <c r="BL150" s="1">
        <v>1157.6591796875</v>
      </c>
      <c r="BM150" s="1">
        <v>354.1</v>
      </c>
      <c r="BN150" s="1"/>
      <c r="BO150" s="1"/>
      <c r="BP150" s="1"/>
      <c r="BQ150" s="1"/>
      <c r="BR150" s="1"/>
      <c r="BX150" s="1"/>
      <c r="BY150" s="1"/>
      <c r="BZ150" s="1"/>
      <c r="CA150" s="1"/>
      <c r="CB150" s="52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 hidden="1">
      <c r="A151" s="1" t="s">
        <v>276</v>
      </c>
      <c r="B151" s="1">
        <v>53.020784493857839</v>
      </c>
      <c r="C151" s="1">
        <v>83.705931571862379</v>
      </c>
      <c r="D151" s="1">
        <v>95.672401498554933</v>
      </c>
      <c r="E151" s="1">
        <v>98.213935428939934</v>
      </c>
      <c r="F151" s="1">
        <v>72.211682388075786</v>
      </c>
      <c r="G151" s="1">
        <v>71.618821895463881</v>
      </c>
      <c r="H151" s="1">
        <v>86.862877481598915</v>
      </c>
      <c r="I151" s="38">
        <v>60.607860793741153</v>
      </c>
      <c r="J151" s="1">
        <v>35.06890894468863</v>
      </c>
      <c r="K151" s="1">
        <v>33.0049440324606</v>
      </c>
      <c r="L151" s="1">
        <v>1270.75</v>
      </c>
      <c r="M151" s="1">
        <v>606.27</v>
      </c>
      <c r="N151" s="1">
        <v>71.280738844998297</v>
      </c>
      <c r="O151" s="1">
        <v>114.48529052734401</v>
      </c>
      <c r="P151" s="1">
        <v>39.5</v>
      </c>
      <c r="Q151" s="1">
        <v>1191.04858398438</v>
      </c>
      <c r="R151" s="1">
        <v>67.882110595703097</v>
      </c>
      <c r="S151" s="1">
        <v>43.217369079589801</v>
      </c>
      <c r="T151" s="1">
        <v>387.36</v>
      </c>
      <c r="U151" s="1">
        <v>2208.8922586059598</v>
      </c>
      <c r="V151" s="1">
        <v>56.299999237060497</v>
      </c>
      <c r="W151" s="1">
        <v>537.84727499999997</v>
      </c>
      <c r="X151" s="1">
        <v>675</v>
      </c>
      <c r="Y151" s="1">
        <v>67.842102050781307</v>
      </c>
      <c r="Z151" s="1">
        <v>14.31</v>
      </c>
      <c r="AA151" s="1">
        <v>111.26998901</v>
      </c>
      <c r="AB151" s="1">
        <v>505.74603271484398</v>
      </c>
      <c r="AC151" s="1">
        <v>128.76600646972699</v>
      </c>
      <c r="AD151" s="1">
        <v>197.30000305175801</v>
      </c>
      <c r="AE151" s="1">
        <v>113.921257019043</v>
      </c>
      <c r="AF151" s="1">
        <v>2.3799997965494799</v>
      </c>
      <c r="AG151" s="1">
        <v>3.55</v>
      </c>
      <c r="AH151" s="1">
        <v>1.18</v>
      </c>
      <c r="AI151" s="1">
        <v>7888</v>
      </c>
      <c r="AJ151" s="1">
        <v>17.649999999999999</v>
      </c>
      <c r="AK151" s="1">
        <v>18.48</v>
      </c>
      <c r="AL151" s="1">
        <v>15.46</v>
      </c>
      <c r="AM151" s="1">
        <v>18.989999999999998</v>
      </c>
      <c r="AN151" s="1">
        <v>3198.402</v>
      </c>
      <c r="AO151" s="1">
        <v>439.12</v>
      </c>
      <c r="AP151" s="1">
        <v>315.67158831607401</v>
      </c>
      <c r="AQ151" s="1">
        <v>54.731669841269799</v>
      </c>
      <c r="AR151" s="1">
        <v>46.5219719350074</v>
      </c>
      <c r="AS151" s="1">
        <v>278</v>
      </c>
      <c r="AT151" s="1">
        <v>36.799846649169901</v>
      </c>
      <c r="AU151" s="1">
        <v>5.3603766751177098</v>
      </c>
      <c r="AV151" s="1">
        <v>599.18566894531295</v>
      </c>
      <c r="AW151" s="1">
        <v>225.14830017089801</v>
      </c>
      <c r="AX151" s="1">
        <v>10.251480000000001</v>
      </c>
      <c r="AY151" s="1">
        <v>192.56276274390001</v>
      </c>
      <c r="AZ151" s="1">
        <v>424.38934999999998</v>
      </c>
      <c r="BA151" s="1">
        <v>211.15957486249999</v>
      </c>
      <c r="BB151" s="1">
        <v>29.546511093102065</v>
      </c>
      <c r="BC151" s="1">
        <v>7.84299993515015</v>
      </c>
      <c r="BD151" s="1">
        <v>21.580501556396499</v>
      </c>
      <c r="BE151" s="1">
        <v>525.66666666666504</v>
      </c>
      <c r="BF151" s="1">
        <v>162.50630187988301</v>
      </c>
      <c r="BG151" s="1">
        <v>5612.1001292785604</v>
      </c>
      <c r="BH151" s="1">
        <v>7.9</v>
      </c>
      <c r="BI151" s="1">
        <v>177.13059997558599</v>
      </c>
      <c r="BJ151" s="1">
        <v>341.89497980442798</v>
      </c>
      <c r="BK151" s="1">
        <v>655.82985628518804</v>
      </c>
      <c r="BL151" s="1">
        <v>1135.47509765625</v>
      </c>
      <c r="BM151" s="1">
        <v>353.1</v>
      </c>
      <c r="BN151" s="1"/>
      <c r="BO151" s="1"/>
      <c r="BP151" s="1"/>
      <c r="BQ151" s="1"/>
      <c r="BR151" s="1"/>
      <c r="BX151" s="1"/>
      <c r="BY151" s="1"/>
      <c r="BZ151" s="1"/>
      <c r="CA151" s="1"/>
      <c r="CB151" s="52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 hidden="1">
      <c r="A152" s="1" t="s">
        <v>277</v>
      </c>
      <c r="B152" s="1">
        <v>52.736938669759589</v>
      </c>
      <c r="C152" s="1">
        <v>83.715638026386557</v>
      </c>
      <c r="D152" s="1">
        <v>94.918650045867068</v>
      </c>
      <c r="E152" s="1">
        <v>97.46168366965027</v>
      </c>
      <c r="F152" s="1">
        <v>71.444087372196876</v>
      </c>
      <c r="G152" s="1">
        <v>72.399683044256122</v>
      </c>
      <c r="H152" s="1">
        <v>88.126996648948307</v>
      </c>
      <c r="I152" s="38">
        <v>61.039658977342683</v>
      </c>
      <c r="J152" s="1">
        <v>34.613324853877572</v>
      </c>
      <c r="K152" s="1">
        <v>32.486352786856223</v>
      </c>
      <c r="L152" s="1">
        <v>1282.02270507813</v>
      </c>
      <c r="M152" s="1">
        <v>606.29999999999995</v>
      </c>
      <c r="N152" s="1">
        <v>72.644946869330596</v>
      </c>
      <c r="O152" s="1">
        <v>111.112518310547</v>
      </c>
      <c r="P152" s="1">
        <v>39.5</v>
      </c>
      <c r="Q152" s="1">
        <v>1127.96362304688</v>
      </c>
      <c r="R152" s="1">
        <v>70.143341064453097</v>
      </c>
      <c r="S152" s="1">
        <v>43.059524536132798</v>
      </c>
      <c r="T152" s="1">
        <v>384.56</v>
      </c>
      <c r="U152" s="1">
        <v>2231.7855095642099</v>
      </c>
      <c r="V152" s="1">
        <v>55.325000762939503</v>
      </c>
      <c r="W152" s="1">
        <v>527.95890909090895</v>
      </c>
      <c r="X152" s="1">
        <v>660.23</v>
      </c>
      <c r="Y152" s="1">
        <v>69.772735595703097</v>
      </c>
      <c r="Z152" s="1">
        <v>14.31</v>
      </c>
      <c r="AA152" s="1">
        <v>108.61019897</v>
      </c>
      <c r="AB152" s="1">
        <v>523.1494140625</v>
      </c>
      <c r="AC152" s="1">
        <v>128.57394409179699</v>
      </c>
      <c r="AD152" s="1">
        <v>189.57000732421901</v>
      </c>
      <c r="AE152" s="1">
        <v>116.68459320068401</v>
      </c>
      <c r="AF152" s="1">
        <v>2.3799997965494799</v>
      </c>
      <c r="AG152" s="1">
        <v>3.45</v>
      </c>
      <c r="AH152" s="1">
        <v>1.26</v>
      </c>
      <c r="AI152" s="1">
        <v>7430.455078125</v>
      </c>
      <c r="AJ152" s="1">
        <v>17.350000000000001</v>
      </c>
      <c r="AK152" s="1">
        <v>17.59</v>
      </c>
      <c r="AL152" s="1">
        <v>15.56</v>
      </c>
      <c r="AM152" s="1">
        <v>18.920000000000002</v>
      </c>
      <c r="AN152" s="1">
        <v>3104.0639999999999</v>
      </c>
      <c r="AO152" s="1">
        <v>432.59</v>
      </c>
      <c r="AP152" s="1">
        <v>327.24070411823402</v>
      </c>
      <c r="AQ152" s="1">
        <v>52.384685714285702</v>
      </c>
      <c r="AR152" s="1">
        <v>47.140324963072402</v>
      </c>
      <c r="AS152" s="1">
        <v>277</v>
      </c>
      <c r="AT152" s="1">
        <v>37.507789611816399</v>
      </c>
      <c r="AU152" s="1">
        <v>5.2554878890610404</v>
      </c>
      <c r="AV152" s="1">
        <v>602.23742675781295</v>
      </c>
      <c r="AW152" s="1">
        <v>231.23728942871099</v>
      </c>
      <c r="AX152" s="1">
        <v>10.251480000000001</v>
      </c>
      <c r="AY152" s="1">
        <v>194.94375517349999</v>
      </c>
      <c r="AZ152" s="1">
        <v>446.43554999999998</v>
      </c>
      <c r="BA152" s="1">
        <v>216.14343691875001</v>
      </c>
      <c r="BB152" s="1">
        <v>28.67513706097651</v>
      </c>
      <c r="BC152" s="1">
        <v>8.2504539489746094</v>
      </c>
      <c r="BD152" s="1">
        <v>21.356819152831999</v>
      </c>
      <c r="BE152" s="1">
        <v>566.87878787878697</v>
      </c>
      <c r="BF152" s="1">
        <v>165.43699645996099</v>
      </c>
      <c r="BG152" s="1">
        <v>5637.0454099609397</v>
      </c>
      <c r="BH152" s="1">
        <v>7.75</v>
      </c>
      <c r="BI152" s="1">
        <v>169.35073852539099</v>
      </c>
      <c r="BJ152" s="1">
        <v>341.17856806814098</v>
      </c>
      <c r="BK152" s="1">
        <v>667.92677957960404</v>
      </c>
      <c r="BL152" s="1">
        <v>1217.77270507813</v>
      </c>
      <c r="BM152" s="1">
        <v>341.7</v>
      </c>
      <c r="BN152" s="1"/>
      <c r="BO152" s="1"/>
      <c r="BP152" s="1"/>
      <c r="BQ152" s="1"/>
      <c r="BR152" s="1"/>
      <c r="BX152" s="1"/>
      <c r="BY152" s="1"/>
      <c r="BZ152" s="1"/>
      <c r="CA152" s="1"/>
      <c r="CB152" s="52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 hidden="1">
      <c r="A153" s="1" t="s">
        <v>278</v>
      </c>
      <c r="B153" s="1">
        <v>54.270213950753096</v>
      </c>
      <c r="C153" s="1">
        <v>84.3335529998255</v>
      </c>
      <c r="D153" s="1">
        <v>92.970648105119707</v>
      </c>
      <c r="E153" s="1">
        <v>95.456963648945475</v>
      </c>
      <c r="F153" s="1">
        <v>70.019645997161078</v>
      </c>
      <c r="G153" s="1">
        <v>75.609383176751365</v>
      </c>
      <c r="H153" s="1">
        <v>94.438511347994037</v>
      </c>
      <c r="I153" s="38">
        <v>62.008881873051372</v>
      </c>
      <c r="J153" s="1">
        <v>36.682117669856176</v>
      </c>
      <c r="K153" s="1">
        <v>34.912155617183757</v>
      </c>
      <c r="L153" s="1">
        <v>1317.125</v>
      </c>
      <c r="M153" s="1">
        <v>418.99</v>
      </c>
      <c r="N153" s="1">
        <v>75.228070175438603</v>
      </c>
      <c r="O153" s="1">
        <v>108.17105102539099</v>
      </c>
      <c r="P153" s="1">
        <v>39.5</v>
      </c>
      <c r="Q153" s="1">
        <v>1045.48022460938</v>
      </c>
      <c r="R153" s="1">
        <v>65.429992675781307</v>
      </c>
      <c r="S153" s="1">
        <v>42.350498199462898</v>
      </c>
      <c r="T153" s="1">
        <v>411.06</v>
      </c>
      <c r="U153" s="1">
        <v>2214.1668159927399</v>
      </c>
      <c r="V153" s="1">
        <v>57.987499237060497</v>
      </c>
      <c r="W153" s="1">
        <v>544.83204545454601</v>
      </c>
      <c r="X153" s="1">
        <v>645.45000000000005</v>
      </c>
      <c r="Y153" s="1">
        <v>75.952392578125</v>
      </c>
      <c r="Z153" s="1">
        <v>14.31</v>
      </c>
      <c r="AA153" s="1">
        <v>112.45709229000001</v>
      </c>
      <c r="AB153" s="1">
        <v>533.256103515625</v>
      </c>
      <c r="AC153" s="1">
        <v>142.01324462890599</v>
      </c>
      <c r="AD153" s="1">
        <v>188.38999938964801</v>
      </c>
      <c r="AE153" s="1">
        <v>109.055137634277</v>
      </c>
      <c r="AF153" s="1">
        <v>2.3399997287326402</v>
      </c>
      <c r="AG153" s="1">
        <v>3.45</v>
      </c>
      <c r="AH153" s="1">
        <v>1.3905000000000001</v>
      </c>
      <c r="AI153" s="1">
        <v>7417.951171875</v>
      </c>
      <c r="AJ153" s="1">
        <v>18.649999999999999</v>
      </c>
      <c r="AK153" s="1">
        <v>19.059999999999999</v>
      </c>
      <c r="AL153" s="1">
        <v>16.670000000000002</v>
      </c>
      <c r="AM153" s="1">
        <v>20.23</v>
      </c>
      <c r="AN153" s="1">
        <v>3161.9879999999998</v>
      </c>
      <c r="AO153" s="1">
        <v>509.86</v>
      </c>
      <c r="AP153" s="1">
        <v>333.025262019313</v>
      </c>
      <c r="AQ153" s="1">
        <v>50.263012063491999</v>
      </c>
      <c r="AR153" s="1">
        <v>47.031203840472699</v>
      </c>
      <c r="AS153" s="1">
        <v>279</v>
      </c>
      <c r="AT153" s="1">
        <v>38.932979583740199</v>
      </c>
      <c r="AU153" s="1">
        <v>5.1653596999659097</v>
      </c>
      <c r="AV153" s="1">
        <v>616.37738037109398</v>
      </c>
      <c r="AW153" s="1">
        <v>258.08050537109398</v>
      </c>
      <c r="AX153" s="1">
        <v>10.47194</v>
      </c>
      <c r="AY153" s="1">
        <v>192.2761618033</v>
      </c>
      <c r="AZ153" s="1">
        <v>430.12136199999998</v>
      </c>
      <c r="BA153" s="1">
        <v>211.29737750000001</v>
      </c>
      <c r="BB153" s="1">
        <v>29.21012082769418</v>
      </c>
      <c r="BC153" s="1">
        <v>9.4557151794433594</v>
      </c>
      <c r="BD153" s="1">
        <v>21.363811492919901</v>
      </c>
      <c r="BE153" s="1">
        <v>582.81060606060498</v>
      </c>
      <c r="BF153" s="1">
        <v>192.86509704589801</v>
      </c>
      <c r="BG153" s="1">
        <v>5836.2497276123004</v>
      </c>
      <c r="BH153" s="1">
        <v>7.75</v>
      </c>
      <c r="BI153" s="1">
        <v>159.93119812011699</v>
      </c>
      <c r="BJ153" s="1">
        <v>352.12420616967</v>
      </c>
      <c r="BK153" s="1">
        <v>667.69542970638804</v>
      </c>
      <c r="BL153" s="1">
        <v>1304.94995117188</v>
      </c>
      <c r="BM153" s="1">
        <v>336.35</v>
      </c>
      <c r="BN153" s="1"/>
      <c r="BO153" s="1"/>
      <c r="BP153" s="1"/>
      <c r="BQ153" s="1"/>
      <c r="BR153" s="1"/>
      <c r="BX153" s="1"/>
      <c r="BY153" s="1"/>
      <c r="BZ153" s="1"/>
      <c r="CA153" s="1"/>
      <c r="CB153" s="52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 hidden="1">
      <c r="A154" s="1" t="s">
        <v>279</v>
      </c>
      <c r="B154" s="1">
        <v>55.577814618130517</v>
      </c>
      <c r="C154" s="1">
        <v>85.305725655006583</v>
      </c>
      <c r="D154" s="1">
        <v>94.400446788599339</v>
      </c>
      <c r="E154" s="1">
        <v>97.297457743985603</v>
      </c>
      <c r="F154" s="1">
        <v>67.658344520461583</v>
      </c>
      <c r="G154" s="1">
        <v>76.119316255122797</v>
      </c>
      <c r="H154" s="1">
        <v>95.535433459158227</v>
      </c>
      <c r="I154" s="38">
        <v>62.094825851494768</v>
      </c>
      <c r="J154" s="1">
        <v>38.185955360812017</v>
      </c>
      <c r="K154" s="1">
        <v>36.552890766131327</v>
      </c>
      <c r="L154" s="1">
        <v>1306.71069335938</v>
      </c>
      <c r="M154" s="1">
        <v>425.83</v>
      </c>
      <c r="N154" s="1">
        <v>84.778982485404498</v>
      </c>
      <c r="O154" s="1">
        <v>107.76389312744099</v>
      </c>
      <c r="P154" s="1">
        <v>39.5</v>
      </c>
      <c r="Q154" s="1">
        <v>995.311279296875</v>
      </c>
      <c r="R154" s="1">
        <v>60.256999969482401</v>
      </c>
      <c r="S154" s="1">
        <v>38.789501190185497</v>
      </c>
      <c r="T154" s="1">
        <v>405.58</v>
      </c>
      <c r="U154" s="1">
        <v>2219.3150558120701</v>
      </c>
      <c r="V154" s="1">
        <v>60.590000152587898</v>
      </c>
      <c r="W154" s="1">
        <v>555.75157142857097</v>
      </c>
      <c r="X154" s="1">
        <v>630</v>
      </c>
      <c r="Y154" s="1">
        <v>80</v>
      </c>
      <c r="Z154" s="1">
        <v>14.31</v>
      </c>
      <c r="AA154" s="1">
        <v>116.84191894999999</v>
      </c>
      <c r="AB154" s="1">
        <v>520.75</v>
      </c>
      <c r="AC154" s="1">
        <v>142.98454284668</v>
      </c>
      <c r="AD154" s="1">
        <v>188.52999877929699</v>
      </c>
      <c r="AE154" s="1">
        <v>109.17790985107401</v>
      </c>
      <c r="AF154" s="1">
        <v>2.3399997287326402</v>
      </c>
      <c r="AG154" s="1">
        <v>3.585</v>
      </c>
      <c r="AH154" s="1">
        <v>1.5532999999999999</v>
      </c>
      <c r="AI154" s="1">
        <v>7333.947265625</v>
      </c>
      <c r="AJ154" s="1">
        <v>19.52</v>
      </c>
      <c r="AK154" s="1">
        <v>20.03</v>
      </c>
      <c r="AL154" s="1">
        <v>17.57</v>
      </c>
      <c r="AM154" s="1">
        <v>20.97</v>
      </c>
      <c r="AN154" s="1">
        <v>3259.134</v>
      </c>
      <c r="AO154" s="1">
        <v>486.47</v>
      </c>
      <c r="AP154" s="1">
        <v>323.935242460474</v>
      </c>
      <c r="AQ154" s="1">
        <v>64.157158095238103</v>
      </c>
      <c r="AR154" s="1">
        <v>47.0675775480059</v>
      </c>
      <c r="AS154" s="1">
        <v>274</v>
      </c>
      <c r="AT154" s="1">
        <v>39.303886413574197</v>
      </c>
      <c r="AU154" s="1">
        <v>5.2879672250430998</v>
      </c>
      <c r="AV154" s="1">
        <v>628.67822265625</v>
      </c>
      <c r="AW154" s="1">
        <v>233.15678405761699</v>
      </c>
      <c r="AX154" s="1">
        <v>10.80264</v>
      </c>
      <c r="AY154" s="1">
        <v>199.52937022309999</v>
      </c>
      <c r="AZ154" s="1">
        <v>454.15172000000001</v>
      </c>
      <c r="BA154" s="1">
        <v>220.36938446875001</v>
      </c>
      <c r="BB154" s="1">
        <v>30.107569446354784</v>
      </c>
      <c r="BC154" s="1">
        <v>9.6133346557617205</v>
      </c>
      <c r="BD154" s="1">
        <v>21.026668548583999</v>
      </c>
      <c r="BE154" s="1">
        <v>566.230158730158</v>
      </c>
      <c r="BF154" s="1">
        <v>211.21650695800801</v>
      </c>
      <c r="BG154" s="1">
        <v>6113.1580193481404</v>
      </c>
      <c r="BH154" s="1">
        <v>7.55</v>
      </c>
      <c r="BI154" s="1">
        <v>149.68911743164099</v>
      </c>
      <c r="BJ154" s="1">
        <v>367.35883288133499</v>
      </c>
      <c r="BK154" s="1">
        <v>663.06813827781002</v>
      </c>
      <c r="BL154" s="1">
        <v>1377.73681640625</v>
      </c>
      <c r="BM154" s="1">
        <v>337.5</v>
      </c>
      <c r="BN154" s="1"/>
      <c r="BO154" s="1"/>
      <c r="BP154" s="1"/>
      <c r="BQ154" s="1"/>
      <c r="BR154" s="1"/>
      <c r="BX154" s="1"/>
      <c r="BY154" s="1"/>
      <c r="BZ154" s="1"/>
      <c r="CA154" s="1"/>
      <c r="CB154" s="52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  <row r="155" spans="1:124" hidden="1">
      <c r="A155" s="1" t="s">
        <v>280</v>
      </c>
      <c r="B155" s="1">
        <v>56.623574395418508</v>
      </c>
      <c r="C155" s="1">
        <v>84.384725666894326</v>
      </c>
      <c r="D155" s="1">
        <v>93.082985559273652</v>
      </c>
      <c r="E155" s="1">
        <v>96.077296751755711</v>
      </c>
      <c r="F155" s="1">
        <v>65.442711716640474</v>
      </c>
      <c r="G155" s="1">
        <v>75.598774425042492</v>
      </c>
      <c r="H155" s="1">
        <v>94.14936356265595</v>
      </c>
      <c r="I155" s="38">
        <v>62.199465149754715</v>
      </c>
      <c r="J155" s="1">
        <v>40.382337830369487</v>
      </c>
      <c r="K155" s="1">
        <v>39.100369302587133</v>
      </c>
      <c r="L155" s="1">
        <v>1275.27270507813</v>
      </c>
      <c r="M155" s="1">
        <v>404.45</v>
      </c>
      <c r="N155" s="1">
        <v>84.892321492371707</v>
      </c>
      <c r="O155" s="1">
        <v>105.89998626709</v>
      </c>
      <c r="P155" s="1">
        <v>39.5</v>
      </c>
      <c r="Q155" s="1">
        <v>962.632080078125</v>
      </c>
      <c r="R155" s="1">
        <v>58.375453948974602</v>
      </c>
      <c r="S155" s="1">
        <v>38.069545745849602</v>
      </c>
      <c r="T155" s="1">
        <v>450.3</v>
      </c>
      <c r="U155" s="1">
        <v>2296.4419385864298</v>
      </c>
      <c r="V155" s="1">
        <v>63.887500762939503</v>
      </c>
      <c r="W155" s="1">
        <v>533.52098636363598</v>
      </c>
      <c r="X155" s="1">
        <v>632.73</v>
      </c>
      <c r="Y155" s="1">
        <v>76.772735595703097</v>
      </c>
      <c r="Z155" s="1">
        <v>14.31</v>
      </c>
      <c r="AA155" s="1">
        <v>119.20883179</v>
      </c>
      <c r="AB155" s="1">
        <v>551.019287109375</v>
      </c>
      <c r="AC155" s="1">
        <v>148.841064453125</v>
      </c>
      <c r="AD155" s="1">
        <v>191.28999328613301</v>
      </c>
      <c r="AE155" s="1">
        <v>110.20192718505901</v>
      </c>
      <c r="AF155" s="1">
        <v>2.3399997287326402</v>
      </c>
      <c r="AG155" s="1">
        <v>3.72</v>
      </c>
      <c r="AH155" s="1">
        <v>1.5914999999999999</v>
      </c>
      <c r="AI155" s="1">
        <v>7202.36328125</v>
      </c>
      <c r="AJ155" s="1">
        <v>20.88</v>
      </c>
      <c r="AK155" s="1">
        <v>21.28</v>
      </c>
      <c r="AL155" s="1">
        <v>18.98</v>
      </c>
      <c r="AM155" s="1">
        <v>22.37</v>
      </c>
      <c r="AN155" s="1">
        <v>3335.5619999999999</v>
      </c>
      <c r="AO155" s="1">
        <v>472.24</v>
      </c>
      <c r="AP155" s="1">
        <v>333.85162743375298</v>
      </c>
      <c r="AQ155" s="1">
        <v>60.984035555555501</v>
      </c>
      <c r="AR155" s="1">
        <v>47.540435745937998</v>
      </c>
      <c r="AS155" s="1">
        <v>266</v>
      </c>
      <c r="AT155" s="1">
        <v>39.871971130371101</v>
      </c>
      <c r="AU155" s="1">
        <v>4.9140965946884299</v>
      </c>
      <c r="AV155" s="1">
        <v>610.79150390625</v>
      </c>
      <c r="AW155" s="1">
        <v>231.96609497070301</v>
      </c>
      <c r="AX155" s="1">
        <v>10.91287</v>
      </c>
      <c r="AY155" s="1">
        <v>201.30409143220001</v>
      </c>
      <c r="AZ155" s="1">
        <v>467.59990199999999</v>
      </c>
      <c r="BA155" s="1">
        <v>224.3886280625</v>
      </c>
      <c r="BB155" s="1">
        <v>30.813605700253859</v>
      </c>
      <c r="BC155" s="1">
        <v>10.347728729248001</v>
      </c>
      <c r="BD155" s="1">
        <v>20.887271881103501</v>
      </c>
      <c r="BE155" s="1">
        <v>581.51515151515002</v>
      </c>
      <c r="BF155" s="1">
        <v>201.55709838867199</v>
      </c>
      <c r="BG155" s="1">
        <v>6631.9999427612302</v>
      </c>
      <c r="BH155" s="1">
        <v>7.75</v>
      </c>
      <c r="BI155" s="1">
        <v>148.66572570800801</v>
      </c>
      <c r="BJ155" s="1">
        <v>364.87869023424201</v>
      </c>
      <c r="BK155" s="1">
        <v>633.88513025540999</v>
      </c>
      <c r="BL155" s="1">
        <v>1385.4091796875</v>
      </c>
      <c r="BM155" s="1">
        <v>343.40000000000003</v>
      </c>
      <c r="BN155" s="1"/>
      <c r="BO155" s="1"/>
      <c r="BP155" s="1"/>
      <c r="BQ155" s="1"/>
      <c r="BR155" s="1"/>
      <c r="BX155" s="1"/>
      <c r="BY155" s="1"/>
      <c r="BZ155" s="1"/>
      <c r="CA155" s="1"/>
      <c r="CB155" s="52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</row>
    <row r="156" spans="1:124" hidden="1">
      <c r="A156" s="1" t="s">
        <v>281</v>
      </c>
      <c r="B156" s="1">
        <v>56.740130898064045</v>
      </c>
      <c r="C156" s="1">
        <v>86.358853968319991</v>
      </c>
      <c r="D156" s="1">
        <v>95.39681455861907</v>
      </c>
      <c r="E156" s="1">
        <v>98.197284614539171</v>
      </c>
      <c r="F156" s="1">
        <v>69.54587447327593</v>
      </c>
      <c r="G156" s="1">
        <v>77.22977734211851</v>
      </c>
      <c r="H156" s="1">
        <v>94.418274465307093</v>
      </c>
      <c r="I156" s="38">
        <v>64.814323190098605</v>
      </c>
      <c r="J156" s="1">
        <v>39.412150389094023</v>
      </c>
      <c r="K156" s="1">
        <v>37.804576717796955</v>
      </c>
      <c r="L156" s="1">
        <v>1314.34790039063</v>
      </c>
      <c r="M156" s="1">
        <v>432.54</v>
      </c>
      <c r="N156" s="1">
        <v>77.372279478514301</v>
      </c>
      <c r="O156" s="1">
        <v>106.43057250976599</v>
      </c>
      <c r="P156" s="1">
        <v>39.5</v>
      </c>
      <c r="Q156" s="1">
        <v>1105.23828125</v>
      </c>
      <c r="R156" s="1">
        <v>57.682273864746101</v>
      </c>
      <c r="S156" s="1">
        <v>39.599544525146499</v>
      </c>
      <c r="T156" s="1">
        <v>456.72</v>
      </c>
      <c r="U156" s="1">
        <v>2527.2850224014301</v>
      </c>
      <c r="V156" s="1">
        <v>65.290008544921903</v>
      </c>
      <c r="W156" s="1">
        <v>533.74559999999997</v>
      </c>
      <c r="X156" s="1">
        <v>660</v>
      </c>
      <c r="Y156" s="1">
        <v>76.571441650390597</v>
      </c>
      <c r="Z156" s="1">
        <v>14.31</v>
      </c>
      <c r="AA156" s="1">
        <v>123.68624878</v>
      </c>
      <c r="AB156" s="1">
        <v>633.2509765625</v>
      </c>
      <c r="AC156" s="1">
        <v>155.386306762695</v>
      </c>
      <c r="AD156" s="1">
        <v>184.47999572753901</v>
      </c>
      <c r="AE156" s="1">
        <v>102.39405822753901</v>
      </c>
      <c r="AF156" s="1">
        <v>2.3900002373589402</v>
      </c>
      <c r="AG156" s="1">
        <v>3.94</v>
      </c>
      <c r="AH156" s="1">
        <v>1.6832</v>
      </c>
      <c r="AI156" s="1">
        <v>7516.173828125</v>
      </c>
      <c r="AJ156" s="1">
        <v>20.18</v>
      </c>
      <c r="AK156" s="1">
        <v>20.34</v>
      </c>
      <c r="AL156" s="1">
        <v>18.440000000000001</v>
      </c>
      <c r="AM156" s="1">
        <v>21.77</v>
      </c>
      <c r="AN156" s="1">
        <v>3454.2</v>
      </c>
      <c r="AO156" s="1">
        <v>552.16</v>
      </c>
      <c r="AP156" s="1">
        <v>315.67158831607401</v>
      </c>
      <c r="AQ156" s="1">
        <v>61.0403631746032</v>
      </c>
      <c r="AR156" s="1">
        <v>48.304283604135897</v>
      </c>
      <c r="AS156" s="1">
        <v>279</v>
      </c>
      <c r="AT156" s="1">
        <v>40.120025634765597</v>
      </c>
      <c r="AU156" s="1">
        <v>5.9361509717269296</v>
      </c>
      <c r="AV156" s="1">
        <v>609.61956787109398</v>
      </c>
      <c r="AW156" s="1">
        <v>236.24153137207</v>
      </c>
      <c r="AX156" s="1">
        <v>11.46402</v>
      </c>
      <c r="AY156" s="1">
        <v>192.63992453559999</v>
      </c>
      <c r="AZ156" s="1">
        <v>425.05073599999997</v>
      </c>
      <c r="BA156" s="1">
        <v>208.10494973125</v>
      </c>
      <c r="BB156" s="1">
        <v>31.909563684612269</v>
      </c>
      <c r="BC156" s="1">
        <v>10.312175750732401</v>
      </c>
      <c r="BD156" s="1">
        <v>21.088752746581999</v>
      </c>
      <c r="BE156" s="1">
        <v>568.59565217391298</v>
      </c>
      <c r="BF156" s="1">
        <v>206.40919494628901</v>
      </c>
      <c r="BG156" s="1">
        <v>6980.4998511901804</v>
      </c>
      <c r="BH156" s="1">
        <v>7.75</v>
      </c>
      <c r="BI156" s="1">
        <v>136.31901550293</v>
      </c>
      <c r="BJ156" s="1">
        <v>363.08574923876802</v>
      </c>
      <c r="BK156" s="1">
        <v>595.28350731835098</v>
      </c>
      <c r="BL156" s="1">
        <v>1320.4091796875</v>
      </c>
      <c r="BM156" s="1">
        <v>357.85</v>
      </c>
      <c r="BN156" s="1"/>
      <c r="BO156" s="1"/>
      <c r="BP156" s="1"/>
      <c r="BQ156" s="1"/>
      <c r="BR156" s="1"/>
      <c r="BX156" s="1"/>
      <c r="BY156" s="1"/>
      <c r="BZ156" s="1"/>
      <c r="CA156" s="1"/>
      <c r="CB156" s="52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</row>
    <row r="157" spans="1:124" hidden="1">
      <c r="A157" s="1" t="s">
        <v>282</v>
      </c>
      <c r="B157" s="1">
        <v>56.792322138487691</v>
      </c>
      <c r="C157" s="1">
        <v>87.903900352056155</v>
      </c>
      <c r="D157" s="1">
        <v>99.818730980972703</v>
      </c>
      <c r="E157" s="1">
        <v>102.91774685861198</v>
      </c>
      <c r="F157" s="1">
        <v>71.211935629947618</v>
      </c>
      <c r="G157" s="1">
        <v>75.868950574078255</v>
      </c>
      <c r="H157" s="1">
        <v>91.441988141385025</v>
      </c>
      <c r="I157" s="38">
        <v>64.620361908130164</v>
      </c>
      <c r="J157" s="1">
        <v>38.590969581550731</v>
      </c>
      <c r="K157" s="1">
        <v>36.736737029981107</v>
      </c>
      <c r="L157" s="1">
        <v>1305.55004882813</v>
      </c>
      <c r="M157" s="1">
        <v>620.71</v>
      </c>
      <c r="N157" s="1">
        <v>77.042572844067493</v>
      </c>
      <c r="O157" s="1">
        <v>110.92105102539099</v>
      </c>
      <c r="P157" s="1">
        <v>39.5</v>
      </c>
      <c r="Q157" s="1">
        <v>1182.10791015625</v>
      </c>
      <c r="R157" s="1">
        <v>52.424762725830099</v>
      </c>
      <c r="S157" s="1">
        <v>39.924285888671903</v>
      </c>
      <c r="T157" s="1">
        <v>424.65</v>
      </c>
      <c r="U157" s="1">
        <v>2513.4699845825198</v>
      </c>
      <c r="V157" s="1">
        <v>59.75</v>
      </c>
      <c r="W157" s="1">
        <v>533.15073809523801</v>
      </c>
      <c r="X157" s="1">
        <v>660</v>
      </c>
      <c r="Y157" s="1">
        <v>72.868438720703097</v>
      </c>
      <c r="Z157" s="1">
        <v>14.31</v>
      </c>
      <c r="AA157" s="1">
        <v>125.7975769</v>
      </c>
      <c r="AB157" s="1">
        <v>655.278076171875</v>
      </c>
      <c r="AC157" s="1">
        <v>183.29139709472699</v>
      </c>
      <c r="AD157" s="1">
        <v>183.50999450683599</v>
      </c>
      <c r="AE157" s="1">
        <v>97.539932250976605</v>
      </c>
      <c r="AF157" s="1">
        <v>2.3900002373589402</v>
      </c>
      <c r="AG157" s="1">
        <v>3.96</v>
      </c>
      <c r="AH157" s="1">
        <v>1.9139999999999999</v>
      </c>
      <c r="AI157" s="1">
        <v>7279.75</v>
      </c>
      <c r="AJ157" s="1">
        <v>19.62</v>
      </c>
      <c r="AK157" s="1">
        <v>19.77</v>
      </c>
      <c r="AL157" s="1">
        <v>17.78</v>
      </c>
      <c r="AM157" s="1">
        <v>21.31</v>
      </c>
      <c r="AN157" s="1">
        <v>3490.2539999999999</v>
      </c>
      <c r="AO157" s="1">
        <v>572.61</v>
      </c>
      <c r="AP157" s="1">
        <v>315.67158831607401</v>
      </c>
      <c r="AQ157" s="1">
        <v>65.621676190476194</v>
      </c>
      <c r="AR157" s="1">
        <v>48.849889217134397</v>
      </c>
      <c r="AS157" s="1">
        <v>269</v>
      </c>
      <c r="AT157" s="1">
        <v>39.848091125488303</v>
      </c>
      <c r="AU157" s="1">
        <v>7.0693660803186198</v>
      </c>
      <c r="AV157" s="1">
        <v>607.430419921875</v>
      </c>
      <c r="AW157" s="1">
        <v>227.33474731445301</v>
      </c>
      <c r="AX157" s="1">
        <v>12.566330000000001</v>
      </c>
      <c r="AY157" s="1">
        <v>190.1817703143</v>
      </c>
      <c r="AZ157" s="1">
        <v>405.429618</v>
      </c>
      <c r="BA157" s="1">
        <v>202.86844950624999</v>
      </c>
      <c r="BB157" s="1">
        <v>32.242699037483391</v>
      </c>
      <c r="BC157" s="1">
        <v>9.8647613525390607</v>
      </c>
      <c r="BD157" s="1">
        <v>21.285240173339801</v>
      </c>
      <c r="BE157" s="1">
        <v>543.49047619047599</v>
      </c>
      <c r="BF157" s="1">
        <v>221.06059265136699</v>
      </c>
      <c r="BG157" s="1">
        <v>6784.2107613403296</v>
      </c>
      <c r="BH157" s="1">
        <v>8.0500000000000007</v>
      </c>
      <c r="BI157" s="1">
        <v>128.16848754882801</v>
      </c>
      <c r="BJ157" s="1">
        <v>351.24560964390002</v>
      </c>
      <c r="BK157" s="1">
        <v>568.93872423356004</v>
      </c>
      <c r="BL157" s="1">
        <v>1363.40014648438</v>
      </c>
      <c r="BM157" s="1">
        <v>340</v>
      </c>
      <c r="BN157" s="1"/>
      <c r="BO157" s="1"/>
      <c r="BP157" s="1"/>
      <c r="BQ157" s="1"/>
      <c r="BR157" s="1"/>
      <c r="BX157" s="1"/>
      <c r="BY157" s="1"/>
      <c r="BZ157" s="1"/>
      <c r="CA157" s="1"/>
      <c r="CB157" s="52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1:124" hidden="1">
      <c r="A158" s="1" t="s">
        <v>283</v>
      </c>
      <c r="B158" s="1">
        <v>57.708282505494445</v>
      </c>
      <c r="C158" s="1">
        <v>88.716403581067951</v>
      </c>
      <c r="D158" s="1">
        <v>101.47287444976219</v>
      </c>
      <c r="E158" s="1">
        <v>104.82058027248122</v>
      </c>
      <c r="F158" s="1">
        <v>70.570439887564916</v>
      </c>
      <c r="G158" s="1">
        <v>75.831328582487586</v>
      </c>
      <c r="H158" s="1">
        <v>93.526620710293571</v>
      </c>
      <c r="I158" s="38">
        <v>63.04981042270682</v>
      </c>
      <c r="J158" s="1">
        <v>39.567455963350142</v>
      </c>
      <c r="K158" s="1">
        <v>37.808779228250749</v>
      </c>
      <c r="L158" s="1">
        <v>1270.21435546875</v>
      </c>
      <c r="M158" s="1">
        <v>511.7</v>
      </c>
      <c r="N158" s="1">
        <v>83.571954511985595</v>
      </c>
      <c r="O158" s="1">
        <v>110.69232177734401</v>
      </c>
      <c r="P158" s="1">
        <v>39.5</v>
      </c>
      <c r="Q158" s="1">
        <v>1118.927734375</v>
      </c>
      <c r="R158" s="1">
        <v>52.726188659667997</v>
      </c>
      <c r="S158" s="1">
        <v>42.388095855712898</v>
      </c>
      <c r="T158" s="1">
        <v>395.56</v>
      </c>
      <c r="U158" s="1">
        <v>2419.6141817810098</v>
      </c>
      <c r="V158" s="1">
        <v>56.650001525878899</v>
      </c>
      <c r="W158" s="1">
        <v>490.82336363636398</v>
      </c>
      <c r="X158" s="1">
        <v>640</v>
      </c>
      <c r="Y158" s="1">
        <v>77.720001220703097</v>
      </c>
      <c r="Z158" s="1">
        <v>14.31</v>
      </c>
      <c r="AA158" s="1">
        <v>124.77185059</v>
      </c>
      <c r="AB158" s="1">
        <v>624.83984375</v>
      </c>
      <c r="AC158" s="1">
        <v>167.30464172363301</v>
      </c>
      <c r="AD158" s="1">
        <v>194.74000549316401</v>
      </c>
      <c r="AE158" s="1">
        <v>98.2166748046875</v>
      </c>
      <c r="AF158" s="1">
        <v>2.3900002373589402</v>
      </c>
      <c r="AG158" s="1">
        <v>3.98</v>
      </c>
      <c r="AH158" s="1">
        <v>2.0880000000000001</v>
      </c>
      <c r="AI158" s="1">
        <v>6918.572265625</v>
      </c>
      <c r="AJ158" s="1">
        <v>20.190000000000001</v>
      </c>
      <c r="AK158" s="1">
        <v>20.309999999999999</v>
      </c>
      <c r="AL158" s="1">
        <v>18.36</v>
      </c>
      <c r="AM158" s="1">
        <v>21.9</v>
      </c>
      <c r="AN158" s="1">
        <v>3342.78</v>
      </c>
      <c r="AO158" s="1">
        <v>560.26</v>
      </c>
      <c r="AP158" s="1">
        <v>323.31546839964398</v>
      </c>
      <c r="AQ158" s="1">
        <v>53.8492038095238</v>
      </c>
      <c r="AR158" s="1">
        <v>48.886262924667598</v>
      </c>
      <c r="AS158" s="1">
        <v>256</v>
      </c>
      <c r="AT158" s="1">
        <v>39.652172088622997</v>
      </c>
      <c r="AU158" s="1">
        <v>7.8928300324339302</v>
      </c>
      <c r="AV158" s="1">
        <v>606.16864013671898</v>
      </c>
      <c r="AW158" s="1">
        <v>231.17796325683599</v>
      </c>
      <c r="AX158" s="1">
        <v>12.566330000000001</v>
      </c>
      <c r="AY158" s="1">
        <v>194.9878476259</v>
      </c>
      <c r="AZ158" s="1">
        <v>414.02763599999997</v>
      </c>
      <c r="BA158" s="1">
        <v>202.8914166125</v>
      </c>
      <c r="BB158" s="1">
        <v>30.880271067142942</v>
      </c>
      <c r="BC158" s="1">
        <v>9.3122749328613299</v>
      </c>
      <c r="BD158" s="1">
        <v>21.550952911376999</v>
      </c>
      <c r="BE158" s="1">
        <v>554.742424242423</v>
      </c>
      <c r="BF158" s="1">
        <v>221.01260375976599</v>
      </c>
      <c r="BG158" s="1">
        <v>6643.3332020080597</v>
      </c>
      <c r="BH158" s="1">
        <v>8.75</v>
      </c>
      <c r="BI158" s="1">
        <v>138.73579406738301</v>
      </c>
      <c r="BJ158" s="1">
        <v>349.29277784465</v>
      </c>
      <c r="BK158" s="1">
        <v>572.72270568909096</v>
      </c>
      <c r="BL158" s="1">
        <v>1367.119140625</v>
      </c>
      <c r="BM158" s="1">
        <v>349</v>
      </c>
      <c r="BN158" s="1"/>
      <c r="BO158" s="1"/>
      <c r="BP158" s="1"/>
      <c r="BQ158" s="1"/>
      <c r="BR158" s="1"/>
      <c r="BX158" s="1"/>
      <c r="BY158" s="1"/>
      <c r="BZ158" s="1"/>
      <c r="CA158" s="1"/>
      <c r="CB158" s="52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hidden="1">
      <c r="A159" s="1" t="s">
        <v>284</v>
      </c>
      <c r="B159" s="1">
        <v>56.338401097595259</v>
      </c>
      <c r="C159" s="1">
        <v>85.627961836093576</v>
      </c>
      <c r="D159" s="1">
        <v>96.925011304694721</v>
      </c>
      <c r="E159" s="1">
        <v>99.711193880278145</v>
      </c>
      <c r="F159" s="1">
        <v>71.205957935073926</v>
      </c>
      <c r="G159" s="1">
        <v>74.217021368003302</v>
      </c>
      <c r="H159" s="1">
        <v>95.507313540425727</v>
      </c>
      <c r="I159" s="38">
        <v>58.83879228518142</v>
      </c>
      <c r="J159" s="1">
        <v>39.202991971782218</v>
      </c>
      <c r="K159" s="1">
        <v>37.518648080056586</v>
      </c>
      <c r="L159" s="1">
        <v>1180.84106445313</v>
      </c>
      <c r="M159" s="1">
        <v>389.6</v>
      </c>
      <c r="N159" s="1">
        <v>82.207969526257202</v>
      </c>
      <c r="O159" s="1">
        <v>113.386352539063</v>
      </c>
      <c r="P159" s="1">
        <v>37.25</v>
      </c>
      <c r="Q159" s="1">
        <v>1071.47534179688</v>
      </c>
      <c r="R159" s="1">
        <v>61.395454406738303</v>
      </c>
      <c r="S159" s="1">
        <v>45.496818542480497</v>
      </c>
      <c r="T159" s="1">
        <v>355.03</v>
      </c>
      <c r="U159" s="1">
        <v>2262.4569623718298</v>
      </c>
      <c r="V159" s="1">
        <v>53.119998931884801</v>
      </c>
      <c r="W159" s="1">
        <v>438.86168181818198</v>
      </c>
      <c r="X159" s="1">
        <v>640</v>
      </c>
      <c r="Y159" s="1">
        <v>80.980010986328097</v>
      </c>
      <c r="Z159" s="1">
        <v>14.31</v>
      </c>
      <c r="AA159" s="1">
        <v>117.35269165</v>
      </c>
      <c r="AB159" s="1">
        <v>540.45263671875</v>
      </c>
      <c r="AC159" s="1">
        <v>164.54745483398401</v>
      </c>
      <c r="AD159" s="1">
        <v>207.830001831055</v>
      </c>
      <c r="AE159" s="1">
        <v>94.559768676757798</v>
      </c>
      <c r="AF159" s="1">
        <v>2.3500001695421</v>
      </c>
      <c r="AG159" s="1">
        <v>3.87</v>
      </c>
      <c r="AH159" s="1">
        <v>2.4163999999999999</v>
      </c>
      <c r="AI159" s="1">
        <v>6322.5</v>
      </c>
      <c r="AJ159" s="1">
        <v>20.04</v>
      </c>
      <c r="AK159" s="1">
        <v>20.260000000000002</v>
      </c>
      <c r="AL159" s="1">
        <v>18.16</v>
      </c>
      <c r="AM159" s="1">
        <v>21.69</v>
      </c>
      <c r="AN159" s="1">
        <v>2986.2359999999999</v>
      </c>
      <c r="AO159" s="1">
        <v>497.76</v>
      </c>
      <c r="AP159" s="1">
        <v>326.41433870379399</v>
      </c>
      <c r="AQ159" s="1">
        <v>53.755324444444398</v>
      </c>
      <c r="AR159" s="1">
        <v>47.904172821270301</v>
      </c>
      <c r="AS159" s="1">
        <v>250</v>
      </c>
      <c r="AT159" s="1">
        <v>40.366062164306598</v>
      </c>
      <c r="AU159" s="1">
        <v>6.9404069165544504</v>
      </c>
      <c r="AV159" s="1">
        <v>600.24615478515602</v>
      </c>
      <c r="AW159" s="1">
        <v>243.96186828613301</v>
      </c>
      <c r="AX159" s="1">
        <v>12.566330000000001</v>
      </c>
      <c r="AY159" s="1">
        <v>199.87108672919999</v>
      </c>
      <c r="AZ159" s="1">
        <v>413.58671199999998</v>
      </c>
      <c r="BA159" s="1">
        <v>197.67788349374999</v>
      </c>
      <c r="BB159" s="1">
        <v>27.586665610187854</v>
      </c>
      <c r="BC159" s="1">
        <v>8.7054557800293004</v>
      </c>
      <c r="BD159" s="1">
        <v>21.627273559570298</v>
      </c>
      <c r="BE159" s="1">
        <v>567.98484848484702</v>
      </c>
      <c r="BF159" s="1">
        <v>200.79200744628901</v>
      </c>
      <c r="BG159" s="1">
        <v>6025.9090794616704</v>
      </c>
      <c r="BH159" s="1">
        <v>10.25</v>
      </c>
      <c r="BI159" s="1">
        <v>140.58128356933599</v>
      </c>
      <c r="BJ159" s="1">
        <v>335.47185805800302</v>
      </c>
      <c r="BK159" s="1">
        <v>535.25835698583705</v>
      </c>
      <c r="BL159" s="1">
        <v>1158.36376953125</v>
      </c>
      <c r="BM159" s="1">
        <v>339.25</v>
      </c>
      <c r="BN159" s="1"/>
      <c r="BO159" s="1"/>
      <c r="BP159" s="1"/>
      <c r="BQ159" s="1"/>
      <c r="BR159" s="1"/>
      <c r="BX159" s="1"/>
      <c r="BY159" s="1"/>
      <c r="BZ159" s="1"/>
      <c r="CA159" s="1"/>
      <c r="CB159" s="5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1:124" hidden="1">
      <c r="A160" s="1" t="s">
        <v>285</v>
      </c>
      <c r="B160" s="1">
        <v>54.373868493699355</v>
      </c>
      <c r="C160" s="1">
        <v>83.743461589786705</v>
      </c>
      <c r="D160" s="1">
        <v>94.516374487290165</v>
      </c>
      <c r="E160" s="1">
        <v>96.71903159569753</v>
      </c>
      <c r="F160" s="1">
        <v>74.183803239965869</v>
      </c>
      <c r="G160" s="1">
        <v>72.861941766137065</v>
      </c>
      <c r="H160" s="1">
        <v>95.362604232846891</v>
      </c>
      <c r="I160" s="38">
        <v>56.609447947544965</v>
      </c>
      <c r="J160" s="1">
        <v>37.191637662267873</v>
      </c>
      <c r="K160" s="1">
        <v>35.392164736156978</v>
      </c>
      <c r="L160" s="1">
        <v>1162.21435546875</v>
      </c>
      <c r="M160" s="1">
        <v>380.03</v>
      </c>
      <c r="N160" s="1">
        <v>82.117507886435305</v>
      </c>
      <c r="O160" s="1">
        <v>115.236846923828</v>
      </c>
      <c r="P160" s="1">
        <v>35</v>
      </c>
      <c r="Q160" s="1">
        <v>1076.38452148438</v>
      </c>
      <c r="R160" s="1">
        <v>67.132781982421903</v>
      </c>
      <c r="S160" s="1">
        <v>49.072223663330099</v>
      </c>
      <c r="T160" s="1">
        <v>326.69</v>
      </c>
      <c r="U160" s="1">
        <v>2161.7890936828599</v>
      </c>
      <c r="V160" s="1">
        <v>52.6875</v>
      </c>
      <c r="W160" s="1">
        <v>463.42242857142901</v>
      </c>
      <c r="X160" s="1">
        <v>640</v>
      </c>
      <c r="Y160" s="1">
        <v>80.050018310546903</v>
      </c>
      <c r="Z160" s="1">
        <v>14.31</v>
      </c>
      <c r="AA160" s="1">
        <v>106.63524628</v>
      </c>
      <c r="AB160" s="1">
        <v>462.05410766601602</v>
      </c>
      <c r="AC160" s="1">
        <v>174.32008361816401</v>
      </c>
      <c r="AD160" s="1">
        <v>205.99000549316401</v>
      </c>
      <c r="AE160" s="1">
        <v>95.172660827636705</v>
      </c>
      <c r="AF160" s="1">
        <v>2.3500001695421</v>
      </c>
      <c r="AG160" s="1">
        <v>3.84</v>
      </c>
      <c r="AH160" s="1">
        <v>2.278</v>
      </c>
      <c r="AI160" s="1">
        <v>5593.71484375</v>
      </c>
      <c r="AJ160" s="1">
        <v>18.899999999999999</v>
      </c>
      <c r="AK160" s="1">
        <v>19.149999999999999</v>
      </c>
      <c r="AL160" s="1">
        <v>17.21</v>
      </c>
      <c r="AM160" s="1">
        <v>20.329999999999998</v>
      </c>
      <c r="AN160" s="1">
        <v>2747.8980000000001</v>
      </c>
      <c r="AO160" s="1">
        <v>418.69</v>
      </c>
      <c r="AP160" s="1">
        <v>341.288916163713</v>
      </c>
      <c r="AQ160" s="1">
        <v>56.064756825396799</v>
      </c>
      <c r="AR160" s="1">
        <v>49.286373707533201</v>
      </c>
      <c r="AS160" s="1">
        <v>252</v>
      </c>
      <c r="AT160" s="1">
        <v>40.137523651122997</v>
      </c>
      <c r="AU160" s="1">
        <v>6.0420531849103298</v>
      </c>
      <c r="AV160" s="1">
        <v>623.68267822265602</v>
      </c>
      <c r="AW160" s="1">
        <v>244.61441040039099</v>
      </c>
      <c r="AX160" s="1">
        <v>11.023099999999999</v>
      </c>
      <c r="AY160" s="1">
        <v>199.12151503839999</v>
      </c>
      <c r="AZ160" s="1">
        <v>444.451392</v>
      </c>
      <c r="BA160" s="1">
        <v>205.21109434375001</v>
      </c>
      <c r="BB160" s="1">
        <v>25.384942555710658</v>
      </c>
      <c r="BC160" s="1">
        <v>8.5595245361328107</v>
      </c>
      <c r="BD160" s="1">
        <v>21.381053924560501</v>
      </c>
      <c r="BE160" s="1">
        <v>568.19047619047603</v>
      </c>
      <c r="BF160" s="1">
        <v>203.63870239257801</v>
      </c>
      <c r="BG160" s="1">
        <v>5735.7143998596202</v>
      </c>
      <c r="BH160" s="1">
        <v>10.5</v>
      </c>
      <c r="BI160" s="1">
        <v>147.57418823242199</v>
      </c>
      <c r="BJ160" s="1">
        <v>320.09783348154502</v>
      </c>
      <c r="BK160" s="1">
        <v>508.041051229586</v>
      </c>
      <c r="BL160" s="1">
        <v>1052.23803710938</v>
      </c>
      <c r="BM160" s="1">
        <v>334.2</v>
      </c>
      <c r="BN160" s="1"/>
      <c r="BO160" s="1"/>
      <c r="BP160" s="1"/>
      <c r="BQ160" s="1"/>
      <c r="BR160" s="1"/>
      <c r="BX160" s="1"/>
      <c r="BY160" s="1"/>
      <c r="BZ160" s="1"/>
      <c r="CA160" s="1"/>
      <c r="CB160" s="5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1:124" hidden="1">
      <c r="A161" s="1" t="s">
        <v>286</v>
      </c>
      <c r="B161" s="1">
        <v>53.295457458699161</v>
      </c>
      <c r="C161" s="1">
        <v>83.543613505442011</v>
      </c>
      <c r="D161" s="1">
        <v>93.13128483906813</v>
      </c>
      <c r="E161" s="1">
        <v>94.645611989450487</v>
      </c>
      <c r="F161" s="1">
        <v>79.152638521680217</v>
      </c>
      <c r="G161" s="1">
        <v>73.859284237016681</v>
      </c>
      <c r="H161" s="1">
        <v>95.911634343709281</v>
      </c>
      <c r="I161" s="38">
        <v>57.930611722386551</v>
      </c>
      <c r="J161" s="1">
        <v>35.599236822617719</v>
      </c>
      <c r="K161" s="1">
        <v>33.571691033200715</v>
      </c>
      <c r="L161" s="1">
        <v>1209.02380371094</v>
      </c>
      <c r="M161" s="1">
        <v>310.85000000000002</v>
      </c>
      <c r="N161" s="1">
        <v>79.545922242551498</v>
      </c>
      <c r="O161" s="1">
        <v>115.28749847412099</v>
      </c>
      <c r="P161" s="1">
        <v>35</v>
      </c>
      <c r="Q161" s="1">
        <v>1034.90209960938</v>
      </c>
      <c r="R161" s="1">
        <v>77.464546203613295</v>
      </c>
      <c r="S161" s="1">
        <v>52.086818695068402</v>
      </c>
      <c r="T161" s="1">
        <v>457.77</v>
      </c>
      <c r="U161" s="1">
        <v>2211.9502874923701</v>
      </c>
      <c r="V161" s="1">
        <v>54</v>
      </c>
      <c r="W161" s="1">
        <v>511.71521739130401</v>
      </c>
      <c r="X161" s="1">
        <v>646.52</v>
      </c>
      <c r="Y161" s="1">
        <v>81.142860412597699</v>
      </c>
      <c r="Z161" s="1">
        <v>14.31</v>
      </c>
      <c r="AA161" s="1">
        <v>110.66816711</v>
      </c>
      <c r="AB161" s="1">
        <v>456.697265625</v>
      </c>
      <c r="AC161" s="1">
        <v>167.06622314453099</v>
      </c>
      <c r="AD161" s="1">
        <v>240.49000549316401</v>
      </c>
      <c r="AE161" s="1">
        <v>94.043418884277301</v>
      </c>
      <c r="AF161" s="1">
        <v>2.3500001695421</v>
      </c>
      <c r="AG161" s="1">
        <v>3.78</v>
      </c>
      <c r="AH161" s="1">
        <v>2.2127500000000002</v>
      </c>
      <c r="AI161" s="1">
        <v>5751.1904296875</v>
      </c>
      <c r="AJ161" s="1">
        <v>17.93</v>
      </c>
      <c r="AK161" s="1">
        <v>18.149999999999999</v>
      </c>
      <c r="AL161" s="1">
        <v>16.22</v>
      </c>
      <c r="AM161" s="1">
        <v>19.420000000000002</v>
      </c>
      <c r="AN161" s="1">
        <v>2793.15</v>
      </c>
      <c r="AO161" s="1">
        <v>424.39</v>
      </c>
      <c r="AP161" s="1">
        <v>331.37253119043402</v>
      </c>
      <c r="AQ161" s="1">
        <v>53.173272380952397</v>
      </c>
      <c r="AR161" s="1">
        <v>49.25</v>
      </c>
      <c r="AS161" s="1">
        <v>256</v>
      </c>
      <c r="AT161" s="1">
        <v>40.083827972412102</v>
      </c>
      <c r="AU161" s="1">
        <v>5.4788372058229502</v>
      </c>
      <c r="AV161" s="1">
        <v>604.347412109375</v>
      </c>
      <c r="AW161" s="1">
        <v>238.09321594238301</v>
      </c>
      <c r="AX161" s="1">
        <v>11.24356</v>
      </c>
      <c r="AY161" s="1">
        <v>204.84251073729999</v>
      </c>
      <c r="AZ161" s="1">
        <v>452.60848600000003</v>
      </c>
      <c r="BA161" s="1">
        <v>208.90879845000001</v>
      </c>
      <c r="BB161" s="1">
        <v>25.802866662466368</v>
      </c>
      <c r="BC161" s="1">
        <v>8.1486368179321307</v>
      </c>
      <c r="BD161" s="1">
        <v>21.0790901184082</v>
      </c>
      <c r="BE161" s="1">
        <v>565.48405797101304</v>
      </c>
      <c r="BF161" s="1">
        <v>235.12249755859401</v>
      </c>
      <c r="BG161" s="1">
        <v>5765.80926595459</v>
      </c>
      <c r="BH161" s="1">
        <v>10</v>
      </c>
      <c r="BI161" s="1">
        <v>147.82765197753901</v>
      </c>
      <c r="BJ161" s="1">
        <v>310.69987107031898</v>
      </c>
      <c r="BK161" s="1">
        <v>512.93706273802798</v>
      </c>
      <c r="BL161" s="1">
        <v>1061.47619628906</v>
      </c>
      <c r="BM161" s="1">
        <v>332.90000000000003</v>
      </c>
      <c r="BN161" s="1"/>
      <c r="BO161" s="1"/>
      <c r="BP161" s="1"/>
      <c r="BQ161" s="1"/>
      <c r="BR161" s="1"/>
      <c r="BX161" s="1"/>
      <c r="BY161" s="1"/>
      <c r="BZ161" s="1"/>
      <c r="CA161" s="1"/>
      <c r="CB161" s="52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</row>
    <row r="162" spans="1:124" hidden="1">
      <c r="A162" s="1" t="s">
        <v>287</v>
      </c>
      <c r="B162" s="1">
        <v>52.83064120453632</v>
      </c>
      <c r="C162" s="1">
        <v>83.972864981182326</v>
      </c>
      <c r="D162" s="1">
        <v>94.263602449200206</v>
      </c>
      <c r="E162" s="1">
        <v>96.250814140673043</v>
      </c>
      <c r="F162" s="1">
        <v>75.919792536089062</v>
      </c>
      <c r="G162" s="1">
        <v>73.57838162987251</v>
      </c>
      <c r="H162" s="1">
        <v>95.641457546287313</v>
      </c>
      <c r="I162" s="38">
        <v>57.641961736405598</v>
      </c>
      <c r="J162" s="1">
        <v>34.611359930063642</v>
      </c>
      <c r="K162" s="1">
        <v>32.245918045379362</v>
      </c>
      <c r="L162" s="1">
        <v>1208.09997558594</v>
      </c>
      <c r="M162" s="1">
        <v>524.91999999999996</v>
      </c>
      <c r="N162" s="1">
        <v>75.082185347526604</v>
      </c>
      <c r="O162" s="1">
        <v>106.80264282226599</v>
      </c>
      <c r="P162" s="1">
        <v>35</v>
      </c>
      <c r="Q162" s="1">
        <v>1035.56970214844</v>
      </c>
      <c r="R162" s="1">
        <v>68.658996582031307</v>
      </c>
      <c r="S162" s="1">
        <v>48.132499694824197</v>
      </c>
      <c r="T162" s="1">
        <v>425.93</v>
      </c>
      <c r="U162" s="1">
        <v>2264.2139707733199</v>
      </c>
      <c r="V162" s="1">
        <v>57.294734954833999</v>
      </c>
      <c r="W162" s="1">
        <v>503.40530952380999</v>
      </c>
      <c r="X162" s="1">
        <v>670</v>
      </c>
      <c r="Y162" s="1">
        <v>79.868423461914105</v>
      </c>
      <c r="Z162" s="1">
        <v>12.58</v>
      </c>
      <c r="AA162" s="1">
        <v>110.20095825</v>
      </c>
      <c r="AB162" s="1">
        <v>436.90194702148398</v>
      </c>
      <c r="AC162" s="1">
        <v>195.10816955566401</v>
      </c>
      <c r="AD162" s="1">
        <v>240.03999328613301</v>
      </c>
      <c r="AE162" s="1">
        <v>94.09521484375</v>
      </c>
      <c r="AF162" s="1">
        <v>2.69999991522895</v>
      </c>
      <c r="AG162" s="1">
        <v>3.61</v>
      </c>
      <c r="AH162" s="1">
        <v>1.9463999999999999</v>
      </c>
      <c r="AI162" s="1">
        <v>5948.10009765625</v>
      </c>
      <c r="AJ162" s="1">
        <v>17.239999999999998</v>
      </c>
      <c r="AK162" s="1">
        <v>17.350000000000001</v>
      </c>
      <c r="AL162" s="1">
        <v>15.3</v>
      </c>
      <c r="AM162" s="1">
        <v>19.059999999999999</v>
      </c>
      <c r="AN162" s="1">
        <v>2757.8339999999998</v>
      </c>
      <c r="AO162" s="1">
        <v>426.06</v>
      </c>
      <c r="AP162" s="1">
        <v>338.80981992039301</v>
      </c>
      <c r="AQ162" s="1">
        <v>59.143999999999998</v>
      </c>
      <c r="AR162" s="1">
        <v>50.476190476190503</v>
      </c>
      <c r="AS162" s="1">
        <v>262</v>
      </c>
      <c r="AT162" s="1">
        <v>41.092300415039098</v>
      </c>
      <c r="AU162" s="1">
        <v>5.2491530106291702</v>
      </c>
      <c r="AV162" s="1">
        <v>605.35040283203102</v>
      </c>
      <c r="AW162" s="1">
        <v>225.01695251464801</v>
      </c>
      <c r="AX162" s="1">
        <v>13.00726</v>
      </c>
      <c r="AY162" s="1">
        <v>203.32132112950001</v>
      </c>
      <c r="AZ162" s="1">
        <v>468.04082599999998</v>
      </c>
      <c r="BA162" s="1">
        <v>212.33089728125</v>
      </c>
      <c r="BB162" s="1">
        <v>25.476576568822288</v>
      </c>
      <c r="BC162" s="1">
        <v>8.2379999160766602</v>
      </c>
      <c r="BD162" s="1">
        <v>20.755500793456999</v>
      </c>
      <c r="BE162" s="1">
        <v>582.51587301587097</v>
      </c>
      <c r="BF162" s="1">
        <v>239.49429321289099</v>
      </c>
      <c r="BG162" s="1">
        <v>5913.0999227722205</v>
      </c>
      <c r="BH162" s="1">
        <v>9.8000000000000007</v>
      </c>
      <c r="BI162" s="1">
        <v>155.65077209472699</v>
      </c>
      <c r="BJ162" s="1">
        <v>312.39065323564199</v>
      </c>
      <c r="BK162" s="1">
        <v>495.21873437622003</v>
      </c>
      <c r="BL162" s="1">
        <v>1067.57495117188</v>
      </c>
      <c r="BM162" s="1">
        <v>330.45</v>
      </c>
      <c r="BN162" s="1"/>
      <c r="BO162" s="1"/>
      <c r="BP162" s="1"/>
      <c r="BQ162" s="1"/>
      <c r="BR162" s="1"/>
      <c r="BX162" s="1"/>
      <c r="BY162" s="1"/>
      <c r="BZ162" s="1"/>
      <c r="CA162" s="1"/>
      <c r="CB162" s="5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1:124" hidden="1">
      <c r="A163" s="1" t="s">
        <v>288</v>
      </c>
      <c r="B163" s="1">
        <v>53.719300610152651</v>
      </c>
      <c r="C163" s="1">
        <v>84.208970311091562</v>
      </c>
      <c r="D163" s="1">
        <v>93.120084911492597</v>
      </c>
      <c r="E163" s="1">
        <v>95.414306460465426</v>
      </c>
      <c r="F163" s="1">
        <v>71.942288819859868</v>
      </c>
      <c r="G163" s="1">
        <v>75.208018470336469</v>
      </c>
      <c r="H163" s="1">
        <v>100.07745257168639</v>
      </c>
      <c r="I163" s="38">
        <v>57.244532968428217</v>
      </c>
      <c r="J163" s="1">
        <v>35.881786107936847</v>
      </c>
      <c r="K163" s="1">
        <v>34.099264501753275</v>
      </c>
      <c r="L163" s="1">
        <v>1203.15002441406</v>
      </c>
      <c r="M163" s="1">
        <v>585.61</v>
      </c>
      <c r="N163" s="1">
        <v>74.829846705355905</v>
      </c>
      <c r="O163" s="1">
        <v>108.323532104492</v>
      </c>
      <c r="P163" s="1">
        <v>31</v>
      </c>
      <c r="Q163" s="1">
        <v>990.99133300781295</v>
      </c>
      <c r="R163" s="1">
        <v>67.461578369140597</v>
      </c>
      <c r="S163" s="1">
        <v>48.251052856445298</v>
      </c>
      <c r="T163" s="1">
        <v>419.78</v>
      </c>
      <c r="U163" s="1">
        <v>2212.1813931350698</v>
      </c>
      <c r="V163" s="1">
        <v>60.547367095947301</v>
      </c>
      <c r="W163" s="1">
        <v>424.39732500000002</v>
      </c>
      <c r="X163" s="1">
        <v>693.5</v>
      </c>
      <c r="Y163" s="1">
        <v>81.411766052246094</v>
      </c>
      <c r="Z163" s="1">
        <v>12.58</v>
      </c>
      <c r="AA163" s="1">
        <v>105.26358795</v>
      </c>
      <c r="AB163" s="1">
        <v>415.00094604492199</v>
      </c>
      <c r="AC163" s="1">
        <v>194.36865234375</v>
      </c>
      <c r="AD163" s="1">
        <v>286.70001220703102</v>
      </c>
      <c r="AE163" s="1">
        <v>94.254074096679702</v>
      </c>
      <c r="AF163" s="1">
        <v>2.69999991522895</v>
      </c>
      <c r="AG163" s="1">
        <v>3.68</v>
      </c>
      <c r="AH163" s="1">
        <v>1.7355</v>
      </c>
      <c r="AI163" s="1">
        <v>6050.75</v>
      </c>
      <c r="AJ163" s="1">
        <v>18.23</v>
      </c>
      <c r="AK163" s="1">
        <v>18.48</v>
      </c>
      <c r="AL163" s="1">
        <v>16.16</v>
      </c>
      <c r="AM163" s="1">
        <v>20.04</v>
      </c>
      <c r="AN163" s="1">
        <v>2587.6619999999998</v>
      </c>
      <c r="AO163" s="1">
        <v>412.41</v>
      </c>
      <c r="AP163" s="1">
        <v>351.205301136993</v>
      </c>
      <c r="AQ163" s="1">
        <v>62.982999999999997</v>
      </c>
      <c r="AR163" s="1">
        <v>51.05</v>
      </c>
      <c r="AS163" s="1">
        <v>254</v>
      </c>
      <c r="AT163" s="1">
        <v>40.573898315429702</v>
      </c>
      <c r="AU163" s="1">
        <v>5.0659751572372098</v>
      </c>
      <c r="AV163" s="1">
        <v>618.10906982421898</v>
      </c>
      <c r="AW163" s="1">
        <v>253.74153137207</v>
      </c>
      <c r="AX163" s="1">
        <v>13.11749</v>
      </c>
      <c r="AY163" s="1">
        <v>195.96890469179999</v>
      </c>
      <c r="AZ163" s="1">
        <v>456.79726399999998</v>
      </c>
      <c r="BA163" s="1">
        <v>210.03418665625</v>
      </c>
      <c r="BB163" s="1">
        <v>23.904623890047255</v>
      </c>
      <c r="BC163" s="1">
        <v>8.5594997406005895</v>
      </c>
      <c r="BD163" s="1">
        <v>21.0516662597656</v>
      </c>
      <c r="BE163" s="1">
        <v>570.79166666666504</v>
      </c>
      <c r="BF163" s="1">
        <v>203.55549621582</v>
      </c>
      <c r="BG163" s="1">
        <v>5792.7500614440896</v>
      </c>
      <c r="BH163" s="1">
        <v>10.1</v>
      </c>
      <c r="BI163" s="1">
        <v>148.88438415527301</v>
      </c>
      <c r="BJ163" s="1">
        <v>309.67656227953398</v>
      </c>
      <c r="BK163" s="1">
        <v>469.37126532956501</v>
      </c>
      <c r="BL163" s="1">
        <v>1073.625</v>
      </c>
      <c r="BM163" s="1">
        <v>327.60000000000002</v>
      </c>
      <c r="BN163" s="1"/>
      <c r="BO163" s="1"/>
      <c r="BP163" s="1"/>
      <c r="BQ163" s="1"/>
      <c r="BR163" s="1"/>
      <c r="BX163" s="1"/>
      <c r="BY163" s="1"/>
      <c r="BZ163" s="1"/>
      <c r="CA163" s="1"/>
      <c r="CB163" s="52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1:124" hidden="1">
      <c r="A164" s="1" t="s">
        <v>289</v>
      </c>
      <c r="B164" s="1">
        <v>54.243242202784977</v>
      </c>
      <c r="C164" s="1">
        <v>84.684378564707302</v>
      </c>
      <c r="D164" s="1">
        <v>94.142071352877778</v>
      </c>
      <c r="E164" s="1">
        <v>96.867262120458193</v>
      </c>
      <c r="F164" s="1">
        <v>68.986029028866739</v>
      </c>
      <c r="G164" s="1">
        <v>75.131338218088032</v>
      </c>
      <c r="H164" s="1">
        <v>102.45976591298424</v>
      </c>
      <c r="I164" s="38">
        <v>55.391692648084131</v>
      </c>
      <c r="J164" s="1">
        <v>36.434121387579921</v>
      </c>
      <c r="K164" s="1">
        <v>34.619652451326779</v>
      </c>
      <c r="L164" s="1">
        <v>1150.47827148438</v>
      </c>
      <c r="M164" s="1">
        <v>659</v>
      </c>
      <c r="N164" s="1">
        <v>75.160310613800505</v>
      </c>
      <c r="O164" s="1">
        <v>114.59091186523401</v>
      </c>
      <c r="P164" s="1">
        <v>31</v>
      </c>
      <c r="Q164" s="1">
        <v>977.31890869140602</v>
      </c>
      <c r="R164" s="1">
        <v>62.769130706787102</v>
      </c>
      <c r="S164" s="1">
        <v>46.859130859375</v>
      </c>
      <c r="T164" s="1">
        <v>435.22</v>
      </c>
      <c r="U164" s="1">
        <v>2152.3802009994502</v>
      </c>
      <c r="V164" s="1">
        <v>61.454349517822301</v>
      </c>
      <c r="W164" s="1">
        <v>422.92063043478299</v>
      </c>
      <c r="X164" s="1">
        <v>772.61</v>
      </c>
      <c r="Y164" s="1">
        <v>81.478263854980497</v>
      </c>
      <c r="Z164" s="1">
        <v>12.58</v>
      </c>
      <c r="AA164" s="1">
        <v>112.07186127</v>
      </c>
      <c r="AB164" s="1">
        <v>405.42706298828102</v>
      </c>
      <c r="AC164" s="1">
        <v>210.56512451171901</v>
      </c>
      <c r="AD164" s="1">
        <v>345.33999633789102</v>
      </c>
      <c r="AE164" s="1">
        <v>97.535186767578097</v>
      </c>
      <c r="AF164" s="1">
        <v>2.69999991522895</v>
      </c>
      <c r="AG164" s="1">
        <v>3.6</v>
      </c>
      <c r="AH164" s="1">
        <v>2.1680000000000001</v>
      </c>
      <c r="AI164" s="1">
        <v>5974.9130859375</v>
      </c>
      <c r="AJ164" s="1">
        <v>18.5</v>
      </c>
      <c r="AK164" s="1">
        <v>18.75</v>
      </c>
      <c r="AL164" s="1">
        <v>16.440000000000001</v>
      </c>
      <c r="AM164" s="1">
        <v>20.32</v>
      </c>
      <c r="AN164" s="1">
        <v>2628.828</v>
      </c>
      <c r="AO164" s="1">
        <v>364.46</v>
      </c>
      <c r="AP164" s="1">
        <v>337.157089091513</v>
      </c>
      <c r="AQ164" s="1">
        <v>65.596086956521702</v>
      </c>
      <c r="AR164" s="1">
        <v>52.184782608695599</v>
      </c>
      <c r="AS164" s="1">
        <v>230</v>
      </c>
      <c r="AT164" s="1">
        <v>38.474819183349602</v>
      </c>
      <c r="AU164" s="1">
        <v>4.9270437737357602</v>
      </c>
      <c r="AV164" s="1">
        <v>616.80914306640602</v>
      </c>
      <c r="AW164" s="1">
        <v>263.15676879882801</v>
      </c>
      <c r="AX164" s="1">
        <v>13.337949999999999</v>
      </c>
      <c r="AY164" s="1">
        <v>199.38606975280001</v>
      </c>
      <c r="AZ164" s="1">
        <v>462.74973799999998</v>
      </c>
      <c r="BA164" s="1">
        <v>214.12233156875001</v>
      </c>
      <c r="BB164" s="1">
        <v>24.284853587392917</v>
      </c>
      <c r="BC164" s="1">
        <v>10.6247825622559</v>
      </c>
      <c r="BD164" s="1">
        <v>21.567825317382798</v>
      </c>
      <c r="BE164" s="1">
        <v>574.58695652173901</v>
      </c>
      <c r="BF164" s="1">
        <v>190.47790527343801</v>
      </c>
      <c r="BG164" s="1">
        <v>5666.3046626403802</v>
      </c>
      <c r="BH164" s="1">
        <v>10.199999999999999</v>
      </c>
      <c r="BI164" s="1">
        <v>147.899658203125</v>
      </c>
      <c r="BJ164" s="1">
        <v>309.67254780454698</v>
      </c>
      <c r="BK164" s="1">
        <v>469.37354355258498</v>
      </c>
      <c r="BL164" s="1">
        <v>996.76086425781295</v>
      </c>
      <c r="BM164" s="1">
        <v>337.8</v>
      </c>
      <c r="BN164" s="1"/>
      <c r="BO164" s="1"/>
      <c r="BP164" s="1"/>
      <c r="BQ164" s="1"/>
      <c r="BR164" s="1"/>
      <c r="BX164" s="1"/>
      <c r="BY164" s="1"/>
      <c r="BZ164" s="1"/>
      <c r="CA164" s="1"/>
      <c r="CB164" s="52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1:124" hidden="1">
      <c r="A165" s="1" t="s">
        <v>290</v>
      </c>
      <c r="B165" s="1">
        <v>54.639473035233706</v>
      </c>
      <c r="C165" s="1">
        <v>85.805195313381304</v>
      </c>
      <c r="D165" s="1">
        <v>95.579425324039434</v>
      </c>
      <c r="E165" s="1">
        <v>98.687296196754261</v>
      </c>
      <c r="F165" s="1">
        <v>66.89089014270624</v>
      </c>
      <c r="G165" s="1">
        <v>75.932426580002286</v>
      </c>
      <c r="H165" s="1">
        <v>107.30535746016756</v>
      </c>
      <c r="I165" s="38">
        <v>53.271388668101075</v>
      </c>
      <c r="J165" s="1">
        <v>36.406444322188356</v>
      </c>
      <c r="K165" s="1">
        <v>34.503961108238769</v>
      </c>
      <c r="L165" s="1">
        <v>1110.27502441406</v>
      </c>
      <c r="M165" s="1">
        <v>563.70000000000005</v>
      </c>
      <c r="N165" s="1">
        <v>77.445992159479502</v>
      </c>
      <c r="O165" s="1">
        <v>117.574996948242</v>
      </c>
      <c r="P165" s="1">
        <v>31</v>
      </c>
      <c r="Q165" s="1">
        <v>1010.74786376953</v>
      </c>
      <c r="R165" s="1">
        <v>56.880477905273402</v>
      </c>
      <c r="S165" s="1">
        <v>45.5071411132813</v>
      </c>
      <c r="T165" s="1">
        <v>454.7</v>
      </c>
      <c r="U165" s="1">
        <v>1953.6206019210799</v>
      </c>
      <c r="V165" s="1">
        <v>61.071052551269503</v>
      </c>
      <c r="W165" s="1">
        <v>424.58499999999998</v>
      </c>
      <c r="X165" s="1">
        <v>780</v>
      </c>
      <c r="Y165" s="1">
        <v>81.599998474121094</v>
      </c>
      <c r="Z165" s="1">
        <v>12.58</v>
      </c>
      <c r="AA165" s="1">
        <v>121.76999664</v>
      </c>
      <c r="AB165" s="1">
        <v>422.11370849609398</v>
      </c>
      <c r="AC165" s="1">
        <v>221.89183044433599</v>
      </c>
      <c r="AD165" s="1">
        <v>463.41000366210898</v>
      </c>
      <c r="AE165" s="1">
        <v>100.48737335205099</v>
      </c>
      <c r="AF165" s="1">
        <v>2.6099999745686899</v>
      </c>
      <c r="AG165" s="1">
        <v>3.82</v>
      </c>
      <c r="AH165" s="1">
        <v>2.3321000000000001</v>
      </c>
      <c r="AI165" s="1">
        <v>5987.5</v>
      </c>
      <c r="AJ165" s="1">
        <v>18.440000000000001</v>
      </c>
      <c r="AK165" s="1">
        <v>18.63</v>
      </c>
      <c r="AL165" s="1">
        <v>16.43</v>
      </c>
      <c r="AM165" s="1">
        <v>20.260000000000002</v>
      </c>
      <c r="AN165" s="1">
        <v>2783.8980000000001</v>
      </c>
      <c r="AO165" s="1">
        <v>380.62</v>
      </c>
      <c r="AP165" s="1">
        <v>323.935242460474</v>
      </c>
      <c r="AQ165" s="1">
        <v>63.726363636363601</v>
      </c>
      <c r="AR165" s="1">
        <v>53.511363636363598</v>
      </c>
      <c r="AS165" s="1">
        <v>206</v>
      </c>
      <c r="AT165" s="1">
        <v>37.393833160400398</v>
      </c>
      <c r="AU165" s="1">
        <v>5.4589800443458998</v>
      </c>
      <c r="AV165" s="1">
        <v>645.41656494140602</v>
      </c>
      <c r="AW165" s="1">
        <v>284.54660034179699</v>
      </c>
      <c r="AX165" s="1">
        <v>13.337949999999999</v>
      </c>
      <c r="AY165" s="1">
        <v>204.2693088561</v>
      </c>
      <c r="AZ165" s="1">
        <v>468.26128799999998</v>
      </c>
      <c r="BA165" s="1">
        <v>217.6822330375</v>
      </c>
      <c r="BB165" s="1">
        <v>25.717435787317811</v>
      </c>
      <c r="BC165" s="1">
        <v>11.1538095474243</v>
      </c>
      <c r="BD165" s="1">
        <v>21.694499969482401</v>
      </c>
      <c r="BE165" s="1">
        <v>607.13636363636397</v>
      </c>
      <c r="BF165" s="1">
        <v>177.74890136718801</v>
      </c>
      <c r="BG165" s="1">
        <v>5596.4999937988296</v>
      </c>
      <c r="BH165" s="1">
        <v>10.35</v>
      </c>
      <c r="BI165" s="1">
        <v>141.99240112304699</v>
      </c>
      <c r="BJ165" s="1">
        <v>328.92229946602799</v>
      </c>
      <c r="BK165" s="1">
        <v>429.69105077425598</v>
      </c>
      <c r="BL165" s="1">
        <v>1006</v>
      </c>
      <c r="BM165" s="1">
        <v>354.3</v>
      </c>
      <c r="BN165" s="1"/>
      <c r="BO165" s="1"/>
      <c r="BP165" s="1"/>
      <c r="BQ165" s="1"/>
      <c r="BR165" s="1"/>
      <c r="BX165" s="1"/>
      <c r="BY165" s="1"/>
      <c r="BZ165" s="1"/>
      <c r="CA165" s="1"/>
      <c r="CB165" s="52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1:124" hidden="1">
      <c r="A166" s="1" t="s">
        <v>291</v>
      </c>
      <c r="B166" s="1">
        <v>54.758460048080032</v>
      </c>
      <c r="C166" s="1">
        <v>87.003529407155327</v>
      </c>
      <c r="D166" s="1">
        <v>96.970431732513745</v>
      </c>
      <c r="E166" s="1">
        <v>100.12243439623528</v>
      </c>
      <c r="F166" s="1">
        <v>67.874519124394098</v>
      </c>
      <c r="G166" s="1">
        <v>76.936145936627</v>
      </c>
      <c r="H166" s="1">
        <v>111.33320618795429</v>
      </c>
      <c r="I166" s="38">
        <v>52.090743720601388</v>
      </c>
      <c r="J166" s="1">
        <v>35.893975848707164</v>
      </c>
      <c r="K166" s="1">
        <v>33.997606363658129</v>
      </c>
      <c r="L166" s="1">
        <v>1125.42102050781</v>
      </c>
      <c r="M166" s="1">
        <v>461.6</v>
      </c>
      <c r="N166" s="1">
        <v>77.460462478734797</v>
      </c>
      <c r="O166" s="1">
        <v>121.394737243652</v>
      </c>
      <c r="P166" s="1">
        <v>31</v>
      </c>
      <c r="Q166" s="1">
        <v>998.066650390625</v>
      </c>
      <c r="R166" s="1">
        <v>61.476001739502003</v>
      </c>
      <c r="S166" s="1">
        <v>46.908500671386697</v>
      </c>
      <c r="T166" s="1">
        <v>436.65</v>
      </c>
      <c r="U166" s="1">
        <v>1799.3516984481801</v>
      </c>
      <c r="V166" s="1">
        <v>60.174999237060497</v>
      </c>
      <c r="W166" s="1">
        <v>395.28345238095199</v>
      </c>
      <c r="X166" s="1">
        <v>812.38</v>
      </c>
      <c r="Y166" s="1">
        <v>80.349998474121094</v>
      </c>
      <c r="Z166" s="1">
        <v>12.58</v>
      </c>
      <c r="AA166" s="1">
        <v>127.25488281</v>
      </c>
      <c r="AB166" s="1">
        <v>407.65756225585898</v>
      </c>
      <c r="AC166" s="1">
        <v>243.97129821777301</v>
      </c>
      <c r="AD166" s="1">
        <v>520.80999755859398</v>
      </c>
      <c r="AE166" s="1">
        <v>99.222671508789105</v>
      </c>
      <c r="AF166" s="1">
        <v>2.5999999576144699</v>
      </c>
      <c r="AG166" s="1">
        <v>3.8</v>
      </c>
      <c r="AH166" s="1">
        <v>2.1349999999999998</v>
      </c>
      <c r="AI166" s="1">
        <v>5777.78955078125</v>
      </c>
      <c r="AJ166" s="1">
        <v>18.170000000000002</v>
      </c>
      <c r="AK166" s="1">
        <v>18.510000000000002</v>
      </c>
      <c r="AL166" s="1">
        <v>16.07</v>
      </c>
      <c r="AM166" s="1">
        <v>19.940000000000001</v>
      </c>
      <c r="AN166" s="1">
        <v>2787.1289999999999</v>
      </c>
      <c r="AO166" s="1">
        <v>393.62</v>
      </c>
      <c r="AP166" s="1">
        <v>305.755203342794</v>
      </c>
      <c r="AQ166" s="1">
        <v>66.596500000000006</v>
      </c>
      <c r="AR166" s="1">
        <v>56.325000000000003</v>
      </c>
      <c r="AS166" s="1">
        <v>185</v>
      </c>
      <c r="AT166" s="1">
        <v>36.941661834716797</v>
      </c>
      <c r="AU166" s="1">
        <v>5.8506645471806404</v>
      </c>
      <c r="AV166" s="1">
        <v>776.62542724609398</v>
      </c>
      <c r="AW166" s="1">
        <v>292.74151611328102</v>
      </c>
      <c r="AX166" s="1">
        <v>13.337949999999999</v>
      </c>
      <c r="AY166" s="1">
        <v>211.55558661520001</v>
      </c>
      <c r="AZ166" s="1">
        <v>467.37943999999999</v>
      </c>
      <c r="BA166" s="1">
        <v>221.49477267500001</v>
      </c>
      <c r="BB166" s="1">
        <v>25.747289248606695</v>
      </c>
      <c r="BC166" s="1">
        <v>11.828000068664601</v>
      </c>
      <c r="BD166" s="1">
        <v>21.3584995269775</v>
      </c>
      <c r="BE166" s="1">
        <v>640.14920634920497</v>
      </c>
      <c r="BF166" s="1">
        <v>172.85859680175801</v>
      </c>
      <c r="BG166" s="1">
        <v>5505.4736372283896</v>
      </c>
      <c r="BH166" s="1">
        <v>10.1</v>
      </c>
      <c r="BI166" s="1">
        <v>136.580810546875</v>
      </c>
      <c r="BJ166" s="1">
        <v>337.00978430905099</v>
      </c>
      <c r="BK166" s="1">
        <v>468.12706159590999</v>
      </c>
      <c r="BL166" s="1">
        <v>979.26318359375</v>
      </c>
      <c r="BM166" s="1">
        <v>377.45</v>
      </c>
      <c r="BN166" s="1"/>
      <c r="BO166" s="1"/>
      <c r="BP166" s="1"/>
      <c r="BQ166" s="1"/>
      <c r="BR166" s="1"/>
      <c r="BX166" s="1"/>
      <c r="BY166" s="1"/>
      <c r="BZ166" s="1"/>
      <c r="CA166" s="1"/>
      <c r="CB166" s="52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1:124" hidden="1">
      <c r="A167" s="1" t="s">
        <v>292</v>
      </c>
      <c r="B167" s="1">
        <v>53.366818674464817</v>
      </c>
      <c r="C167" s="1">
        <v>85.519476902637535</v>
      </c>
      <c r="D167" s="1">
        <v>94.841055170515801</v>
      </c>
      <c r="E167" s="1">
        <v>97.917925259491213</v>
      </c>
      <c r="F167" s="1">
        <v>66.438686020971659</v>
      </c>
      <c r="G167" s="1">
        <v>76.103923312380061</v>
      </c>
      <c r="H167" s="1">
        <v>108.24895073894668</v>
      </c>
      <c r="I167" s="38">
        <v>52.885190960756923</v>
      </c>
      <c r="J167" s="1">
        <v>34.556398192534928</v>
      </c>
      <c r="K167" s="1">
        <v>32.490160651445194</v>
      </c>
      <c r="L167" s="1">
        <v>1168.09094238281</v>
      </c>
      <c r="M167" s="1">
        <v>389.56</v>
      </c>
      <c r="N167" s="1">
        <v>75.301418943896294</v>
      </c>
      <c r="O167" s="1">
        <v>124.487503051758</v>
      </c>
      <c r="P167" s="1">
        <v>31</v>
      </c>
      <c r="Q167" s="1">
        <v>941.68542480468795</v>
      </c>
      <c r="R167" s="1">
        <v>61.9854545593262</v>
      </c>
      <c r="S167" s="1">
        <v>47.648635864257798</v>
      </c>
      <c r="T167" s="1">
        <v>441.49</v>
      </c>
      <c r="U167" s="1">
        <v>1857.87070840454</v>
      </c>
      <c r="V167" s="1">
        <v>58.477272033691399</v>
      </c>
      <c r="W167" s="1">
        <v>376.43181818181802</v>
      </c>
      <c r="X167" s="1">
        <v>931.82</v>
      </c>
      <c r="Y167" s="1">
        <v>76.954544067382798</v>
      </c>
      <c r="Z167" s="1">
        <v>12.58</v>
      </c>
      <c r="AA167" s="1">
        <v>131.17135619999999</v>
      </c>
      <c r="AB167" s="1">
        <v>397.06130981445301</v>
      </c>
      <c r="AC167" s="1">
        <v>259.96688842773398</v>
      </c>
      <c r="AD167" s="1">
        <v>493.82000732421898</v>
      </c>
      <c r="AE167" s="1">
        <v>92.726211547851605</v>
      </c>
      <c r="AF167" s="1">
        <v>2.5999999576144699</v>
      </c>
      <c r="AG167" s="1">
        <v>3.79</v>
      </c>
      <c r="AH167" s="1">
        <v>1.974</v>
      </c>
      <c r="AI167" s="1">
        <v>5544.318359375</v>
      </c>
      <c r="AJ167" s="1">
        <v>17.37</v>
      </c>
      <c r="AK167" s="1">
        <v>17.59</v>
      </c>
      <c r="AL167" s="1">
        <v>15.4</v>
      </c>
      <c r="AM167" s="1">
        <v>19.11</v>
      </c>
      <c r="AN167" s="1">
        <v>2721.5279999999998</v>
      </c>
      <c r="AO167" s="1">
        <v>376.71</v>
      </c>
      <c r="AP167" s="1">
        <v>294.18608754063399</v>
      </c>
      <c r="AQ167" s="1">
        <v>68.306190476190494</v>
      </c>
      <c r="AR167" s="1">
        <v>55.931818181818201</v>
      </c>
      <c r="AS167" s="1">
        <v>189</v>
      </c>
      <c r="AT167" s="1">
        <v>36.781982421875</v>
      </c>
      <c r="AU167" s="1">
        <v>5.78840313986134</v>
      </c>
      <c r="AV167" s="1">
        <v>803.57464599609398</v>
      </c>
      <c r="AW167" s="1">
        <v>275.36016845703102</v>
      </c>
      <c r="AX167" s="1">
        <v>13.337949999999999</v>
      </c>
      <c r="AY167" s="1">
        <v>210.53043709689999</v>
      </c>
      <c r="AZ167" s="1">
        <v>470.24544600000002</v>
      </c>
      <c r="BA167" s="1">
        <v>221.9081805875</v>
      </c>
      <c r="BB167" s="1">
        <v>25.141328399954087</v>
      </c>
      <c r="BC167" s="1">
        <v>10.3986368179321</v>
      </c>
      <c r="BD167" s="1">
        <v>21.394544601440401</v>
      </c>
      <c r="BE167" s="1">
        <v>649.85757575757395</v>
      </c>
      <c r="BF167" s="1">
        <v>166.67170715332</v>
      </c>
      <c r="BG167" s="1">
        <v>5115.4544395141602</v>
      </c>
      <c r="BH167" s="1">
        <v>10.3</v>
      </c>
      <c r="BI167" s="1">
        <v>121.81778717041</v>
      </c>
      <c r="BJ167" s="1">
        <v>327.78773236845501</v>
      </c>
      <c r="BK167" s="1">
        <v>470.06175063255</v>
      </c>
      <c r="BL167" s="1">
        <v>928.227294921875</v>
      </c>
      <c r="BM167" s="1">
        <v>378.45</v>
      </c>
      <c r="BN167" s="1"/>
      <c r="BO167" s="1"/>
      <c r="BP167" s="1"/>
      <c r="BQ167" s="1"/>
      <c r="BR167" s="1"/>
      <c r="BX167" s="1"/>
      <c r="BY167" s="1"/>
      <c r="BZ167" s="1"/>
      <c r="CA167" s="1"/>
      <c r="CB167" s="52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1:124" hidden="1">
      <c r="A168" s="1" t="s">
        <v>293</v>
      </c>
      <c r="B168" s="1">
        <v>52.957081850018056</v>
      </c>
      <c r="C168" s="1">
        <v>87.161567949466544</v>
      </c>
      <c r="D168" s="1">
        <v>97.193566552134087</v>
      </c>
      <c r="E168" s="1">
        <v>99.866936705835556</v>
      </c>
      <c r="F168" s="1">
        <v>72.515876632476974</v>
      </c>
      <c r="G168" s="1">
        <v>77.028431934689209</v>
      </c>
      <c r="H168" s="1">
        <v>109.43983204920215</v>
      </c>
      <c r="I168" s="38">
        <v>53.617295449601386</v>
      </c>
      <c r="J168" s="1">
        <v>32.946270882755826</v>
      </c>
      <c r="K168" s="1">
        <v>30.627198549214331</v>
      </c>
      <c r="L168" s="1">
        <v>1203.18176269531</v>
      </c>
      <c r="M168" s="1">
        <v>350.73</v>
      </c>
      <c r="N168" s="1">
        <v>74.027426371968801</v>
      </c>
      <c r="O168" s="1">
        <v>127.940483093262</v>
      </c>
      <c r="P168" s="1">
        <v>31</v>
      </c>
      <c r="Q168" s="1">
        <v>1058.64367675781</v>
      </c>
      <c r="R168" s="1">
        <v>71.556663513183594</v>
      </c>
      <c r="S168" s="1">
        <v>50.393810272216797</v>
      </c>
      <c r="T168" s="1">
        <v>461.01</v>
      </c>
      <c r="U168" s="1">
        <v>1927.33981992645</v>
      </c>
      <c r="V168" s="1">
        <v>57.990001678466797</v>
      </c>
      <c r="W168" s="1">
        <v>375.25227272727301</v>
      </c>
      <c r="X168" s="1">
        <v>930</v>
      </c>
      <c r="Y168" s="1">
        <v>76.523811340332003</v>
      </c>
      <c r="Z168" s="1">
        <v>12.58</v>
      </c>
      <c r="AA168" s="1">
        <v>130.10038757000001</v>
      </c>
      <c r="AB168" s="1">
        <v>389.63635253906301</v>
      </c>
      <c r="AC168" s="1">
        <v>240.67549133300801</v>
      </c>
      <c r="AD168" s="1">
        <v>467.01998901367199</v>
      </c>
      <c r="AE168" s="1">
        <v>101.88868713378901</v>
      </c>
      <c r="AF168" s="1">
        <v>2.55000008477105</v>
      </c>
      <c r="AG168" s="1">
        <v>3.76</v>
      </c>
      <c r="AH168" s="1">
        <v>2.0535999999999999</v>
      </c>
      <c r="AI168" s="1">
        <v>5051.181640625</v>
      </c>
      <c r="AJ168" s="1">
        <v>16.37</v>
      </c>
      <c r="AK168" s="1">
        <v>16.760000000000002</v>
      </c>
      <c r="AL168" s="1">
        <v>14.49</v>
      </c>
      <c r="AM168" s="1">
        <v>17.86</v>
      </c>
      <c r="AN168" s="1">
        <v>2694.24</v>
      </c>
      <c r="AO168" s="1">
        <v>404.36</v>
      </c>
      <c r="AP168" s="1">
        <v>299.14428002727402</v>
      </c>
      <c r="AQ168" s="1">
        <v>65.460624999999993</v>
      </c>
      <c r="AR168" s="1">
        <v>56.704545454545503</v>
      </c>
      <c r="AS168" s="1">
        <v>210</v>
      </c>
      <c r="AT168" s="1">
        <v>36.6773490905762</v>
      </c>
      <c r="AU168" s="1">
        <v>5.3956785308647</v>
      </c>
      <c r="AV168" s="1">
        <v>829.748046875</v>
      </c>
      <c r="AW168" s="1">
        <v>306.99151611328102</v>
      </c>
      <c r="AX168" s="1">
        <v>12.823539999999999</v>
      </c>
      <c r="AY168" s="1">
        <v>250.73173057259999</v>
      </c>
      <c r="AZ168" s="1">
        <v>534.84081200000003</v>
      </c>
      <c r="BA168" s="1">
        <v>258.83928743749999</v>
      </c>
      <c r="BB168" s="1">
        <v>24.889183080691645</v>
      </c>
      <c r="BC168" s="1">
        <v>9.6750001907348597</v>
      </c>
      <c r="BD168" s="1">
        <v>21.885454177856399</v>
      </c>
      <c r="BE168" s="1">
        <v>695.05454545454597</v>
      </c>
      <c r="BF168" s="1">
        <v>165.19439697265599</v>
      </c>
      <c r="BG168" s="1">
        <v>4978.5453711090104</v>
      </c>
      <c r="BH168" s="1">
        <v>9.9</v>
      </c>
      <c r="BI168" s="1">
        <v>127.52239990234401</v>
      </c>
      <c r="BJ168" s="1">
        <v>324.37779908123201</v>
      </c>
      <c r="BK168" s="1">
        <v>464.93240499213198</v>
      </c>
      <c r="BL168" s="1">
        <v>930.06817626953102</v>
      </c>
      <c r="BM168" s="1">
        <v>401.75</v>
      </c>
      <c r="BN168" s="1"/>
      <c r="BO168" s="1"/>
      <c r="BP168" s="1"/>
      <c r="BQ168" s="1"/>
      <c r="BR168" s="1"/>
      <c r="BX168" s="1"/>
      <c r="BY168" s="1"/>
      <c r="BZ168" s="1"/>
      <c r="CA168" s="1"/>
      <c r="CB168" s="52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</row>
    <row r="169" spans="1:124" hidden="1">
      <c r="A169" s="1" t="s">
        <v>294</v>
      </c>
      <c r="B169" s="1">
        <v>52.526569307061351</v>
      </c>
      <c r="C169" s="1">
        <v>85.77354751696565</v>
      </c>
      <c r="D169" s="1">
        <v>95.881704836863406</v>
      </c>
      <c r="E169" s="1">
        <v>97.87298432632663</v>
      </c>
      <c r="F169" s="1">
        <v>77.500345369560037</v>
      </c>
      <c r="G169" s="1">
        <v>75.563484992230457</v>
      </c>
      <c r="H169" s="1">
        <v>107.07801742660297</v>
      </c>
      <c r="I169" s="38">
        <v>52.800166608016035</v>
      </c>
      <c r="J169" s="1">
        <v>33.075933672403814</v>
      </c>
      <c r="K169" s="1">
        <v>30.739362343494879</v>
      </c>
      <c r="L169" s="1">
        <v>1172.76196289063</v>
      </c>
      <c r="M169" s="1">
        <v>316.91000000000003</v>
      </c>
      <c r="N169" s="1">
        <v>69.693066713237897</v>
      </c>
      <c r="O169" s="1">
        <v>127.16665649414099</v>
      </c>
      <c r="P169" s="1">
        <v>31</v>
      </c>
      <c r="Q169" s="1">
        <v>1087.17260742188</v>
      </c>
      <c r="R169" s="1">
        <v>76.557723999023395</v>
      </c>
      <c r="S169" s="1">
        <v>59.290908813476598</v>
      </c>
      <c r="T169" s="1">
        <v>455.04</v>
      </c>
      <c r="U169" s="1">
        <v>1951.07137548676</v>
      </c>
      <c r="V169" s="1">
        <v>55.5</v>
      </c>
      <c r="W169" s="1">
        <v>388.36081818181799</v>
      </c>
      <c r="X169" s="1">
        <v>945.45</v>
      </c>
      <c r="Y169" s="1">
        <v>79.318183898925795</v>
      </c>
      <c r="Z169" s="1">
        <v>12.58</v>
      </c>
      <c r="AA169" s="1">
        <v>129.77354431000001</v>
      </c>
      <c r="AB169" s="1">
        <v>389.88095092773398</v>
      </c>
      <c r="AC169" s="1">
        <v>221.21853637695301</v>
      </c>
      <c r="AD169" s="1">
        <v>450.47000122070301</v>
      </c>
      <c r="AE169" s="1">
        <v>100.31289672851599</v>
      </c>
      <c r="AF169" s="1">
        <v>2.55000008477105</v>
      </c>
      <c r="AG169" s="1">
        <v>3.63</v>
      </c>
      <c r="AH169" s="1">
        <v>2.3207499999999999</v>
      </c>
      <c r="AI169" s="1">
        <v>4740.47607421875</v>
      </c>
      <c r="AJ169" s="1">
        <v>16.43</v>
      </c>
      <c r="AK169" s="1">
        <v>16.71</v>
      </c>
      <c r="AL169" s="1">
        <v>14.57</v>
      </c>
      <c r="AM169" s="1">
        <v>18.010000000000002</v>
      </c>
      <c r="AN169" s="1">
        <v>2685.4560000000001</v>
      </c>
      <c r="AO169" s="1">
        <v>443.43</v>
      </c>
      <c r="AP169" s="1">
        <v>294.18608754063399</v>
      </c>
      <c r="AQ169" s="1">
        <v>68.430454545454495</v>
      </c>
      <c r="AR169" s="1">
        <v>57.931818181818201</v>
      </c>
      <c r="AS169" s="1">
        <v>210</v>
      </c>
      <c r="AT169" s="1">
        <v>37.335243225097699</v>
      </c>
      <c r="AU169" s="1">
        <v>5.0483380404084297</v>
      </c>
      <c r="AV169" s="1">
        <v>835.59942626953102</v>
      </c>
      <c r="AW169" s="1">
        <v>271.03390502929699</v>
      </c>
      <c r="AX169" s="1">
        <v>12.517340000000001</v>
      </c>
      <c r="AY169" s="1">
        <v>239.48815521060001</v>
      </c>
      <c r="AZ169" s="1">
        <v>519.62893399999996</v>
      </c>
      <c r="BA169" s="1">
        <v>246.64375401875</v>
      </c>
      <c r="BB169" s="1">
        <v>24.808021010372251</v>
      </c>
      <c r="BC169" s="1">
        <v>9.3422727584838903</v>
      </c>
      <c r="BD169" s="1">
        <v>21.944091796875</v>
      </c>
      <c r="BE169" s="1">
        <v>698.10606060605903</v>
      </c>
      <c r="BF169" s="1">
        <v>166.61219787597699</v>
      </c>
      <c r="BG169" s="1">
        <v>4819.00006005859</v>
      </c>
      <c r="BH169" s="1">
        <v>10.050000000000001</v>
      </c>
      <c r="BI169" s="1">
        <v>129.79701232910199</v>
      </c>
      <c r="BJ169" s="1">
        <v>313.92685899741099</v>
      </c>
      <c r="BK169" s="1">
        <v>450.74392598243003</v>
      </c>
      <c r="BL169" s="1">
        <v>886.83331298828102</v>
      </c>
      <c r="BM169" s="1">
        <v>371.55</v>
      </c>
      <c r="BN169" s="1"/>
      <c r="BO169" s="1"/>
      <c r="BP169" s="1"/>
      <c r="BQ169" s="1"/>
      <c r="BR169" s="1"/>
      <c r="BX169" s="1"/>
      <c r="BY169" s="1"/>
      <c r="BZ169" s="1"/>
      <c r="CA169" s="1"/>
      <c r="CB169" s="52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</row>
    <row r="170" spans="1:124" hidden="1">
      <c r="A170" s="1" t="s">
        <v>295</v>
      </c>
      <c r="B170" s="1">
        <v>51.507389880580199</v>
      </c>
      <c r="C170" s="1">
        <v>84.871843426870498</v>
      </c>
      <c r="D170" s="1">
        <v>95.459542935583144</v>
      </c>
      <c r="E170" s="1">
        <v>96.602502366134303</v>
      </c>
      <c r="F170" s="1">
        <v>84.908965650639189</v>
      </c>
      <c r="G170" s="1">
        <v>74.177404217434258</v>
      </c>
      <c r="H170" s="1">
        <v>106.6974138724878</v>
      </c>
      <c r="I170" s="38">
        <v>50.687817780533315</v>
      </c>
      <c r="J170" s="1">
        <v>31.9880270987613</v>
      </c>
      <c r="K170" s="1">
        <v>29.549271579439743</v>
      </c>
      <c r="L170" s="1">
        <v>1116.90905761719</v>
      </c>
      <c r="M170" s="1">
        <v>350.76</v>
      </c>
      <c r="N170" s="1">
        <v>64.409487189468393</v>
      </c>
      <c r="O170" s="1">
        <v>124.01190185546901</v>
      </c>
      <c r="P170" s="1">
        <v>31</v>
      </c>
      <c r="Q170" s="1">
        <v>1263.30114746094</v>
      </c>
      <c r="R170" s="1">
        <v>79.817825317382798</v>
      </c>
      <c r="S170" s="1">
        <v>63.424346923828097</v>
      </c>
      <c r="T170" s="1">
        <v>470.98</v>
      </c>
      <c r="U170" s="1">
        <v>1858.2499975051901</v>
      </c>
      <c r="V170" s="1">
        <v>55.162498474121101</v>
      </c>
      <c r="W170" s="1">
        <v>389.89459090909099</v>
      </c>
      <c r="X170" s="1">
        <v>1145.9100000000001</v>
      </c>
      <c r="Y170" s="1">
        <v>80.428573608398395</v>
      </c>
      <c r="Z170" s="1">
        <v>12.58</v>
      </c>
      <c r="AA170" s="1">
        <v>132.62159729000001</v>
      </c>
      <c r="AB170" s="1">
        <v>376.34091186523398</v>
      </c>
      <c r="AC170" s="1">
        <v>213.85209655761699</v>
      </c>
      <c r="AD170" s="1">
        <v>384</v>
      </c>
      <c r="AE170" s="1">
        <v>101.03167724609401</v>
      </c>
      <c r="AF170" s="1">
        <v>2.55000008477105</v>
      </c>
      <c r="AG170" s="1">
        <v>3.5</v>
      </c>
      <c r="AH170" s="1">
        <v>2.2517499999999999</v>
      </c>
      <c r="AI170" s="1">
        <v>4376.04541015625</v>
      </c>
      <c r="AJ170" s="1">
        <v>15.8</v>
      </c>
      <c r="AK170" s="1">
        <v>15.99</v>
      </c>
      <c r="AL170" s="1">
        <v>13.9</v>
      </c>
      <c r="AM170" s="1">
        <v>17.510000000000002</v>
      </c>
      <c r="AN170" s="1">
        <v>2743.596</v>
      </c>
      <c r="AO170" s="1">
        <v>604.89</v>
      </c>
      <c r="AP170" s="1">
        <v>290.88062588287403</v>
      </c>
      <c r="AQ170" s="1">
        <v>68.977619047619001</v>
      </c>
      <c r="AR170" s="1">
        <v>57.579545454545503</v>
      </c>
      <c r="AS170" s="1">
        <v>206</v>
      </c>
      <c r="AT170" s="1">
        <v>37.330997467041001</v>
      </c>
      <c r="AU170" s="1">
        <v>4.7321819439933304</v>
      </c>
      <c r="AV170" s="1">
        <v>851.09826660156295</v>
      </c>
      <c r="AW170" s="1">
        <v>280.95764160156301</v>
      </c>
      <c r="AX170" s="1">
        <v>11.79472</v>
      </c>
      <c r="AY170" s="1">
        <v>219.98826813669999</v>
      </c>
      <c r="AZ170" s="1">
        <v>517.64477599999998</v>
      </c>
      <c r="BA170" s="1">
        <v>236.05591803749999</v>
      </c>
      <c r="BB170" s="1">
        <v>25.345175819256362</v>
      </c>
      <c r="BC170" s="1">
        <v>9.5359086990356392</v>
      </c>
      <c r="BD170" s="1">
        <v>21.956956863403299</v>
      </c>
      <c r="BE170" s="1">
        <v>713.93939393939195</v>
      </c>
      <c r="BF170" s="1">
        <v>180.02099609375</v>
      </c>
      <c r="BG170" s="1">
        <v>4510.6819212127702</v>
      </c>
      <c r="BH170" s="1">
        <v>10.199999999999999</v>
      </c>
      <c r="BI170" s="1">
        <v>131.29431152343801</v>
      </c>
      <c r="BJ170" s="1">
        <v>310.82716816050799</v>
      </c>
      <c r="BK170" s="1">
        <v>423.51126059355499</v>
      </c>
      <c r="BL170" s="1">
        <v>875.727294921875</v>
      </c>
      <c r="BM170" s="1">
        <v>355.5</v>
      </c>
      <c r="BN170" s="1"/>
      <c r="BO170" s="1"/>
      <c r="BP170" s="1"/>
      <c r="BQ170" s="1"/>
      <c r="BR170" s="1"/>
      <c r="BX170" s="1"/>
      <c r="BY170" s="1"/>
      <c r="BZ170" s="1"/>
      <c r="CA170" s="1"/>
      <c r="CB170" s="52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</row>
    <row r="171" spans="1:124" hidden="1">
      <c r="A171" s="1" t="s">
        <v>296</v>
      </c>
      <c r="B171" s="1">
        <v>51.775168452828368</v>
      </c>
      <c r="C171" s="1">
        <v>84.093054825814875</v>
      </c>
      <c r="D171" s="1">
        <v>94.28542800449101</v>
      </c>
      <c r="E171" s="1">
        <v>95.352574700631763</v>
      </c>
      <c r="F171" s="1">
        <v>84.43467268365147</v>
      </c>
      <c r="G171" s="1">
        <v>73.797927421647231</v>
      </c>
      <c r="H171" s="1">
        <v>108.23557400325501</v>
      </c>
      <c r="I171" s="38">
        <v>48.923209220682111</v>
      </c>
      <c r="J171" s="1">
        <v>32.868083774198446</v>
      </c>
      <c r="K171" s="1">
        <v>30.749641058608571</v>
      </c>
      <c r="L171" s="1">
        <v>1089.42858886719</v>
      </c>
      <c r="M171" s="1">
        <v>330.69</v>
      </c>
      <c r="N171" s="1">
        <v>60.948481283745103</v>
      </c>
      <c r="O171" s="1">
        <v>121.0625</v>
      </c>
      <c r="P171" s="1">
        <v>31</v>
      </c>
      <c r="Q171" s="1">
        <v>1290.47204589844</v>
      </c>
      <c r="R171" s="1">
        <v>75.051429748535199</v>
      </c>
      <c r="S171" s="1">
        <v>60.049049377441399</v>
      </c>
      <c r="T171" s="1">
        <v>472.12</v>
      </c>
      <c r="U171" s="1">
        <v>1646.9999289749101</v>
      </c>
      <c r="V171" s="1">
        <v>54.912498474121101</v>
      </c>
      <c r="W171" s="1">
        <v>387.32852380952397</v>
      </c>
      <c r="X171" s="1">
        <v>1150</v>
      </c>
      <c r="Y171" s="1">
        <v>81.761901855468807</v>
      </c>
      <c r="Z171" s="1">
        <v>12.58</v>
      </c>
      <c r="AA171" s="1">
        <v>130.8999939</v>
      </c>
      <c r="AB171" s="1">
        <v>386.07144165039102</v>
      </c>
      <c r="AC171" s="1">
        <v>210.70860290527301</v>
      </c>
      <c r="AD171" s="1">
        <v>378.13000488281301</v>
      </c>
      <c r="AE171" s="1">
        <v>105.767631530762</v>
      </c>
      <c r="AF171" s="1">
        <v>2.5400000678168402</v>
      </c>
      <c r="AG171" s="1">
        <v>3.36</v>
      </c>
      <c r="AH171" s="1">
        <v>2.0367999999999999</v>
      </c>
      <c r="AI171" s="1">
        <v>4464.85693359375</v>
      </c>
      <c r="AJ171" s="1">
        <v>16.440000000000001</v>
      </c>
      <c r="AK171" s="1">
        <v>16.559999999999999</v>
      </c>
      <c r="AL171" s="1">
        <v>14.59</v>
      </c>
      <c r="AM171" s="1">
        <v>18.16</v>
      </c>
      <c r="AN171" s="1">
        <v>2706.444</v>
      </c>
      <c r="AO171" s="1">
        <v>621.41999999999996</v>
      </c>
      <c r="AP171" s="1">
        <v>275.17968300851498</v>
      </c>
      <c r="AQ171" s="1">
        <v>66.786874999999995</v>
      </c>
      <c r="AR171" s="1">
        <v>55.6666666666667</v>
      </c>
      <c r="AS171" s="1">
        <v>257</v>
      </c>
      <c r="AT171" s="1">
        <v>36.201873779296903</v>
      </c>
      <c r="AU171" s="1">
        <v>4.3452346887357498</v>
      </c>
      <c r="AV171" s="1">
        <v>851.33215332031295</v>
      </c>
      <c r="AW171" s="1">
        <v>295.72457885742199</v>
      </c>
      <c r="AX171" s="1">
        <v>11.904949999999999</v>
      </c>
      <c r="AY171" s="1">
        <v>211.48944793659999</v>
      </c>
      <c r="AZ171" s="1">
        <v>501.77151199999997</v>
      </c>
      <c r="BA171" s="1">
        <v>226.08819392500001</v>
      </c>
      <c r="BB171" s="1">
        <v>25.001859868445838</v>
      </c>
      <c r="BC171" s="1">
        <v>10.294761657714799</v>
      </c>
      <c r="BD171" s="1">
        <v>21.8714294433594</v>
      </c>
      <c r="BE171" s="1">
        <v>756.53174603174398</v>
      </c>
      <c r="BF171" s="1">
        <v>196.48719787597699</v>
      </c>
      <c r="BG171" s="1">
        <v>4687.2382222778297</v>
      </c>
      <c r="BH171" s="1">
        <v>10.175000000000001</v>
      </c>
      <c r="BI171" s="1">
        <v>135.95616149902301</v>
      </c>
      <c r="BJ171" s="1">
        <v>316.61550582871899</v>
      </c>
      <c r="BK171" s="1">
        <v>454.84399250934001</v>
      </c>
      <c r="BL171" s="1">
        <v>918.57141113281295</v>
      </c>
      <c r="BM171" s="1">
        <v>369.6</v>
      </c>
      <c r="BN171" s="1"/>
      <c r="BO171" s="1"/>
      <c r="BP171" s="1"/>
      <c r="BQ171" s="1"/>
      <c r="BR171" s="1"/>
      <c r="BX171" s="1"/>
      <c r="BY171" s="1"/>
      <c r="BZ171" s="1"/>
      <c r="CA171" s="1"/>
      <c r="CB171" s="52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</row>
    <row r="172" spans="1:124" hidden="1">
      <c r="A172" s="1" t="s">
        <v>297</v>
      </c>
      <c r="B172" s="1">
        <v>50.469522816157571</v>
      </c>
      <c r="C172" s="1">
        <v>84.034829550594964</v>
      </c>
      <c r="D172" s="1">
        <v>95.433298795284031</v>
      </c>
      <c r="E172" s="1">
        <v>96.512462413439962</v>
      </c>
      <c r="F172" s="1">
        <v>85.471616121242263</v>
      </c>
      <c r="G172" s="1">
        <v>72.521446844782176</v>
      </c>
      <c r="H172" s="1">
        <v>106.44465043945094</v>
      </c>
      <c r="I172" s="38">
        <v>48.018316879390753</v>
      </c>
      <c r="J172" s="1">
        <v>30.832653951408563</v>
      </c>
      <c r="K172" s="1">
        <v>28.224095266712208</v>
      </c>
      <c r="L172" s="1">
        <v>1040.02270507813</v>
      </c>
      <c r="M172" s="1">
        <v>368.27</v>
      </c>
      <c r="N172" s="1">
        <v>63.854398960983801</v>
      </c>
      <c r="O172" s="1">
        <v>119.84210205078099</v>
      </c>
      <c r="P172" s="1">
        <v>31</v>
      </c>
      <c r="Q172" s="1">
        <v>1321.7763671875</v>
      </c>
      <c r="R172" s="1">
        <v>77.068496704101605</v>
      </c>
      <c r="S172" s="1">
        <v>62.5320014953613</v>
      </c>
      <c r="T172" s="1">
        <v>503.43</v>
      </c>
      <c r="U172" s="1">
        <v>1632.56810484467</v>
      </c>
      <c r="V172" s="1">
        <v>54.912498474121101</v>
      </c>
      <c r="W172" s="1">
        <v>373.15931818181798</v>
      </c>
      <c r="X172" s="1">
        <v>1150</v>
      </c>
      <c r="Y172" s="1">
        <v>80.818183898925795</v>
      </c>
      <c r="Z172" s="1">
        <v>12.58</v>
      </c>
      <c r="AA172" s="1">
        <v>128.80046082000001</v>
      </c>
      <c r="AB172" s="1">
        <v>401.63635253906301</v>
      </c>
      <c r="AC172" s="1">
        <v>203.69316101074199</v>
      </c>
      <c r="AD172" s="1">
        <v>333.35998535156301</v>
      </c>
      <c r="AE172" s="1">
        <v>115.92845916748</v>
      </c>
      <c r="AF172" s="1">
        <v>2.5400000678168402</v>
      </c>
      <c r="AG172" s="1">
        <v>3.41</v>
      </c>
      <c r="AH172" s="1">
        <v>2.2995000000000001</v>
      </c>
      <c r="AI172" s="1">
        <v>4642.27294921875</v>
      </c>
      <c r="AJ172" s="1">
        <v>15.09</v>
      </c>
      <c r="AK172" s="1">
        <v>15.08</v>
      </c>
      <c r="AL172" s="1">
        <v>13.49</v>
      </c>
      <c r="AM172" s="1">
        <v>16.68</v>
      </c>
      <c r="AN172" s="1">
        <v>2665.2240000000002</v>
      </c>
      <c r="AO172" s="1">
        <v>440.79</v>
      </c>
      <c r="AP172" s="1">
        <v>297.69814055200402</v>
      </c>
      <c r="AQ172" s="1">
        <v>60.6842857142857</v>
      </c>
      <c r="AR172" s="1">
        <v>55.079545454545503</v>
      </c>
      <c r="AS172" s="1">
        <v>323</v>
      </c>
      <c r="AT172" s="1">
        <v>36.700000762939503</v>
      </c>
      <c r="AU172" s="1">
        <v>3.9417385868197399</v>
      </c>
      <c r="AV172" s="1">
        <v>835.17388916015602</v>
      </c>
      <c r="AW172" s="1">
        <v>294.06781005859398</v>
      </c>
      <c r="AX172" s="1">
        <v>11.904949999999999</v>
      </c>
      <c r="AY172" s="1">
        <v>227.75956287220001</v>
      </c>
      <c r="AZ172" s="1">
        <v>555.34377800000004</v>
      </c>
      <c r="BA172" s="1">
        <v>243.93363548125001</v>
      </c>
      <c r="BB172" s="1">
        <v>24.621165398272652</v>
      </c>
      <c r="BC172" s="1">
        <v>10.0740909576416</v>
      </c>
      <c r="BD172" s="1">
        <v>21.865715026855501</v>
      </c>
      <c r="BE172" s="1">
        <v>792.55909090909097</v>
      </c>
      <c r="BF172" s="1">
        <v>182.19999694824199</v>
      </c>
      <c r="BG172" s="1">
        <v>4643.8182825103804</v>
      </c>
      <c r="BH172" s="1">
        <v>9.9</v>
      </c>
      <c r="BI172" s="1">
        <v>146.50160217285199</v>
      </c>
      <c r="BJ172" s="1">
        <v>325.502884371216</v>
      </c>
      <c r="BK172" s="1">
        <v>497.77096883364601</v>
      </c>
      <c r="BL172" s="1">
        <v>929.38635253906295</v>
      </c>
      <c r="BM172" s="1">
        <v>370.90000000000003</v>
      </c>
      <c r="BN172" s="1"/>
      <c r="BO172" s="1"/>
      <c r="BP172" s="1"/>
      <c r="BQ172" s="1"/>
      <c r="BR172" s="1"/>
      <c r="BX172" s="1"/>
      <c r="BY172" s="1"/>
      <c r="BZ172" s="1"/>
      <c r="CA172" s="1"/>
      <c r="CB172" s="52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1:124" hidden="1">
      <c r="A173" s="1" t="s">
        <v>298</v>
      </c>
      <c r="B173" s="1">
        <v>49.307110780982512</v>
      </c>
      <c r="C173" s="1">
        <v>85.793472824453218</v>
      </c>
      <c r="D173" s="1">
        <v>98.20614572128197</v>
      </c>
      <c r="E173" s="1">
        <v>99.357848460845688</v>
      </c>
      <c r="F173" s="1">
        <v>87.57485957214088</v>
      </c>
      <c r="G173" s="1">
        <v>73.255661790761266</v>
      </c>
      <c r="H173" s="1">
        <v>104.96761950334954</v>
      </c>
      <c r="I173" s="38">
        <v>50.349740800131016</v>
      </c>
      <c r="J173" s="1">
        <v>27.961323225157908</v>
      </c>
      <c r="K173" s="1">
        <v>25.022678557637331</v>
      </c>
      <c r="L173" s="1">
        <v>1091.34997558594</v>
      </c>
      <c r="M173" s="1">
        <v>414.56</v>
      </c>
      <c r="N173" s="1">
        <v>68.309912076350798</v>
      </c>
      <c r="O173" s="1">
        <v>111.66071319580099</v>
      </c>
      <c r="P173" s="1">
        <v>31</v>
      </c>
      <c r="Q173" s="1">
        <v>1359.50708007813</v>
      </c>
      <c r="R173" s="1">
        <v>80.004287719726605</v>
      </c>
      <c r="S173" s="1">
        <v>62.946666717529297</v>
      </c>
      <c r="T173" s="1">
        <v>554.24</v>
      </c>
      <c r="U173" s="1">
        <v>1723.6250736617999</v>
      </c>
      <c r="V173" s="1">
        <v>58.735713958740199</v>
      </c>
      <c r="W173" s="1">
        <v>393.20660869565199</v>
      </c>
      <c r="X173" s="1">
        <v>1150</v>
      </c>
      <c r="Y173" s="1">
        <v>79.840911865234403</v>
      </c>
      <c r="Z173" s="1">
        <v>12.58</v>
      </c>
      <c r="AA173" s="1">
        <v>129.47082520000001</v>
      </c>
      <c r="AB173" s="1">
        <v>460.375</v>
      </c>
      <c r="AC173" s="1">
        <v>199.19000244140599</v>
      </c>
      <c r="AD173" s="1">
        <v>304.66000366210898</v>
      </c>
      <c r="AE173" s="1">
        <v>121.229499816895</v>
      </c>
      <c r="AF173" s="1">
        <v>2.5400000678168402</v>
      </c>
      <c r="AG173" s="1">
        <v>3.21</v>
      </c>
      <c r="AH173" s="1">
        <v>2.1175999999999999</v>
      </c>
      <c r="AI173" s="1">
        <v>5139.7998046875</v>
      </c>
      <c r="AJ173" s="1">
        <v>13.36</v>
      </c>
      <c r="AK173" s="1">
        <v>13.56</v>
      </c>
      <c r="AL173" s="1">
        <v>12.03</v>
      </c>
      <c r="AM173" s="1">
        <v>14.51</v>
      </c>
      <c r="AN173" s="1">
        <v>2681.7840000000001</v>
      </c>
      <c r="AO173" s="1">
        <v>321.16000000000003</v>
      </c>
      <c r="AP173" s="1">
        <v>337.57027179873302</v>
      </c>
      <c r="AQ173" s="1">
        <v>57.527000000000001</v>
      </c>
      <c r="AR173" s="1">
        <v>53.673913043478301</v>
      </c>
      <c r="AS173" s="1">
        <v>315</v>
      </c>
      <c r="AT173" s="1">
        <v>36.982875823974602</v>
      </c>
      <c r="AU173" s="1">
        <v>4.31147183054932</v>
      </c>
      <c r="AV173" s="1">
        <v>830.07092285156295</v>
      </c>
      <c r="AW173" s="1">
        <v>285.95764160156301</v>
      </c>
      <c r="AX173" s="1">
        <v>12.015180000000001</v>
      </c>
      <c r="AY173" s="1">
        <v>223.82431149550001</v>
      </c>
      <c r="AZ173" s="1">
        <v>615.08897999999999</v>
      </c>
      <c r="BA173" s="1">
        <v>252.52333321875</v>
      </c>
      <c r="BB173" s="1">
        <v>24.774052816275614</v>
      </c>
      <c r="BC173" s="1">
        <v>10.522608757019</v>
      </c>
      <c r="BD173" s="1">
        <v>21.996818542480501</v>
      </c>
      <c r="BE173" s="1">
        <v>904.84057971014295</v>
      </c>
      <c r="BF173" s="1">
        <v>186.301193237305</v>
      </c>
      <c r="BG173" s="1">
        <v>4781.6998784454299</v>
      </c>
      <c r="BH173" s="1">
        <v>9.85</v>
      </c>
      <c r="BI173" s="1">
        <v>158.64538574218801</v>
      </c>
      <c r="BJ173" s="1">
        <v>320.02708313903202</v>
      </c>
      <c r="BK173" s="1">
        <v>465.44577682801201</v>
      </c>
      <c r="BL173" s="1">
        <v>975.53497314453102</v>
      </c>
      <c r="BM173" s="1">
        <v>391.75</v>
      </c>
      <c r="BN173" s="1"/>
      <c r="BO173" s="1"/>
      <c r="BP173" s="1"/>
      <c r="BQ173" s="1"/>
      <c r="BR173" s="1"/>
      <c r="BX173" s="1"/>
      <c r="BY173" s="1"/>
      <c r="BZ173" s="1"/>
      <c r="CA173" s="1"/>
      <c r="CB173" s="52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1:124" hidden="1">
      <c r="A174" s="1" t="s">
        <v>299</v>
      </c>
      <c r="B174" s="1">
        <v>50.348097992570189</v>
      </c>
      <c r="C174" s="1">
        <v>86.778762895115065</v>
      </c>
      <c r="D174" s="1">
        <v>99.006424436109882</v>
      </c>
      <c r="E174" s="1">
        <v>100.81819045118637</v>
      </c>
      <c r="F174" s="1">
        <v>82.282141094678082</v>
      </c>
      <c r="G174" s="1">
        <v>74.427828405888121</v>
      </c>
      <c r="H174" s="1">
        <v>104.92138132294124</v>
      </c>
      <c r="I174" s="38">
        <v>52.40197556601904</v>
      </c>
      <c r="J174" s="1">
        <v>29.03489519639502</v>
      </c>
      <c r="K174" s="1">
        <v>26.562193472187005</v>
      </c>
      <c r="L174" s="1">
        <v>1170</v>
      </c>
      <c r="M174" s="1">
        <v>532.64</v>
      </c>
      <c r="N174" s="1">
        <v>74.618934839375697</v>
      </c>
      <c r="O174" s="1">
        <v>109.84210205078099</v>
      </c>
      <c r="P174" s="1">
        <v>31</v>
      </c>
      <c r="Q174" s="1">
        <v>1263.62622070313</v>
      </c>
      <c r="R174" s="1">
        <v>77.209526062011705</v>
      </c>
      <c r="S174" s="1">
        <v>60.9142875671387</v>
      </c>
      <c r="T174" s="1">
        <v>580.65</v>
      </c>
      <c r="U174" s="1">
        <v>1807.07136699066</v>
      </c>
      <c r="V174" s="1">
        <v>67.9375</v>
      </c>
      <c r="W174" s="1">
        <v>395.87214285714299</v>
      </c>
      <c r="X174" s="1">
        <v>1150</v>
      </c>
      <c r="Y174" s="1">
        <v>75.074996948242202</v>
      </c>
      <c r="Z174" s="1">
        <v>11.45</v>
      </c>
      <c r="AA174" s="1">
        <v>130.45391846000001</v>
      </c>
      <c r="AB174" s="1">
        <v>491.40475463867199</v>
      </c>
      <c r="AC174" s="1">
        <v>215.50109863281301</v>
      </c>
      <c r="AD174" s="1">
        <v>294.79998779296898</v>
      </c>
      <c r="AE174" s="1">
        <v>126.71645355224599</v>
      </c>
      <c r="AF174" s="1">
        <v>2.2199999491373701</v>
      </c>
      <c r="AG174" s="1">
        <v>3.07</v>
      </c>
      <c r="AH174" s="1">
        <v>2.3839999999999999</v>
      </c>
      <c r="AI174" s="1">
        <v>5584.0478515625</v>
      </c>
      <c r="AJ174" s="1">
        <v>14.17</v>
      </c>
      <c r="AK174" s="1">
        <v>14.22</v>
      </c>
      <c r="AL174" s="1">
        <v>13.27</v>
      </c>
      <c r="AM174" s="1">
        <v>15.01</v>
      </c>
      <c r="AN174" s="1">
        <v>2686.8240000000001</v>
      </c>
      <c r="AO174" s="1">
        <v>304.01</v>
      </c>
      <c r="AP174" s="1">
        <v>334.67799284819301</v>
      </c>
      <c r="AQ174" s="1">
        <v>62.400952380952397</v>
      </c>
      <c r="AR174" s="1">
        <v>52.797619047619101</v>
      </c>
      <c r="AS174" s="1">
        <v>354</v>
      </c>
      <c r="AT174" s="1">
        <v>36.697048187255902</v>
      </c>
      <c r="AU174" s="1">
        <v>4.3319080705505097</v>
      </c>
      <c r="AV174" s="1">
        <v>774.167724609375</v>
      </c>
      <c r="AW174" s="1">
        <v>305.16101074218801</v>
      </c>
      <c r="AX174" s="1">
        <v>12.015180000000001</v>
      </c>
      <c r="AY174" s="1">
        <v>217.13328184380001</v>
      </c>
      <c r="AZ174" s="1">
        <v>651.24474799999996</v>
      </c>
      <c r="BA174" s="1">
        <v>255.60092545625</v>
      </c>
      <c r="BB174" s="1">
        <v>24.820674840175712</v>
      </c>
      <c r="BC174" s="1">
        <v>10.2990474700928</v>
      </c>
      <c r="BD174" s="1">
        <v>22.004285812377901</v>
      </c>
      <c r="BE174" s="1">
        <v>891.03968253968105</v>
      </c>
      <c r="BF174" s="1">
        <v>164.453201293945</v>
      </c>
      <c r="BG174" s="1">
        <v>4950.71412927856</v>
      </c>
      <c r="BH174" s="1">
        <v>9.4499999999999993</v>
      </c>
      <c r="BI174" s="1">
        <v>153.20797729492199</v>
      </c>
      <c r="BJ174" s="1">
        <v>320.10280378391002</v>
      </c>
      <c r="BK174" s="1">
        <v>542.30556220896699</v>
      </c>
      <c r="BL174" s="1">
        <v>998.59521484375</v>
      </c>
      <c r="BM174" s="1">
        <v>377.90000000000003</v>
      </c>
      <c r="BN174" s="1"/>
      <c r="BO174" s="1"/>
      <c r="BP174" s="1"/>
      <c r="BQ174" s="1"/>
      <c r="BR174" s="1"/>
      <c r="BX174" s="1"/>
      <c r="BY174" s="1"/>
      <c r="BZ174" s="1"/>
      <c r="CA174" s="1"/>
      <c r="CB174" s="52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1:124" hidden="1">
      <c r="A175" s="1" t="s">
        <v>300</v>
      </c>
      <c r="B175" s="1">
        <v>50.687572929811886</v>
      </c>
      <c r="C175" s="1">
        <v>88.578587999662005</v>
      </c>
      <c r="D175" s="1">
        <v>100.13347759681126</v>
      </c>
      <c r="E175" s="1">
        <v>101.90470796913503</v>
      </c>
      <c r="F175" s="1">
        <v>83.78337589317492</v>
      </c>
      <c r="G175" s="1">
        <v>76.907207992440277</v>
      </c>
      <c r="H175" s="1">
        <v>107.3948896144266</v>
      </c>
      <c r="I175" s="38">
        <v>54.885596058229901</v>
      </c>
      <c r="J175" s="1">
        <v>28.520014624274868</v>
      </c>
      <c r="K175" s="1">
        <v>25.766809792264372</v>
      </c>
      <c r="L175" s="1">
        <v>1270.52502441406</v>
      </c>
      <c r="M175" s="1">
        <v>666.9</v>
      </c>
      <c r="N175" s="1">
        <v>72.293959421499295</v>
      </c>
      <c r="O175" s="1">
        <v>113.11110687255901</v>
      </c>
      <c r="P175" s="1">
        <v>31</v>
      </c>
      <c r="Q175" s="1">
        <v>1226.59399414063</v>
      </c>
      <c r="R175" s="1">
        <v>82.164733886718807</v>
      </c>
      <c r="S175" s="1">
        <v>62.250526428222699</v>
      </c>
      <c r="T175" s="1">
        <v>576.66</v>
      </c>
      <c r="U175" s="1">
        <v>1865.0750147277799</v>
      </c>
      <c r="V175" s="1">
        <v>79.974998474121094</v>
      </c>
      <c r="W175" s="1">
        <v>398.36554999999998</v>
      </c>
      <c r="X175" s="1">
        <v>1150</v>
      </c>
      <c r="Y175" s="1">
        <v>75.078948974609403</v>
      </c>
      <c r="Z175" s="1">
        <v>11.45</v>
      </c>
      <c r="AA175" s="1">
        <v>130.22767639</v>
      </c>
      <c r="AB175" s="1">
        <v>484.45001220703102</v>
      </c>
      <c r="AC175" s="1">
        <v>215.50109863281301</v>
      </c>
      <c r="AD175" s="1">
        <v>303.39999389648398</v>
      </c>
      <c r="AE175" s="1">
        <v>123.64900970459</v>
      </c>
      <c r="AF175" s="1">
        <v>2.2199999491373701</v>
      </c>
      <c r="AG175" s="1">
        <v>3.17</v>
      </c>
      <c r="AH175" s="1">
        <v>2.7389999999999999</v>
      </c>
      <c r="AI175" s="1">
        <v>5830.10009765625</v>
      </c>
      <c r="AJ175" s="1">
        <v>13.75</v>
      </c>
      <c r="AK175" s="1">
        <v>13.75</v>
      </c>
      <c r="AL175" s="1">
        <v>12.73</v>
      </c>
      <c r="AM175" s="1">
        <v>14.77</v>
      </c>
      <c r="AN175" s="1">
        <v>2661.498</v>
      </c>
      <c r="AO175" s="1">
        <v>340.1</v>
      </c>
      <c r="AP175" s="1">
        <v>319.803415388274</v>
      </c>
      <c r="AQ175" s="1">
        <v>67.837000000000003</v>
      </c>
      <c r="AR175" s="1">
        <v>53.625</v>
      </c>
      <c r="AS175" s="1">
        <v>363</v>
      </c>
      <c r="AT175" s="1">
        <v>38.722984313964801</v>
      </c>
      <c r="AU175" s="1">
        <v>4.4928077713431698</v>
      </c>
      <c r="AV175" s="1">
        <v>758.36297607421898</v>
      </c>
      <c r="AW175" s="1">
        <v>305.16101074218801</v>
      </c>
      <c r="AX175" s="1">
        <v>12.015180000000001</v>
      </c>
      <c r="AY175" s="1">
        <v>215.24832950370001</v>
      </c>
      <c r="AZ175" s="1">
        <v>627.21438999999998</v>
      </c>
      <c r="BA175" s="1">
        <v>249.67541204374999</v>
      </c>
      <c r="BB175" s="1">
        <v>24.586631763681222</v>
      </c>
      <c r="BC175" s="1">
        <v>10.8225002288818</v>
      </c>
      <c r="BD175" s="1">
        <v>21.936000823974599</v>
      </c>
      <c r="BE175" s="1">
        <v>792.11</v>
      </c>
      <c r="BF175" s="1">
        <v>173.63000488281301</v>
      </c>
      <c r="BG175" s="1">
        <v>5442.4500856292698</v>
      </c>
      <c r="BH175" s="1">
        <v>9.4499999999999993</v>
      </c>
      <c r="BI175" s="1">
        <v>147.037521362305</v>
      </c>
      <c r="BJ175" s="1">
        <v>338.13456373427499</v>
      </c>
      <c r="BK175" s="1">
        <v>606.02562282600297</v>
      </c>
      <c r="BL175" s="1">
        <v>969.75</v>
      </c>
      <c r="BM175" s="1">
        <v>381.55</v>
      </c>
      <c r="BN175" s="1"/>
      <c r="BO175" s="1"/>
      <c r="BP175" s="1"/>
      <c r="BQ175" s="1"/>
      <c r="BR175" s="1"/>
      <c r="BX175" s="1"/>
      <c r="BY175" s="1"/>
      <c r="BZ175" s="1"/>
      <c r="CA175" s="1"/>
      <c r="CB175" s="52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</row>
    <row r="176" spans="1:124" hidden="1">
      <c r="A176" s="1" t="s">
        <v>301</v>
      </c>
      <c r="B176" s="1">
        <v>50.524559565749634</v>
      </c>
      <c r="C176" s="1">
        <v>88.84442464610072</v>
      </c>
      <c r="D176" s="1">
        <v>99.829314590584346</v>
      </c>
      <c r="E176" s="1">
        <v>101.01132241190641</v>
      </c>
      <c r="F176" s="1">
        <v>88.918284385205226</v>
      </c>
      <c r="G176" s="1">
        <v>77.74879073271326</v>
      </c>
      <c r="H176" s="1">
        <v>109.02485301379541</v>
      </c>
      <c r="I176" s="38">
        <v>55.157722152165931</v>
      </c>
      <c r="J176" s="1">
        <v>28.106109126692676</v>
      </c>
      <c r="K176" s="1">
        <v>25.640053401326114</v>
      </c>
      <c r="L176" s="1">
        <v>1287.69567871094</v>
      </c>
      <c r="M176" s="1">
        <v>505.62</v>
      </c>
      <c r="N176" s="1">
        <v>68.294299672709997</v>
      </c>
      <c r="O176" s="1">
        <v>122.03125</v>
      </c>
      <c r="P176" s="1">
        <v>29.5</v>
      </c>
      <c r="Q176" s="1">
        <v>1307.18884277344</v>
      </c>
      <c r="R176" s="1">
        <v>85.569129943847699</v>
      </c>
      <c r="S176" s="1">
        <v>66.462173461914105</v>
      </c>
      <c r="T176" s="1">
        <v>597.79999999999995</v>
      </c>
      <c r="U176" s="1">
        <v>1913.17391866455</v>
      </c>
      <c r="V176" s="1">
        <v>81.769996643066406</v>
      </c>
      <c r="W176" s="1">
        <v>393.36793478260898</v>
      </c>
      <c r="X176" s="1">
        <v>958.26</v>
      </c>
      <c r="Y176" s="1">
        <v>78.956520080566406</v>
      </c>
      <c r="Z176" s="1">
        <v>11.45</v>
      </c>
      <c r="AA176" s="1">
        <v>131.22999573000001</v>
      </c>
      <c r="AB176" s="1">
        <v>451.08694458007801</v>
      </c>
      <c r="AC176" s="1">
        <v>207.2119140625</v>
      </c>
      <c r="AD176" s="1">
        <v>310.5</v>
      </c>
      <c r="AE176" s="1">
        <v>120.107292175293</v>
      </c>
      <c r="AF176" s="1">
        <v>2.2199999491373701</v>
      </c>
      <c r="AG176" s="1">
        <v>3.16</v>
      </c>
      <c r="AH176" s="1">
        <v>2.1274999999999999</v>
      </c>
      <c r="AI176" s="1">
        <v>5590.4345703125</v>
      </c>
      <c r="AJ176" s="1">
        <v>13.69</v>
      </c>
      <c r="AK176" s="1">
        <v>13.88</v>
      </c>
      <c r="AL176" s="1">
        <v>12.53</v>
      </c>
      <c r="AM176" s="1">
        <v>14.65</v>
      </c>
      <c r="AN176" s="1">
        <v>2683.404</v>
      </c>
      <c r="AO176" s="1">
        <v>464.44</v>
      </c>
      <c r="AP176" s="1">
        <v>326.41433870379399</v>
      </c>
      <c r="AQ176" s="1">
        <v>62.630434782608702</v>
      </c>
      <c r="AR176" s="1">
        <v>55.445652173912997</v>
      </c>
      <c r="AS176" s="1">
        <v>274</v>
      </c>
      <c r="AT176" s="1">
        <v>41.401763916015597</v>
      </c>
      <c r="AU176" s="1">
        <v>4.5896714023875003</v>
      </c>
      <c r="AV176" s="1">
        <v>770.99041748046898</v>
      </c>
      <c r="AW176" s="1">
        <v>285.63134765625</v>
      </c>
      <c r="AX176" s="1">
        <v>13.448180000000001</v>
      </c>
      <c r="AY176" s="1">
        <v>213.48463140769999</v>
      </c>
      <c r="AZ176" s="1">
        <v>633.38732600000003</v>
      </c>
      <c r="BA176" s="1">
        <v>250.54816208125001</v>
      </c>
      <c r="BB176" s="1">
        <v>24.789124403484244</v>
      </c>
      <c r="BC176" s="1">
        <v>11.7291307449341</v>
      </c>
      <c r="BD176" s="1">
        <v>21.947391510009801</v>
      </c>
      <c r="BE176" s="1">
        <v>770.20434782608697</v>
      </c>
      <c r="BF176" s="1">
        <v>186.49580383300801</v>
      </c>
      <c r="BG176" s="1">
        <v>5405.5216241546595</v>
      </c>
      <c r="BH176" s="1">
        <v>9.3000000000000007</v>
      </c>
      <c r="BI176" s="1">
        <v>141.04377746582</v>
      </c>
      <c r="BJ176" s="1">
        <v>379.24542568676901</v>
      </c>
      <c r="BK176" s="1">
        <v>609.57954050195804</v>
      </c>
      <c r="BL176" s="1">
        <v>937.60870361328102</v>
      </c>
      <c r="BM176" s="1">
        <v>389.2</v>
      </c>
      <c r="BN176" s="1"/>
      <c r="BO176" s="1"/>
      <c r="BP176" s="1"/>
      <c r="BQ176" s="1"/>
      <c r="BR176" s="1"/>
      <c r="BX176" s="1"/>
      <c r="BY176" s="1"/>
      <c r="BZ176" s="1"/>
      <c r="CA176" s="1"/>
      <c r="CB176" s="52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</row>
    <row r="177" spans="1:124" hidden="1">
      <c r="A177" s="1" t="s">
        <v>302</v>
      </c>
      <c r="B177" s="1">
        <v>52.584673327212364</v>
      </c>
      <c r="C177" s="1">
        <v>90.507331776055551</v>
      </c>
      <c r="D177" s="1">
        <v>100.40534316120282</v>
      </c>
      <c r="E177" s="1">
        <v>101.49505089681342</v>
      </c>
      <c r="F177" s="1">
        <v>90.346328488200299</v>
      </c>
      <c r="G177" s="1">
        <v>80.509533768503644</v>
      </c>
      <c r="H177" s="1">
        <v>116.51364872769459</v>
      </c>
      <c r="I177" s="38">
        <v>54.503336987236388</v>
      </c>
      <c r="J177" s="1">
        <v>30.398602547213535</v>
      </c>
      <c r="K177" s="1">
        <v>28.379373725291824</v>
      </c>
      <c r="L177" s="1">
        <v>1277.28942871094</v>
      </c>
      <c r="M177" s="1">
        <v>496.04</v>
      </c>
      <c r="N177" s="1">
        <v>66.8947608266364</v>
      </c>
      <c r="O177" s="1">
        <v>119.190788269043</v>
      </c>
      <c r="P177" s="1">
        <v>29.5</v>
      </c>
      <c r="Q177" s="1">
        <v>1244.00183105469</v>
      </c>
      <c r="R177" s="1">
        <v>89.228424072265597</v>
      </c>
      <c r="S177" s="1">
        <v>72.638420104980497</v>
      </c>
      <c r="T177" s="1">
        <v>597.51</v>
      </c>
      <c r="U177" s="1">
        <v>1881.36846713562</v>
      </c>
      <c r="V177" s="1">
        <v>83.25</v>
      </c>
      <c r="W177" s="1">
        <v>378.37142857142902</v>
      </c>
      <c r="X177" s="1">
        <v>940</v>
      </c>
      <c r="Y177" s="1">
        <v>84.75</v>
      </c>
      <c r="Z177" s="1">
        <v>11.45</v>
      </c>
      <c r="AA177" s="1">
        <v>130.00210571</v>
      </c>
      <c r="AB177" s="1">
        <v>440.42105102539102</v>
      </c>
      <c r="AC177" s="1">
        <v>199.55999755859401</v>
      </c>
      <c r="AD177" s="1">
        <v>362.20001220703102</v>
      </c>
      <c r="AE177" s="1">
        <v>113.41673278808599</v>
      </c>
      <c r="AF177" s="1">
        <v>2.2399999830457902</v>
      </c>
      <c r="AG177" s="1">
        <v>3.11</v>
      </c>
      <c r="AH177" s="1">
        <v>2.0405000000000002</v>
      </c>
      <c r="AI177" s="1">
        <v>5400.26318359375</v>
      </c>
      <c r="AJ177" s="1">
        <v>15.15</v>
      </c>
      <c r="AK177" s="1">
        <v>15.15</v>
      </c>
      <c r="AL177" s="1">
        <v>13.9</v>
      </c>
      <c r="AM177" s="1">
        <v>16.399999999999999</v>
      </c>
      <c r="AN177" s="1">
        <v>2668.77</v>
      </c>
      <c r="AO177" s="1">
        <v>358.15</v>
      </c>
      <c r="AP177" s="1">
        <v>358.64258986695302</v>
      </c>
      <c r="AQ177" s="1">
        <v>59.976666666666702</v>
      </c>
      <c r="AR177" s="1">
        <v>56</v>
      </c>
      <c r="AS177" s="1">
        <v>269</v>
      </c>
      <c r="AT177" s="1">
        <v>43.025867462158203</v>
      </c>
      <c r="AU177" s="1">
        <v>5.2028952645778102</v>
      </c>
      <c r="AV177" s="1">
        <v>819.88952636718795</v>
      </c>
      <c r="AW177" s="1">
        <v>315.97000122070301</v>
      </c>
      <c r="AX177" s="1">
        <v>13.613530000000001</v>
      </c>
      <c r="AY177" s="1">
        <v>207.52112722059999</v>
      </c>
      <c r="AZ177" s="1">
        <v>613.98667</v>
      </c>
      <c r="BA177" s="1">
        <v>242.7623130625</v>
      </c>
      <c r="BB177" s="1">
        <v>24.653937125816491</v>
      </c>
      <c r="BC177" s="1">
        <v>11.013500213623001</v>
      </c>
      <c r="BD177" s="1">
        <v>22.040500640869102</v>
      </c>
      <c r="BE177" s="1">
        <v>757.88888888888903</v>
      </c>
      <c r="BF177" s="1">
        <v>186.31399536132801</v>
      </c>
      <c r="BG177" s="1">
        <v>5383.0525714721698</v>
      </c>
      <c r="BH177" s="1">
        <v>9.25</v>
      </c>
      <c r="BI177" s="1">
        <v>140.45266723632801</v>
      </c>
      <c r="BJ177" s="1">
        <v>376.82446787091601</v>
      </c>
      <c r="BK177" s="1">
        <v>645.79060932500704</v>
      </c>
      <c r="BL177" s="1">
        <v>924.34210205078102</v>
      </c>
      <c r="BM177" s="1">
        <v>376.45</v>
      </c>
      <c r="BN177" s="1"/>
      <c r="BO177" s="1"/>
      <c r="BP177" s="1"/>
      <c r="BQ177" s="1"/>
      <c r="BR177" s="1"/>
      <c r="BX177" s="1"/>
      <c r="BY177" s="1"/>
      <c r="BZ177" s="1"/>
      <c r="CA177" s="1"/>
      <c r="CB177" s="52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</row>
    <row r="178" spans="1:124" hidden="1">
      <c r="A178" s="1" t="s">
        <v>303</v>
      </c>
      <c r="B178" s="1">
        <v>54.84570408919393</v>
      </c>
      <c r="C178" s="1">
        <v>92.99764830272683</v>
      </c>
      <c r="D178" s="1">
        <v>102.81715111366664</v>
      </c>
      <c r="E178" s="1">
        <v>102.09054088815267</v>
      </c>
      <c r="F178" s="1">
        <v>109.52443847260517</v>
      </c>
      <c r="G178" s="1">
        <v>83.079150352150535</v>
      </c>
      <c r="H178" s="1">
        <v>117.85186269098101</v>
      </c>
      <c r="I178" s="38">
        <v>57.962410203780927</v>
      </c>
      <c r="J178" s="1">
        <v>32.525493182623698</v>
      </c>
      <c r="K178" s="1">
        <v>30.779968707198226</v>
      </c>
      <c r="L178" s="1">
        <v>1321.04760742188</v>
      </c>
      <c r="M178" s="1">
        <v>375.77</v>
      </c>
      <c r="N178" s="1">
        <v>68.554315470801697</v>
      </c>
      <c r="O178" s="1">
        <v>108.444442749023</v>
      </c>
      <c r="P178" s="1">
        <v>31.4</v>
      </c>
      <c r="Q178" s="1">
        <v>1378.693359375</v>
      </c>
      <c r="R178" s="1">
        <v>121.98428344726599</v>
      </c>
      <c r="S178" s="1">
        <v>96.047622680664105</v>
      </c>
      <c r="T178" s="1">
        <v>601.16</v>
      </c>
      <c r="U178" s="1">
        <v>2144.50007046051</v>
      </c>
      <c r="V178" s="1">
        <v>86.037498474121094</v>
      </c>
      <c r="W178" s="1">
        <v>389.77922727272698</v>
      </c>
      <c r="X178" s="1">
        <v>905</v>
      </c>
      <c r="Y178" s="1">
        <v>87.333335876464801</v>
      </c>
      <c r="Z178" s="1">
        <v>11.45</v>
      </c>
      <c r="AA178" s="1">
        <v>126.58914948</v>
      </c>
      <c r="AB178" s="1">
        <v>475.85714721679699</v>
      </c>
      <c r="AC178" s="1">
        <v>203.919998168945</v>
      </c>
      <c r="AD178" s="1">
        <v>345.5</v>
      </c>
      <c r="AE178" s="1">
        <v>110.60125732421901</v>
      </c>
      <c r="AF178" s="1">
        <v>2.2399999830457902</v>
      </c>
      <c r="AG178" s="1">
        <v>3.11</v>
      </c>
      <c r="AH178" s="1">
        <v>1.9339999999999999</v>
      </c>
      <c r="AI178" s="1">
        <v>6082.85693359375</v>
      </c>
      <c r="AJ178" s="1">
        <v>16.43</v>
      </c>
      <c r="AK178" s="1">
        <v>16.260000000000002</v>
      </c>
      <c r="AL178" s="1">
        <v>15.15</v>
      </c>
      <c r="AM178" s="1">
        <v>17.88</v>
      </c>
      <c r="AN178" s="1">
        <v>2705.2379999999998</v>
      </c>
      <c r="AO178" s="1">
        <v>415.79</v>
      </c>
      <c r="AP178" s="1">
        <v>403.26632224671198</v>
      </c>
      <c r="AQ178" s="1">
        <v>60.569523809523801</v>
      </c>
      <c r="AR178" s="1">
        <v>58.943181818181799</v>
      </c>
      <c r="AS178" s="1">
        <v>235</v>
      </c>
      <c r="AT178" s="1">
        <v>44.4239311218262</v>
      </c>
      <c r="AU178" s="1">
        <v>5.4320437681845402</v>
      </c>
      <c r="AV178" s="1">
        <v>855.09588623046898</v>
      </c>
      <c r="AW178" s="1">
        <v>296.72000122070301</v>
      </c>
      <c r="AX178" s="1">
        <v>13.8248</v>
      </c>
      <c r="AY178" s="1">
        <v>210.80601492439999</v>
      </c>
      <c r="AZ178" s="1">
        <v>637.13517999999999</v>
      </c>
      <c r="BA178" s="1">
        <v>250.22662259374999</v>
      </c>
      <c r="BB178" s="1">
        <v>24.990865199928773</v>
      </c>
      <c r="BC178" s="1">
        <v>11.579999923706101</v>
      </c>
      <c r="BD178" s="1">
        <v>22.180477142333999</v>
      </c>
      <c r="BE178" s="1">
        <v>756.99242424242402</v>
      </c>
      <c r="BF178" s="1">
        <v>183.95849609375</v>
      </c>
      <c r="BG178" s="1">
        <v>5493.4763277069096</v>
      </c>
      <c r="BH178" s="1">
        <v>9.25</v>
      </c>
      <c r="BI178" s="1">
        <v>140.14735412597699</v>
      </c>
      <c r="BJ178" s="1">
        <v>398.373901970541</v>
      </c>
      <c r="BK178" s="1">
        <v>719.63031612754105</v>
      </c>
      <c r="BL178" s="1">
        <v>956.71429443359398</v>
      </c>
      <c r="BM178" s="1">
        <v>387.6</v>
      </c>
      <c r="BN178" s="1"/>
      <c r="BO178" s="1"/>
      <c r="BP178" s="1"/>
      <c r="BQ178" s="1"/>
      <c r="BR178" s="1"/>
      <c r="BX178" s="1"/>
      <c r="BY178" s="1"/>
      <c r="BZ178" s="1"/>
      <c r="CA178" s="1"/>
      <c r="CB178" s="52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</row>
    <row r="179" spans="1:124" hidden="1">
      <c r="A179" s="1" t="s">
        <v>304</v>
      </c>
      <c r="B179" s="1">
        <v>56.585047188354835</v>
      </c>
      <c r="C179" s="1">
        <v>95.087109787241644</v>
      </c>
      <c r="D179" s="1">
        <v>103.53382882057902</v>
      </c>
      <c r="E179" s="1">
        <v>101.38801864115113</v>
      </c>
      <c r="F179" s="1">
        <v>123.34165010602497</v>
      </c>
      <c r="G179" s="1">
        <v>86.555235309043752</v>
      </c>
      <c r="H179" s="1">
        <v>121.38911633341213</v>
      </c>
      <c r="I179" s="38">
        <v>61.39431229783321</v>
      </c>
      <c r="J179" s="1">
        <v>34.060004880280424</v>
      </c>
      <c r="K179" s="1">
        <v>32.27122430185495</v>
      </c>
      <c r="L179" s="1">
        <v>1402.36364746094</v>
      </c>
      <c r="M179" s="1">
        <v>250.51</v>
      </c>
      <c r="N179" s="1">
        <v>67.782056790425202</v>
      </c>
      <c r="O179" s="1">
        <v>101.26190185546901</v>
      </c>
      <c r="P179" s="1">
        <v>33.6</v>
      </c>
      <c r="Q179" s="1">
        <v>1458.94848632813</v>
      </c>
      <c r="R179" s="1">
        <v>142.56045532226599</v>
      </c>
      <c r="S179" s="1">
        <v>113.30771636962901</v>
      </c>
      <c r="T179" s="1">
        <v>597.67999999999995</v>
      </c>
      <c r="U179" s="1">
        <v>2363.0910230300901</v>
      </c>
      <c r="V179" s="1">
        <v>86.199996948242202</v>
      </c>
      <c r="W179" s="1">
        <v>396.97390909090899</v>
      </c>
      <c r="X179" s="1">
        <v>870</v>
      </c>
      <c r="Y179" s="1">
        <v>88.75</v>
      </c>
      <c r="Z179" s="1">
        <v>11.45</v>
      </c>
      <c r="AA179" s="1">
        <v>127.03417969</v>
      </c>
      <c r="AB179" s="1">
        <v>524.477294921875</v>
      </c>
      <c r="AC179" s="1">
        <v>195.30999755859401</v>
      </c>
      <c r="AD179" s="1">
        <v>344.60000610351602</v>
      </c>
      <c r="AE179" s="1">
        <v>112.08309936523401</v>
      </c>
      <c r="AF179" s="1">
        <v>2.2399999830457902</v>
      </c>
      <c r="AG179" s="1">
        <v>3.32</v>
      </c>
      <c r="AH179" s="1">
        <v>1.962375</v>
      </c>
      <c r="AI179" s="1">
        <v>6287.04541015625</v>
      </c>
      <c r="AJ179" s="1">
        <v>17.23</v>
      </c>
      <c r="AK179" s="1">
        <v>16.739999999999998</v>
      </c>
      <c r="AL179" s="1">
        <v>15.88</v>
      </c>
      <c r="AM179" s="1">
        <v>19.07</v>
      </c>
      <c r="AN179" s="1">
        <v>2744.46</v>
      </c>
      <c r="AO179" s="1">
        <v>436.65</v>
      </c>
      <c r="AP179" s="1">
        <v>419.79363053551202</v>
      </c>
      <c r="AQ179" s="1">
        <v>61.274545454545397</v>
      </c>
      <c r="AR179" s="1">
        <v>59.352272727272698</v>
      </c>
      <c r="AS179" s="1">
        <v>216</v>
      </c>
      <c r="AT179" s="1">
        <v>47.6454467773438</v>
      </c>
      <c r="AU179" s="1">
        <v>5.4569854499223096</v>
      </c>
      <c r="AV179" s="1">
        <v>876.79974365234398</v>
      </c>
      <c r="AW179" s="1">
        <v>326.33999633789102</v>
      </c>
      <c r="AX179" s="1">
        <v>14.000870000000001</v>
      </c>
      <c r="AY179" s="1">
        <v>216.9899813735</v>
      </c>
      <c r="AZ179" s="1">
        <v>604.06587999999999</v>
      </c>
      <c r="BA179" s="1">
        <v>249.60651072499999</v>
      </c>
      <c r="BB179" s="1">
        <v>25.353187326082129</v>
      </c>
      <c r="BC179" s="1">
        <v>12.0481815338135</v>
      </c>
      <c r="BD179" s="1">
        <v>22.4527263641357</v>
      </c>
      <c r="BE179" s="1">
        <v>722.04545454545496</v>
      </c>
      <c r="BF179" s="1">
        <v>196.69659423828099</v>
      </c>
      <c r="BG179" s="1">
        <v>5497.6362292755102</v>
      </c>
      <c r="BH179" s="1">
        <v>9.25</v>
      </c>
      <c r="BI179" s="1">
        <v>139.30442810058599</v>
      </c>
      <c r="BJ179" s="1">
        <v>394.46330630277203</v>
      </c>
      <c r="BK179" s="1">
        <v>779.40500890989097</v>
      </c>
      <c r="BL179" s="1">
        <v>966</v>
      </c>
      <c r="BM179" s="1">
        <v>388.25</v>
      </c>
      <c r="BN179" s="1"/>
      <c r="BO179" s="1"/>
      <c r="BP179" s="1"/>
      <c r="BQ179" s="1"/>
      <c r="BR179" s="1"/>
      <c r="BX179" s="1"/>
      <c r="BY179" s="1"/>
      <c r="BZ179" s="1"/>
      <c r="CA179" s="1"/>
      <c r="CB179" s="52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1:124" hidden="1">
      <c r="A180" s="1" t="s">
        <v>305</v>
      </c>
      <c r="B180" s="1">
        <v>57.862645895790443</v>
      </c>
      <c r="C180" s="1">
        <v>96.170831243416217</v>
      </c>
      <c r="D180" s="1">
        <v>105.08655088139436</v>
      </c>
      <c r="E180" s="1">
        <v>99.055025596606825</v>
      </c>
      <c r="F180" s="1">
        <v>160.76313218625862</v>
      </c>
      <c r="G180" s="1">
        <v>87.165227939481156</v>
      </c>
      <c r="H180" s="1">
        <v>119.62417854974686</v>
      </c>
      <c r="I180" s="38">
        <v>63.719745170614523</v>
      </c>
      <c r="J180" s="1">
        <v>35.451028505563229</v>
      </c>
      <c r="K180" s="1">
        <v>33.809130986597403</v>
      </c>
      <c r="L180" s="1">
        <v>1491.95239257813</v>
      </c>
      <c r="M180" s="1">
        <v>446.17</v>
      </c>
      <c r="N180" s="1">
        <v>64.319405058163099</v>
      </c>
      <c r="O180" s="1">
        <v>99.387496948242202</v>
      </c>
      <c r="P180" s="1">
        <v>33.1</v>
      </c>
      <c r="Q180" s="1">
        <v>1555.869140625</v>
      </c>
      <c r="R180" s="1">
        <v>217.66700744628901</v>
      </c>
      <c r="S180" s="1">
        <v>164.64999389648401</v>
      </c>
      <c r="T180" s="1">
        <v>576.35</v>
      </c>
      <c r="U180" s="1">
        <v>2447.2380340499899</v>
      </c>
      <c r="V180" s="1">
        <v>82.019996643066406</v>
      </c>
      <c r="W180" s="1">
        <v>401.81142857142902</v>
      </c>
      <c r="X180" s="1">
        <v>870</v>
      </c>
      <c r="Y180" s="1">
        <v>90.452377319335895</v>
      </c>
      <c r="Z180" s="1">
        <v>11.45</v>
      </c>
      <c r="AA180" s="1">
        <v>126.11000061</v>
      </c>
      <c r="AB180" s="1">
        <v>579.047607421875</v>
      </c>
      <c r="AC180" s="1">
        <v>202.82000732421901</v>
      </c>
      <c r="AD180" s="1">
        <v>332</v>
      </c>
      <c r="AE180" s="1">
        <v>98.731552124023395</v>
      </c>
      <c r="AF180" s="1">
        <v>2.3499999576144699</v>
      </c>
      <c r="AG180" s="1">
        <v>3.43</v>
      </c>
      <c r="AH180" s="1">
        <v>1.8976</v>
      </c>
      <c r="AI180" s="1">
        <v>6230.5712890625</v>
      </c>
      <c r="AJ180" s="1">
        <v>18.04</v>
      </c>
      <c r="AK180" s="1">
        <v>17.63</v>
      </c>
      <c r="AL180" s="1">
        <v>16.84</v>
      </c>
      <c r="AM180" s="1">
        <v>19.649999999999999</v>
      </c>
      <c r="AN180" s="1">
        <v>3553.9140000000002</v>
      </c>
      <c r="AO180" s="1">
        <v>537.29</v>
      </c>
      <c r="AP180" s="1">
        <v>419.79363053551202</v>
      </c>
      <c r="AQ180" s="1">
        <v>60.593000000000004</v>
      </c>
      <c r="AR180" s="1">
        <v>57.976190476190503</v>
      </c>
      <c r="AS180" s="1">
        <v>226</v>
      </c>
      <c r="AT180" s="1">
        <v>56.750843048095703</v>
      </c>
      <c r="AU180" s="1">
        <v>5.2365856180292303</v>
      </c>
      <c r="AV180" s="1">
        <v>875.94519042968795</v>
      </c>
      <c r="AW180" s="1">
        <v>285.23001098632801</v>
      </c>
      <c r="AX180" s="1">
        <v>14.147589999999999</v>
      </c>
      <c r="AY180" s="1">
        <v>199.9151791816</v>
      </c>
      <c r="AZ180" s="1">
        <v>539.25005199999998</v>
      </c>
      <c r="BA180" s="1">
        <v>223.24027275</v>
      </c>
      <c r="BB180" s="1">
        <v>25.693674409677481</v>
      </c>
      <c r="BC180" s="1">
        <v>11.774285316467299</v>
      </c>
      <c r="BD180" s="1">
        <v>22.734210968017599</v>
      </c>
      <c r="BE180" s="1">
        <v>660.61904761904805</v>
      </c>
      <c r="BF180" s="1">
        <v>181.78259277343801</v>
      </c>
      <c r="BG180" s="1">
        <v>5300.9525442016602</v>
      </c>
      <c r="BH180" s="1">
        <v>9.1</v>
      </c>
      <c r="BI180" s="1">
        <v>137.60044860839801</v>
      </c>
      <c r="BJ180" s="1">
        <v>411.95418265652802</v>
      </c>
      <c r="BK180" s="1">
        <v>773.49948738447597</v>
      </c>
      <c r="BL180" s="1">
        <v>962.64288330078102</v>
      </c>
      <c r="BM180" s="1">
        <v>384</v>
      </c>
      <c r="BN180" s="1"/>
      <c r="BO180" s="1"/>
      <c r="BP180" s="1"/>
      <c r="BQ180" s="1"/>
      <c r="BR180" s="1"/>
      <c r="BX180" s="1"/>
      <c r="BY180" s="1"/>
      <c r="BZ180" s="1"/>
      <c r="CA180" s="1"/>
      <c r="CB180" s="52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1:124" hidden="1">
      <c r="A181" s="1" t="s">
        <v>306</v>
      </c>
      <c r="B181" s="1">
        <v>56.585652258910095</v>
      </c>
      <c r="C181" s="1">
        <v>95.676082880163307</v>
      </c>
      <c r="D181" s="1">
        <v>104.50886522537185</v>
      </c>
      <c r="E181" s="1">
        <v>99.03016914352888</v>
      </c>
      <c r="F181" s="1">
        <v>155.08231944179019</v>
      </c>
      <c r="G181" s="1">
        <v>86.754252999811925</v>
      </c>
      <c r="H181" s="1">
        <v>120.47202555461156</v>
      </c>
      <c r="I181" s="38">
        <v>62.399508296879347</v>
      </c>
      <c r="J181" s="1">
        <v>33.716394246482608</v>
      </c>
      <c r="K181" s="1">
        <v>31.81110824753684</v>
      </c>
      <c r="L181" s="1">
        <v>1457.06823730469</v>
      </c>
      <c r="M181" s="1">
        <v>407.38</v>
      </c>
      <c r="N181" s="1">
        <v>66.158298164395902</v>
      </c>
      <c r="O181" s="1">
        <v>99.784088134765597</v>
      </c>
      <c r="P181" s="1">
        <v>33.1</v>
      </c>
      <c r="Q181" s="1">
        <v>1551.17114257813</v>
      </c>
      <c r="R181" s="1">
        <v>198.07304382324199</v>
      </c>
      <c r="S181" s="1">
        <v>162.67956542968801</v>
      </c>
      <c r="T181" s="1">
        <v>589.28</v>
      </c>
      <c r="U181" s="1">
        <v>2409.7499739776599</v>
      </c>
      <c r="V181" s="1">
        <v>76.9375</v>
      </c>
      <c r="W181" s="1">
        <v>409.33563913043503</v>
      </c>
      <c r="X181" s="1">
        <v>870</v>
      </c>
      <c r="Y181" s="1">
        <v>89.760871887207003</v>
      </c>
      <c r="Z181" s="1">
        <v>11.45</v>
      </c>
      <c r="AA181" s="1">
        <v>119.62000275</v>
      </c>
      <c r="AB181" s="1">
        <v>570.56817626953102</v>
      </c>
      <c r="AC181" s="1">
        <v>192.88000488281301</v>
      </c>
      <c r="AD181" s="1">
        <v>358.79998779296898</v>
      </c>
      <c r="AE181" s="1">
        <v>96.156875610351605</v>
      </c>
      <c r="AF181" s="1">
        <v>2.3499999576144699</v>
      </c>
      <c r="AG181" s="1">
        <v>3.55</v>
      </c>
      <c r="AH181" s="1">
        <v>1.631</v>
      </c>
      <c r="AI181" s="1">
        <v>5856.13623046875</v>
      </c>
      <c r="AJ181" s="1">
        <v>16.98</v>
      </c>
      <c r="AK181" s="1">
        <v>16.82</v>
      </c>
      <c r="AL181" s="1">
        <v>15.73</v>
      </c>
      <c r="AM181" s="1">
        <v>18.38</v>
      </c>
      <c r="AN181" s="1">
        <v>3548.049</v>
      </c>
      <c r="AO181" s="1">
        <v>543.97</v>
      </c>
      <c r="AP181" s="1">
        <v>472.51573388931399</v>
      </c>
      <c r="AQ181" s="1">
        <v>60.124347826087003</v>
      </c>
      <c r="AR181" s="1">
        <v>55.8913043478261</v>
      </c>
      <c r="AS181" s="1">
        <v>250</v>
      </c>
      <c r="AT181" s="1">
        <v>57.204135894775398</v>
      </c>
      <c r="AU181" s="1">
        <v>5.01581102545794</v>
      </c>
      <c r="AV181" s="1">
        <v>887.32531738281295</v>
      </c>
      <c r="AW181" s="1">
        <v>302.10998535156301</v>
      </c>
      <c r="AX181" s="1">
        <v>14.38008</v>
      </c>
      <c r="AY181" s="1">
        <v>192.49662406530001</v>
      </c>
      <c r="AZ181" s="1">
        <v>539.25005199999998</v>
      </c>
      <c r="BA181" s="1">
        <v>214.09936446250001</v>
      </c>
      <c r="BB181" s="1">
        <v>25.651211217289791</v>
      </c>
      <c r="BC181" s="1">
        <v>12.0947828292847</v>
      </c>
      <c r="BD181" s="1">
        <v>21.894783020019499</v>
      </c>
      <c r="BE181" s="1">
        <v>643.34782608695696</v>
      </c>
      <c r="BF181" s="1">
        <v>183.81930541992199</v>
      </c>
      <c r="BG181" s="1">
        <v>5173.3183137512196</v>
      </c>
      <c r="BH181" s="1">
        <v>9.0500000000000007</v>
      </c>
      <c r="BI181" s="1">
        <v>146.02412414550801</v>
      </c>
      <c r="BJ181" s="1">
        <v>425.90666252347</v>
      </c>
      <c r="BK181" s="1">
        <v>806.81629433270905</v>
      </c>
      <c r="BL181" s="1">
        <v>946.90911865234398</v>
      </c>
      <c r="BM181" s="1">
        <v>385.75</v>
      </c>
      <c r="BN181" s="1"/>
      <c r="BO181" s="1"/>
      <c r="BP181" s="1"/>
      <c r="BQ181" s="1"/>
      <c r="BR181" s="1"/>
      <c r="BX181" s="1"/>
      <c r="BY181" s="1"/>
      <c r="BZ181" s="1"/>
      <c r="CA181" s="1"/>
      <c r="CB181" s="52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1:124" hidden="1">
      <c r="A182" s="1" t="s">
        <v>307</v>
      </c>
      <c r="B182" s="1">
        <v>56.67587887189088</v>
      </c>
      <c r="C182" s="1">
        <v>98.25329209464546</v>
      </c>
      <c r="D182" s="1">
        <v>107.59628929287196</v>
      </c>
      <c r="E182" s="1">
        <v>101.14924984974104</v>
      </c>
      <c r="F182" s="1">
        <v>167.10845226704888</v>
      </c>
      <c r="G182" s="1">
        <v>88.816103639481682</v>
      </c>
      <c r="H182" s="1">
        <v>120.37886302529931</v>
      </c>
      <c r="I182" s="38">
        <v>66.017950359565376</v>
      </c>
      <c r="J182" s="1">
        <v>32.351649760853142</v>
      </c>
      <c r="K182" s="1">
        <v>30.227538778256914</v>
      </c>
      <c r="L182" s="1">
        <v>1571.09094238281</v>
      </c>
      <c r="M182" s="1">
        <v>438.41</v>
      </c>
      <c r="N182" s="1">
        <v>72.269991824995799</v>
      </c>
      <c r="O182" s="1">
        <v>100.155242919922</v>
      </c>
      <c r="P182" s="1">
        <v>33.1</v>
      </c>
      <c r="Q182" s="1">
        <v>1486.26354980469</v>
      </c>
      <c r="R182" s="1">
        <v>220.10238647460901</v>
      </c>
      <c r="S182" s="1">
        <v>182.95285034179699</v>
      </c>
      <c r="T182" s="1">
        <v>653.58000000000004</v>
      </c>
      <c r="U182" s="1">
        <v>2504.8410313934301</v>
      </c>
      <c r="V182" s="1">
        <v>75.290000915527301</v>
      </c>
      <c r="W182" s="1">
        <v>418.09924090909101</v>
      </c>
      <c r="X182" s="1">
        <v>870</v>
      </c>
      <c r="Y182" s="1">
        <v>93.772727966308594</v>
      </c>
      <c r="Z182" s="1">
        <v>11.45</v>
      </c>
      <c r="AA182" s="1">
        <v>119.79000092</v>
      </c>
      <c r="AB182" s="1">
        <v>612.95452880859398</v>
      </c>
      <c r="AC182" s="1">
        <v>193.86000061035199</v>
      </c>
      <c r="AD182" s="1">
        <v>300.05969238281301</v>
      </c>
      <c r="AE182" s="1">
        <v>97.605056762695298</v>
      </c>
      <c r="AF182" s="1">
        <v>2.3499999576144699</v>
      </c>
      <c r="AG182" s="1">
        <v>3.6</v>
      </c>
      <c r="AH182" s="1">
        <v>1.48</v>
      </c>
      <c r="AI182" s="1">
        <v>6370.681640625</v>
      </c>
      <c r="AJ182" s="1">
        <v>16.13</v>
      </c>
      <c r="AK182" s="1">
        <v>15.85</v>
      </c>
      <c r="AL182" s="1">
        <v>15.08</v>
      </c>
      <c r="AM182" s="1">
        <v>17.45</v>
      </c>
      <c r="AN182" s="1">
        <v>3596.2570000000001</v>
      </c>
      <c r="AO182" s="1">
        <v>539.22</v>
      </c>
      <c r="AP182" s="1">
        <v>507.38836446614999</v>
      </c>
      <c r="AQ182" s="1">
        <v>50.405238095238097</v>
      </c>
      <c r="AR182" s="1">
        <v>56.125</v>
      </c>
      <c r="AS182" s="1">
        <v>259.75</v>
      </c>
      <c r="AT182" s="1">
        <v>57.454677581787102</v>
      </c>
      <c r="AU182" s="1">
        <v>5.2824897370660597</v>
      </c>
      <c r="AV182" s="1">
        <v>861.72833251953102</v>
      </c>
      <c r="AW182" s="1">
        <v>293.52999877929699</v>
      </c>
      <c r="AX182" s="1">
        <v>14.44026</v>
      </c>
      <c r="AY182" s="1">
        <v>186.32368072930001</v>
      </c>
      <c r="AZ182" s="1">
        <v>569.89427000000001</v>
      </c>
      <c r="BA182" s="1">
        <v>207.87527866875001</v>
      </c>
      <c r="BB182" s="1">
        <v>25.999800244346059</v>
      </c>
      <c r="BC182" s="1">
        <v>12.594090461731</v>
      </c>
      <c r="BD182" s="1">
        <v>21.782272338867202</v>
      </c>
      <c r="BE182" s="1">
        <v>667</v>
      </c>
      <c r="BF182" s="1">
        <v>201.20329284668</v>
      </c>
      <c r="BG182" s="1">
        <v>5318.7271583923302</v>
      </c>
      <c r="BH182" s="1">
        <v>9.4499999999999993</v>
      </c>
      <c r="BI182" s="1">
        <v>158.78514099121099</v>
      </c>
      <c r="BJ182" s="1">
        <v>444.47510042998101</v>
      </c>
      <c r="BK182" s="1">
        <v>876.098820182856</v>
      </c>
      <c r="BL182" s="1">
        <v>993.54547119140602</v>
      </c>
      <c r="BM182" s="1">
        <v>394.85</v>
      </c>
      <c r="BN182" s="1"/>
      <c r="BO182" s="1"/>
      <c r="BP182" s="1"/>
      <c r="BQ182" s="1"/>
      <c r="BR182" s="1"/>
      <c r="BX182" s="1"/>
      <c r="BY182" s="1"/>
      <c r="BZ182" s="1"/>
      <c r="CA182" s="1"/>
      <c r="CB182" s="52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1:124" hidden="1">
      <c r="A183" s="1" t="s">
        <v>308</v>
      </c>
      <c r="B183" s="1">
        <v>56.933746918411899</v>
      </c>
      <c r="C183" s="1">
        <v>97.928526996718148</v>
      </c>
      <c r="D183" s="1">
        <v>105.8494240322019</v>
      </c>
      <c r="E183" s="1">
        <v>100.45152259629194</v>
      </c>
      <c r="F183" s="1">
        <v>155.67706861326405</v>
      </c>
      <c r="G183" s="1">
        <v>89.927775581316126</v>
      </c>
      <c r="H183" s="1">
        <v>118.4689808658642</v>
      </c>
      <c r="I183" s="38">
        <v>69.312126457714342</v>
      </c>
      <c r="J183" s="1">
        <v>32.95037840919462</v>
      </c>
      <c r="K183" s="1">
        <v>30.879392829658375</v>
      </c>
      <c r="L183" s="1">
        <v>1694.26196289063</v>
      </c>
      <c r="M183" s="1">
        <v>323.8</v>
      </c>
      <c r="N183" s="1">
        <v>80.1358586427625</v>
      </c>
      <c r="O183" s="1">
        <v>96.380950927734403</v>
      </c>
      <c r="P183" s="1">
        <v>33.1</v>
      </c>
      <c r="Q183" s="1">
        <v>1447.70764160156</v>
      </c>
      <c r="R183" s="1">
        <v>198.67572021484401</v>
      </c>
      <c r="S183" s="1">
        <v>170.08999633789099</v>
      </c>
      <c r="T183" s="1">
        <v>730.78</v>
      </c>
      <c r="U183" s="1">
        <v>2546.02375416412</v>
      </c>
      <c r="V183" s="1">
        <v>73.875</v>
      </c>
      <c r="W183" s="1">
        <v>430.60088095238098</v>
      </c>
      <c r="X183" s="1">
        <v>870</v>
      </c>
      <c r="Y183" s="1">
        <v>93.666664123535199</v>
      </c>
      <c r="Z183" s="1">
        <v>11.45</v>
      </c>
      <c r="AA183" s="1">
        <v>123.61000061</v>
      </c>
      <c r="AB183" s="1">
        <v>640.64288330078102</v>
      </c>
      <c r="AC183" s="1">
        <v>187.330001831055</v>
      </c>
      <c r="AD183" s="1">
        <v>291.5</v>
      </c>
      <c r="AE183" s="1">
        <v>96.110000610351605</v>
      </c>
      <c r="AF183" s="1">
        <v>2.4399998982747402</v>
      </c>
      <c r="AG183" s="1">
        <v>3.42</v>
      </c>
      <c r="AH183" s="1">
        <v>1.5195000000000001</v>
      </c>
      <c r="AI183" s="1">
        <v>6735.85693359375</v>
      </c>
      <c r="AJ183" s="1">
        <v>16.48</v>
      </c>
      <c r="AK183" s="1">
        <v>16.43</v>
      </c>
      <c r="AL183" s="1">
        <v>15.3</v>
      </c>
      <c r="AM183" s="1">
        <v>17.7</v>
      </c>
      <c r="AN183" s="1">
        <v>3694.03</v>
      </c>
      <c r="AO183" s="1">
        <v>434.87</v>
      </c>
      <c r="AP183" s="1">
        <v>510.69382612391001</v>
      </c>
      <c r="AQ183" s="1">
        <v>45.406666666666702</v>
      </c>
      <c r="AR183" s="1">
        <v>54.3333333333333</v>
      </c>
      <c r="AS183" s="1">
        <v>261.75</v>
      </c>
      <c r="AT183" s="1">
        <v>62.046710968017599</v>
      </c>
      <c r="AU183" s="1">
        <v>5.3536181850856801</v>
      </c>
      <c r="AV183" s="1">
        <v>806.86370849609398</v>
      </c>
      <c r="AW183" s="1">
        <v>285.91000366210898</v>
      </c>
      <c r="AX183" s="1">
        <v>14.88119</v>
      </c>
      <c r="AY183" s="1">
        <v>179.33502702390001</v>
      </c>
      <c r="AZ183" s="1">
        <v>567.24872600000003</v>
      </c>
      <c r="BA183" s="1">
        <v>198.71140327500001</v>
      </c>
      <c r="BB183" s="1">
        <v>26.706573295932394</v>
      </c>
      <c r="BC183" s="1">
        <v>12.758094787597701</v>
      </c>
      <c r="BD183" s="1">
        <v>21.522380828857401</v>
      </c>
      <c r="BE183" s="1">
        <v>647.47619047619003</v>
      </c>
      <c r="BF183" s="1">
        <v>190.79339599609401</v>
      </c>
      <c r="BG183" s="1">
        <v>5479.2857011688202</v>
      </c>
      <c r="BH183" s="1">
        <v>9.5</v>
      </c>
      <c r="BI183" s="1">
        <v>167.188064575195</v>
      </c>
      <c r="BJ183" s="1">
        <v>433.44879049775602</v>
      </c>
      <c r="BK183" s="1">
        <v>824.64478580123603</v>
      </c>
      <c r="BL183" s="1">
        <v>1059.54760742188</v>
      </c>
      <c r="BM183" s="1">
        <v>383.85</v>
      </c>
      <c r="BN183" s="1"/>
      <c r="BO183" s="1"/>
      <c r="BP183" s="1"/>
      <c r="BQ183" s="1"/>
      <c r="BR183" s="1"/>
      <c r="BX183" s="1"/>
      <c r="BY183" s="1"/>
      <c r="BZ183" s="1"/>
      <c r="CA183" s="1"/>
      <c r="CB183" s="52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</row>
    <row r="184" spans="1:124" hidden="1">
      <c r="A184" s="1" t="s">
        <v>309</v>
      </c>
      <c r="B184" s="1">
        <v>57.897279688586764</v>
      </c>
      <c r="C184" s="1">
        <v>98.631773471576309</v>
      </c>
      <c r="D184" s="1">
        <v>103.18195490321243</v>
      </c>
      <c r="E184" s="1">
        <v>98.638275098029396</v>
      </c>
      <c r="F184" s="1">
        <v>145.12434031185711</v>
      </c>
      <c r="G184" s="1">
        <v>94.035719468296932</v>
      </c>
      <c r="H184" s="1">
        <v>119.02012811127636</v>
      </c>
      <c r="I184" s="38">
        <v>75.989186499235458</v>
      </c>
      <c r="J184" s="1">
        <v>34.066187691807272</v>
      </c>
      <c r="K184" s="1">
        <v>32.260711431367902</v>
      </c>
      <c r="L184" s="1">
        <v>1885.88635253906</v>
      </c>
      <c r="M184" s="1">
        <v>296.87</v>
      </c>
      <c r="N184" s="1">
        <v>83.979896110366198</v>
      </c>
      <c r="O184" s="1">
        <v>99.275001525878906</v>
      </c>
      <c r="P184" s="1">
        <v>33.1</v>
      </c>
      <c r="Q184" s="1">
        <v>1430.61608886719</v>
      </c>
      <c r="R184" s="1">
        <v>181.64436340332</v>
      </c>
      <c r="S184" s="1">
        <v>155.30999755859401</v>
      </c>
      <c r="T184" s="1">
        <v>654.94000000000005</v>
      </c>
      <c r="U184" s="1">
        <v>2803.5454109817501</v>
      </c>
      <c r="V184" s="1">
        <v>76.912498474121094</v>
      </c>
      <c r="W184" s="1">
        <v>412.67200000000003</v>
      </c>
      <c r="X184" s="1">
        <v>829.09</v>
      </c>
      <c r="Y184" s="1">
        <v>93.043746948242202</v>
      </c>
      <c r="Z184" s="1">
        <v>11.45</v>
      </c>
      <c r="AA184" s="1">
        <v>122.83000183</v>
      </c>
      <c r="AB184" s="1">
        <v>679.321044921875</v>
      </c>
      <c r="AC184" s="1">
        <v>212.30000305175801</v>
      </c>
      <c r="AD184" s="1">
        <v>279.39999389648398</v>
      </c>
      <c r="AE184" s="1">
        <v>95.605712890625</v>
      </c>
      <c r="AF184" s="1">
        <v>2.4399998982747402</v>
      </c>
      <c r="AG184" s="1">
        <v>3.25</v>
      </c>
      <c r="AH184" s="1">
        <v>1.5766249999999999</v>
      </c>
      <c r="AI184" s="1">
        <v>7474.54541015625</v>
      </c>
      <c r="AJ184" s="1">
        <v>17.2</v>
      </c>
      <c r="AK184" s="1">
        <v>17.3</v>
      </c>
      <c r="AL184" s="1">
        <v>16.23</v>
      </c>
      <c r="AM184" s="1">
        <v>18.07</v>
      </c>
      <c r="AN184" s="1">
        <v>3656.241</v>
      </c>
      <c r="AO184" s="1">
        <v>329.21</v>
      </c>
      <c r="AP184" s="1">
        <v>584.24034800906895</v>
      </c>
      <c r="AQ184" s="1">
        <v>40.257142857142902</v>
      </c>
      <c r="AR184" s="1">
        <v>51.670454545454497</v>
      </c>
      <c r="AS184" s="1">
        <v>264.5</v>
      </c>
      <c r="AT184" s="1">
        <v>60.9529418945313</v>
      </c>
      <c r="AU184" s="1">
        <v>4.8540080875356804</v>
      </c>
      <c r="AV184" s="1">
        <v>792.30944824218795</v>
      </c>
      <c r="AW184" s="1">
        <v>286.32000732421898</v>
      </c>
      <c r="AX184" s="1">
        <v>14.88119</v>
      </c>
      <c r="AY184" s="1">
        <v>175.45489121270001</v>
      </c>
      <c r="AZ184" s="1">
        <v>615.30944199999999</v>
      </c>
      <c r="BA184" s="1">
        <v>205.39483119375001</v>
      </c>
      <c r="BB184" s="1">
        <v>26.43341976256902</v>
      </c>
      <c r="BC184" s="1">
        <v>13.9259090423584</v>
      </c>
      <c r="BD184" s="1">
        <v>21.574499130248999</v>
      </c>
      <c r="BE184" s="1">
        <v>685.25</v>
      </c>
      <c r="BF184" s="1">
        <v>178.32260131835901</v>
      </c>
      <c r="BG184" s="1">
        <v>6139.09096548462</v>
      </c>
      <c r="BH184" s="1">
        <v>9.6</v>
      </c>
      <c r="BI184" s="1">
        <v>161.98677062988301</v>
      </c>
      <c r="BJ184" s="1">
        <v>446.06586481848097</v>
      </c>
      <c r="BK184" s="1">
        <v>881.69700207364895</v>
      </c>
      <c r="BL184" s="1">
        <v>1150.27270507813</v>
      </c>
      <c r="BM184" s="1">
        <v>383.1</v>
      </c>
      <c r="BN184" s="1"/>
      <c r="BO184" s="1"/>
      <c r="BP184" s="1"/>
      <c r="BQ184" s="1"/>
      <c r="BR184" s="1"/>
      <c r="BX184" s="1"/>
      <c r="BY184" s="1"/>
      <c r="BZ184" s="1"/>
      <c r="CA184" s="1"/>
      <c r="CB184" s="52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1:124" hidden="1">
      <c r="A185" s="1" t="s">
        <v>310</v>
      </c>
      <c r="B185" s="1">
        <v>57.454462567646274</v>
      </c>
      <c r="C185" s="1">
        <v>99.910164654954443</v>
      </c>
      <c r="D185" s="1">
        <v>104.16408550950713</v>
      </c>
      <c r="E185" s="1">
        <v>101.13466151337715</v>
      </c>
      <c r="F185" s="1">
        <v>132.12848314750494</v>
      </c>
      <c r="G185" s="1">
        <v>95.613357974397474</v>
      </c>
      <c r="H185" s="1">
        <v>120.40296936781823</v>
      </c>
      <c r="I185" s="38">
        <v>77.70752935566415</v>
      </c>
      <c r="J185" s="1">
        <v>32.616404001836599</v>
      </c>
      <c r="K185" s="1">
        <v>30.256700243210513</v>
      </c>
      <c r="L185" s="1">
        <v>1878.375</v>
      </c>
      <c r="M185" s="1">
        <v>537.38</v>
      </c>
      <c r="N185" s="1">
        <v>86.486039792297007</v>
      </c>
      <c r="O185" s="1">
        <v>100.949996948242</v>
      </c>
      <c r="P185" s="1">
        <v>36.1</v>
      </c>
      <c r="Q185" s="1">
        <v>1397.50695800781</v>
      </c>
      <c r="R185" s="1">
        <v>167.47332763671901</v>
      </c>
      <c r="S185" s="1">
        <v>130.47714233398401</v>
      </c>
      <c r="T185" s="1">
        <v>698.77</v>
      </c>
      <c r="U185" s="1">
        <v>2980.69999645081</v>
      </c>
      <c r="V185" s="1">
        <v>86.383331298828097</v>
      </c>
      <c r="W185" s="1">
        <v>412.64279545454502</v>
      </c>
      <c r="X185" s="1">
        <v>770</v>
      </c>
      <c r="Y185" s="1">
        <v>91.135711669921903</v>
      </c>
      <c r="Z185" s="1">
        <v>11.45</v>
      </c>
      <c r="AA185" s="1">
        <v>120.50807953</v>
      </c>
      <c r="AB185" s="1">
        <v>634.375</v>
      </c>
      <c r="AC185" s="1">
        <v>188.580001831055</v>
      </c>
      <c r="AD185" s="1">
        <v>273.10000610351602</v>
      </c>
      <c r="AE185" s="1">
        <v>102.55523681640599</v>
      </c>
      <c r="AF185" s="1">
        <v>2.4399998982747402</v>
      </c>
      <c r="AG185" s="1">
        <v>3.23</v>
      </c>
      <c r="AH185" s="1">
        <v>1.6863999999999999</v>
      </c>
      <c r="AI185" s="1">
        <v>8540.650390625</v>
      </c>
      <c r="AJ185" s="1">
        <v>16.13</v>
      </c>
      <c r="AK185" s="1">
        <v>15.88</v>
      </c>
      <c r="AL185" s="1">
        <v>15.34</v>
      </c>
      <c r="AM185" s="1">
        <v>17.170000000000002</v>
      </c>
      <c r="AN185" s="1">
        <v>3587.4479999999999</v>
      </c>
      <c r="AO185" s="1">
        <v>232.38</v>
      </c>
      <c r="AP185" s="1">
        <v>590.02490591014805</v>
      </c>
      <c r="AQ185" s="1">
        <v>45.427619047618997</v>
      </c>
      <c r="AR185" s="1">
        <v>51.25</v>
      </c>
      <c r="AS185" s="1">
        <v>260.5</v>
      </c>
      <c r="AT185" s="1">
        <v>66.471824645996094</v>
      </c>
      <c r="AU185" s="1">
        <v>4.8911775002917501</v>
      </c>
      <c r="AV185" s="1">
        <v>777.80975341796898</v>
      </c>
      <c r="AW185" s="1">
        <v>306.54998779296898</v>
      </c>
      <c r="AX185" s="1">
        <v>14.88119</v>
      </c>
      <c r="AY185" s="1">
        <v>173.44868462849999</v>
      </c>
      <c r="AZ185" s="1">
        <v>638.45795199999998</v>
      </c>
      <c r="BA185" s="1">
        <v>206.38241676249999</v>
      </c>
      <c r="BB185" s="1">
        <v>25.936098538507508</v>
      </c>
      <c r="BC185" s="1">
        <v>14.674761772155801</v>
      </c>
      <c r="BD185" s="1">
        <v>22.314285278320298</v>
      </c>
      <c r="BE185" s="1">
        <v>688.38636363636397</v>
      </c>
      <c r="BF185" s="1">
        <v>172.36050415039099</v>
      </c>
      <c r="BG185" s="1">
        <v>5935.5000138000496</v>
      </c>
      <c r="BH185" s="1">
        <v>10.4</v>
      </c>
      <c r="BI185" s="1">
        <v>164.62174987793</v>
      </c>
      <c r="BJ185" s="1">
        <v>426.04399580112801</v>
      </c>
      <c r="BK185" s="1">
        <v>878.40768897790701</v>
      </c>
      <c r="BL185" s="1">
        <v>1112.75</v>
      </c>
      <c r="BM185" s="1">
        <v>383.25</v>
      </c>
      <c r="BN185" s="1"/>
      <c r="BO185" s="1"/>
      <c r="BP185" s="1"/>
      <c r="BQ185" s="1"/>
      <c r="BR185" s="1"/>
      <c r="BX185" s="1"/>
      <c r="BY185" s="1"/>
      <c r="BZ185" s="1"/>
      <c r="CA185" s="1"/>
      <c r="CB185" s="52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</row>
    <row r="186" spans="1:124" hidden="1">
      <c r="A186" s="1" t="s">
        <v>311</v>
      </c>
      <c r="B186" s="1">
        <v>58.867622313651019</v>
      </c>
      <c r="C186" s="1">
        <v>101.30348803992538</v>
      </c>
      <c r="D186" s="1">
        <v>103.81414361271644</v>
      </c>
      <c r="E186" s="1">
        <v>100.41872087455774</v>
      </c>
      <c r="F186" s="1">
        <v>135.15704963058226</v>
      </c>
      <c r="G186" s="1">
        <v>98.767521338476115</v>
      </c>
      <c r="H186" s="1">
        <v>120.88102684471271</v>
      </c>
      <c r="I186" s="38">
        <v>82.794675557635131</v>
      </c>
      <c r="J186" s="1">
        <v>34.041168707195872</v>
      </c>
      <c r="K186" s="1">
        <v>31.67029078076996</v>
      </c>
      <c r="L186" s="1">
        <v>2059.35717773438</v>
      </c>
      <c r="M186" s="1">
        <v>358.25</v>
      </c>
      <c r="N186" s="1">
        <v>85.454098123076804</v>
      </c>
      <c r="O186" s="1">
        <v>97.762496948242202</v>
      </c>
      <c r="P186" s="1">
        <v>37.1</v>
      </c>
      <c r="Q186" s="1">
        <v>1467.55847167969</v>
      </c>
      <c r="R186" s="1">
        <v>172.33367919921901</v>
      </c>
      <c r="S186" s="1">
        <v>132.71946716308599</v>
      </c>
      <c r="T186" s="1">
        <v>721.3</v>
      </c>
      <c r="U186" s="1">
        <v>3003.26189506836</v>
      </c>
      <c r="V186" s="1">
        <v>94.775001525878906</v>
      </c>
      <c r="W186" s="1">
        <v>445.36454545454501</v>
      </c>
      <c r="X186" s="1">
        <v>770</v>
      </c>
      <c r="Y186" s="1">
        <v>90.117378234863295</v>
      </c>
      <c r="Z186" s="1">
        <v>12.27</v>
      </c>
      <c r="AA186" s="1">
        <v>120.61746216</v>
      </c>
      <c r="AB186" s="1">
        <v>664.80950927734398</v>
      </c>
      <c r="AC186" s="1">
        <v>211.77000427246099</v>
      </c>
      <c r="AD186" s="1">
        <v>249</v>
      </c>
      <c r="AE186" s="1">
        <v>106.89877319335901</v>
      </c>
      <c r="AF186" s="1">
        <v>2.5899999406602601</v>
      </c>
      <c r="AG186" s="1">
        <v>3.38</v>
      </c>
      <c r="AH186" s="1">
        <v>1.485125</v>
      </c>
      <c r="AI186" s="1">
        <v>9596.1904296875</v>
      </c>
      <c r="AJ186" s="1">
        <v>16.88</v>
      </c>
      <c r="AK186" s="1">
        <v>16.55</v>
      </c>
      <c r="AL186" s="1">
        <v>16.079999999999998</v>
      </c>
      <c r="AM186" s="1">
        <v>18.02</v>
      </c>
      <c r="AN186" s="1">
        <v>3622.27</v>
      </c>
      <c r="AO186" s="1">
        <v>351.1</v>
      </c>
      <c r="AP186" s="1">
        <v>541.26934645818903</v>
      </c>
      <c r="AQ186" s="1">
        <v>53.419047619047603</v>
      </c>
      <c r="AR186" s="1">
        <v>51.25</v>
      </c>
      <c r="AS186" s="1">
        <v>274.75</v>
      </c>
      <c r="AT186" s="1">
        <v>74.584434509277301</v>
      </c>
      <c r="AU186" s="1">
        <v>4.8094140960748701</v>
      </c>
      <c r="AV186" s="1">
        <v>793.98480224609398</v>
      </c>
      <c r="AW186" s="1">
        <v>281.66000366210898</v>
      </c>
      <c r="AX186" s="1">
        <v>15.54257</v>
      </c>
      <c r="AY186" s="1">
        <v>172.51172001500001</v>
      </c>
      <c r="AZ186" s="1">
        <v>615.52990399999999</v>
      </c>
      <c r="BA186" s="1">
        <v>202.50097580625001</v>
      </c>
      <c r="BB186" s="1">
        <v>26.187929741482282</v>
      </c>
      <c r="BC186" s="1">
        <v>14.795000076293899</v>
      </c>
      <c r="BD186" s="1">
        <v>22.657142639160199</v>
      </c>
      <c r="BE186" s="1">
        <v>669.09090909090901</v>
      </c>
      <c r="BF186" s="1">
        <v>163.55850219726599</v>
      </c>
      <c r="BG186" s="1">
        <v>6187.6191136718799</v>
      </c>
      <c r="BH186" s="1">
        <v>10.775</v>
      </c>
      <c r="BI186" s="1">
        <v>156.21308898925801</v>
      </c>
      <c r="BJ186" s="1">
        <v>447.057860704365</v>
      </c>
      <c r="BK186" s="1">
        <v>904.18188743256803</v>
      </c>
      <c r="BL186" s="1">
        <v>1154.8095703125</v>
      </c>
      <c r="BM186" s="1">
        <v>374.90000000000003</v>
      </c>
      <c r="BN186" s="1"/>
      <c r="BO186" s="1"/>
      <c r="BP186" s="1"/>
      <c r="BQ186" s="1"/>
      <c r="BR186" s="1"/>
      <c r="BX186" s="1"/>
      <c r="BY186" s="1"/>
      <c r="BZ186" s="1"/>
      <c r="CA186" s="1"/>
      <c r="CB186" s="52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</row>
    <row r="187" spans="1:124" hidden="1">
      <c r="A187" s="1" t="s">
        <v>312</v>
      </c>
      <c r="B187" s="1">
        <v>59.317059059547297</v>
      </c>
      <c r="C187" s="1">
        <v>100.78556337953566</v>
      </c>
      <c r="D187" s="1">
        <v>104.92101578011443</v>
      </c>
      <c r="E187" s="1">
        <v>101.50324899357405</v>
      </c>
      <c r="F187" s="1">
        <v>136.47017812082777</v>
      </c>
      <c r="G187" s="1">
        <v>96.608419490524341</v>
      </c>
      <c r="H187" s="1">
        <v>123.38736196692422</v>
      </c>
      <c r="I187" s="38">
        <v>77.265673573152142</v>
      </c>
      <c r="J187" s="1">
        <v>35.056545434822404</v>
      </c>
      <c r="K187" s="1">
        <v>32.723968082127008</v>
      </c>
      <c r="L187" s="1">
        <v>1905.44995117188</v>
      </c>
      <c r="M187" s="1">
        <v>580.09</v>
      </c>
      <c r="N187" s="1">
        <v>85.772325795602995</v>
      </c>
      <c r="O187" s="1">
        <v>98.473686218261705</v>
      </c>
      <c r="P187" s="1">
        <v>37.6</v>
      </c>
      <c r="Q187" s="1">
        <v>1510.63232421875</v>
      </c>
      <c r="R187" s="1">
        <v>168.71105957031301</v>
      </c>
      <c r="S187" s="1">
        <v>135.21789550781301</v>
      </c>
      <c r="T187" s="1">
        <v>653.84</v>
      </c>
      <c r="U187" s="1">
        <v>2870.45015814514</v>
      </c>
      <c r="V187" s="1">
        <v>99.962501525878906</v>
      </c>
      <c r="W187" s="1">
        <v>467.27772499999998</v>
      </c>
      <c r="X187" s="1">
        <v>770</v>
      </c>
      <c r="Y187" s="1">
        <v>91.421051025390597</v>
      </c>
      <c r="Z187" s="1">
        <v>12.27</v>
      </c>
      <c r="AA187" s="1">
        <v>117.55999756</v>
      </c>
      <c r="AB187" s="1">
        <v>577.79998779296898</v>
      </c>
      <c r="AC187" s="1">
        <v>211.55999755859401</v>
      </c>
      <c r="AD187" s="1">
        <v>252.39973449707</v>
      </c>
      <c r="AE187" s="1">
        <v>106.977661132813</v>
      </c>
      <c r="AF187" s="1">
        <v>2.5899999406602601</v>
      </c>
      <c r="AG187" s="1">
        <v>3.54</v>
      </c>
      <c r="AH187" s="1">
        <v>1.5211250000000001</v>
      </c>
      <c r="AI187" s="1">
        <v>8431.25</v>
      </c>
      <c r="AJ187" s="1">
        <v>17.440000000000001</v>
      </c>
      <c r="AK187" s="1">
        <v>17.14</v>
      </c>
      <c r="AL187" s="1">
        <v>16.64</v>
      </c>
      <c r="AM187" s="1">
        <v>18.55</v>
      </c>
      <c r="AN187" s="1">
        <v>3772.1759999999999</v>
      </c>
      <c r="AO187" s="1">
        <v>418.38</v>
      </c>
      <c r="AP187" s="1">
        <v>546.22753894482901</v>
      </c>
      <c r="AQ187" s="1">
        <v>55.680999999999997</v>
      </c>
      <c r="AR187" s="1">
        <v>51.4375</v>
      </c>
      <c r="AS187" s="1">
        <v>286.25</v>
      </c>
      <c r="AT187" s="1">
        <v>80.320816040039105</v>
      </c>
      <c r="AU187" s="1">
        <v>4.7799581450365496</v>
      </c>
      <c r="AV187" s="1">
        <v>753.46820068359398</v>
      </c>
      <c r="AW187" s="1">
        <v>294.47000122070301</v>
      </c>
      <c r="AX187" s="1">
        <v>15.652799999999999</v>
      </c>
      <c r="AY187" s="1">
        <v>170.28505116880001</v>
      </c>
      <c r="AZ187" s="1">
        <v>598.99525400000005</v>
      </c>
      <c r="BA187" s="1">
        <v>203.64933111875001</v>
      </c>
      <c r="BB187" s="1">
        <v>26.135222108571998</v>
      </c>
      <c r="BC187" s="1">
        <v>14.4075002670288</v>
      </c>
      <c r="BD187" s="1">
        <v>22.670000076293899</v>
      </c>
      <c r="BE187" s="1">
        <v>641.4</v>
      </c>
      <c r="BF187" s="1">
        <v>169.03869628906301</v>
      </c>
      <c r="BG187" s="1">
        <v>5431.0000961669903</v>
      </c>
      <c r="BH187" s="1">
        <v>11.15</v>
      </c>
      <c r="BI187" s="1">
        <v>154.42010498046901</v>
      </c>
      <c r="BJ187" s="1">
        <v>467.93718334588903</v>
      </c>
      <c r="BK187" s="1">
        <v>892.34041908075096</v>
      </c>
      <c r="BL187" s="1">
        <v>1030.67504882813</v>
      </c>
      <c r="BM187" s="1">
        <v>376.40000000000003</v>
      </c>
      <c r="BN187" s="1"/>
      <c r="BO187" s="1"/>
      <c r="BP187" s="1"/>
      <c r="BQ187" s="1"/>
      <c r="BR187" s="1"/>
      <c r="BX187" s="1"/>
      <c r="BY187" s="1"/>
      <c r="BZ187" s="1"/>
      <c r="CA187" s="1"/>
      <c r="CB187" s="52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</row>
    <row r="188" spans="1:124" hidden="1">
      <c r="A188" s="1" t="s">
        <v>313</v>
      </c>
      <c r="B188" s="1">
        <v>59.835809493543046</v>
      </c>
      <c r="C188" s="1">
        <v>102.16769020947144</v>
      </c>
      <c r="D188" s="1">
        <v>106.29985992986606</v>
      </c>
      <c r="E188" s="1">
        <v>102.39742135731704</v>
      </c>
      <c r="F188" s="1">
        <v>142.32299308654268</v>
      </c>
      <c r="G188" s="1">
        <v>97.993862094925163</v>
      </c>
      <c r="H188" s="1">
        <v>129.73210341922541</v>
      </c>
      <c r="I188" s="38">
        <v>75.068956141629414</v>
      </c>
      <c r="J188" s="1">
        <v>35.070190725518472</v>
      </c>
      <c r="K188" s="1">
        <v>32.54886224877103</v>
      </c>
      <c r="L188" s="1">
        <v>1799.97827148438</v>
      </c>
      <c r="M188" s="1">
        <v>397.79</v>
      </c>
      <c r="N188" s="1">
        <v>90.830085024992201</v>
      </c>
      <c r="O188" s="1">
        <v>93.769996643066406</v>
      </c>
      <c r="P188" s="1">
        <v>38.35</v>
      </c>
      <c r="Q188" s="1">
        <v>1484.93188476563</v>
      </c>
      <c r="R188" s="1">
        <v>178.21694946289099</v>
      </c>
      <c r="S188" s="1">
        <v>146.83174133300801</v>
      </c>
      <c r="T188" s="1">
        <v>704.18</v>
      </c>
      <c r="U188" s="1">
        <v>2919.6739780487101</v>
      </c>
      <c r="V188" s="1">
        <v>110.47499847412099</v>
      </c>
      <c r="W188" s="1">
        <v>480.20130434782601</v>
      </c>
      <c r="X188" s="1">
        <v>774.78</v>
      </c>
      <c r="Y188" s="1">
        <v>97.951087951660199</v>
      </c>
      <c r="Z188" s="1">
        <v>12.27</v>
      </c>
      <c r="AA188" s="1">
        <v>117.12000275</v>
      </c>
      <c r="AB188" s="1">
        <v>582.04345703125</v>
      </c>
      <c r="AC188" s="1">
        <v>226.36000061035199</v>
      </c>
      <c r="AD188" s="1">
        <v>284.99841308593801</v>
      </c>
      <c r="AE188" s="1">
        <v>109.627067565918</v>
      </c>
      <c r="AF188" s="1">
        <v>2.5899999406602601</v>
      </c>
      <c r="AG188" s="1">
        <v>3.8</v>
      </c>
      <c r="AH188" s="1">
        <v>1.5196000000000001</v>
      </c>
      <c r="AI188" s="1">
        <v>7522.39111328125</v>
      </c>
      <c r="AJ188" s="1">
        <v>17.350000000000001</v>
      </c>
      <c r="AK188" s="1">
        <v>17.02</v>
      </c>
      <c r="AL188" s="1">
        <v>16.489999999999998</v>
      </c>
      <c r="AM188" s="1">
        <v>18.55</v>
      </c>
      <c r="AN188" s="1">
        <v>4161.0919999999996</v>
      </c>
      <c r="AO188" s="1">
        <v>448.61</v>
      </c>
      <c r="AP188" s="1">
        <v>567.71303972026897</v>
      </c>
      <c r="AQ188" s="1">
        <v>54.052500000000002</v>
      </c>
      <c r="AR188" s="1">
        <v>51.847826086956502</v>
      </c>
      <c r="AS188" s="1">
        <v>283</v>
      </c>
      <c r="AT188" s="1">
        <v>81.776336669921903</v>
      </c>
      <c r="AU188" s="1">
        <v>5.0788708445058397</v>
      </c>
      <c r="AV188" s="1">
        <v>714.20001220703102</v>
      </c>
      <c r="AW188" s="1">
        <v>299.17001342773398</v>
      </c>
      <c r="AX188" s="1">
        <v>15.652799999999999</v>
      </c>
      <c r="AY188" s="1">
        <v>177.1965430825</v>
      </c>
      <c r="AZ188" s="1">
        <v>610.90020200000004</v>
      </c>
      <c r="BA188" s="1">
        <v>209.34517346875</v>
      </c>
      <c r="BB188" s="1">
        <v>26.612160439361926</v>
      </c>
      <c r="BC188" s="1">
        <v>14.593478202819799</v>
      </c>
      <c r="BD188" s="1">
        <v>22.4647827148438</v>
      </c>
      <c r="BE188" s="1">
        <v>645.47826086956502</v>
      </c>
      <c r="BF188" s="1">
        <v>172.09339904785199</v>
      </c>
      <c r="BG188" s="1">
        <v>5516.3043173919696</v>
      </c>
      <c r="BH188" s="1">
        <v>11.8</v>
      </c>
      <c r="BI188" s="1">
        <v>150.385986328125</v>
      </c>
      <c r="BJ188" s="1">
        <v>516.72804181365802</v>
      </c>
      <c r="BK188" s="1">
        <v>887.13394456741696</v>
      </c>
      <c r="BL188" s="1">
        <v>1021.69567871094</v>
      </c>
      <c r="BM188" s="1">
        <v>392</v>
      </c>
      <c r="BN188" s="1"/>
      <c r="BO188" s="1"/>
      <c r="BP188" s="1"/>
      <c r="BQ188" s="1"/>
      <c r="BR188" s="1"/>
      <c r="BX188" s="1"/>
      <c r="BY188" s="1"/>
      <c r="BZ188" s="1"/>
      <c r="CA188" s="1"/>
      <c r="CB188" s="52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</row>
    <row r="189" spans="1:124" hidden="1">
      <c r="A189" s="1" t="s">
        <v>314</v>
      </c>
      <c r="B189" s="1">
        <v>61.351815791716085</v>
      </c>
      <c r="C189" s="1">
        <v>102.35234702232317</v>
      </c>
      <c r="D189" s="1">
        <v>105.1041177293237</v>
      </c>
      <c r="E189" s="1">
        <v>101.35918723065144</v>
      </c>
      <c r="F189" s="1">
        <v>139.67330504853695</v>
      </c>
      <c r="G189" s="1">
        <v>99.572834388808474</v>
      </c>
      <c r="H189" s="1">
        <v>132.14738499861591</v>
      </c>
      <c r="I189" s="38">
        <v>76.04385237716356</v>
      </c>
      <c r="J189" s="1">
        <v>37.365082658887687</v>
      </c>
      <c r="K189" s="1">
        <v>35.191157098876964</v>
      </c>
      <c r="L189" s="1">
        <v>1849.44445800781</v>
      </c>
      <c r="M189" s="1">
        <v>385.81</v>
      </c>
      <c r="N189" s="1">
        <v>93.396130420246195</v>
      </c>
      <c r="O189" s="1">
        <v>88.447364807128906</v>
      </c>
      <c r="P189" s="1">
        <v>37.1</v>
      </c>
      <c r="Q189" s="1">
        <v>1463.96557617188</v>
      </c>
      <c r="R189" s="1">
        <v>172.807373046875</v>
      </c>
      <c r="S189" s="1">
        <v>145.47367858886699</v>
      </c>
      <c r="T189" s="1">
        <v>717.4</v>
      </c>
      <c r="U189" s="1">
        <v>2894.8888229644799</v>
      </c>
      <c r="V189" s="1">
        <v>113.22499847412099</v>
      </c>
      <c r="W189" s="1">
        <v>482.68200000000002</v>
      </c>
      <c r="X189" s="1">
        <v>779.75</v>
      </c>
      <c r="Y189" s="1">
        <v>102.315788269043</v>
      </c>
      <c r="Z189" s="1">
        <v>12.27</v>
      </c>
      <c r="AA189" s="1">
        <v>115.25608826</v>
      </c>
      <c r="AB189" s="1">
        <v>605.77777099609398</v>
      </c>
      <c r="AC189" s="1">
        <v>198.82000732421901</v>
      </c>
      <c r="AD189" s="1">
        <v>302.81246948242199</v>
      </c>
      <c r="AE189" s="1">
        <v>109.640487670898</v>
      </c>
      <c r="AF189" s="1">
        <v>2.6899998982747402</v>
      </c>
      <c r="AG189" s="1">
        <v>3.82</v>
      </c>
      <c r="AH189" s="1">
        <v>1.6267499999999999</v>
      </c>
      <c r="AI189" s="1">
        <v>7405</v>
      </c>
      <c r="AJ189" s="1">
        <v>18.77</v>
      </c>
      <c r="AK189" s="1">
        <v>18.739999999999998</v>
      </c>
      <c r="AL189" s="1">
        <v>17.649999999999999</v>
      </c>
      <c r="AM189" s="1">
        <v>19.91</v>
      </c>
      <c r="AN189" s="1">
        <v>4503.8280000000004</v>
      </c>
      <c r="AO189" s="1">
        <v>556.41999999999996</v>
      </c>
      <c r="AP189" s="1">
        <v>511.38821630347098</v>
      </c>
      <c r="AQ189" s="1">
        <v>51.049583333333302</v>
      </c>
      <c r="AR189" s="1">
        <v>51.375</v>
      </c>
      <c r="AS189" s="1">
        <v>281.5</v>
      </c>
      <c r="AT189" s="1">
        <v>83.458328247070298</v>
      </c>
      <c r="AU189" s="1">
        <v>5.1696331321932902</v>
      </c>
      <c r="AV189" s="1">
        <v>732.59954833984398</v>
      </c>
      <c r="AW189" s="1">
        <v>293.739990234375</v>
      </c>
      <c r="AX189" s="1">
        <v>15.652799999999999</v>
      </c>
      <c r="AY189" s="1">
        <v>184.07496565689999</v>
      </c>
      <c r="AZ189" s="1">
        <v>566.58734000000004</v>
      </c>
      <c r="BA189" s="1">
        <v>211.27441039375</v>
      </c>
      <c r="BB189" s="1">
        <v>26.746744936643147</v>
      </c>
      <c r="BC189" s="1">
        <v>13.605262756347701</v>
      </c>
      <c r="BD189" s="1">
        <v>22.784736633300799</v>
      </c>
      <c r="BE189" s="1">
        <v>620.75</v>
      </c>
      <c r="BF189" s="1">
        <v>167.974197387695</v>
      </c>
      <c r="BG189" s="1">
        <v>5854.4441669006301</v>
      </c>
      <c r="BH189" s="1">
        <v>11.85</v>
      </c>
      <c r="BI189" s="1">
        <v>148.97865295410199</v>
      </c>
      <c r="BJ189" s="1">
        <v>520.26571187166405</v>
      </c>
      <c r="BK189" s="1">
        <v>867.850183026011</v>
      </c>
      <c r="BL189" s="1">
        <v>1059.13891601563</v>
      </c>
      <c r="BM189" s="1">
        <v>389.75</v>
      </c>
      <c r="BN189" s="1"/>
      <c r="BO189" s="1"/>
      <c r="BP189" s="1"/>
      <c r="BQ189" s="1"/>
      <c r="BR189" s="1"/>
      <c r="BX189" s="1"/>
      <c r="BY189" s="1"/>
      <c r="BZ189" s="1"/>
      <c r="CA189" s="1"/>
      <c r="CB189" s="52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1:124" hidden="1">
      <c r="A190" s="1" t="s">
        <v>315</v>
      </c>
      <c r="B190" s="1">
        <v>60.715965637886299</v>
      </c>
      <c r="C190" s="1">
        <v>101.43376167532323</v>
      </c>
      <c r="D190" s="1">
        <v>105.45644653640413</v>
      </c>
      <c r="E190" s="1">
        <v>102.05682698540598</v>
      </c>
      <c r="F190" s="1">
        <v>136.83809303536634</v>
      </c>
      <c r="G190" s="1">
        <v>97.370522189715672</v>
      </c>
      <c r="H190" s="1">
        <v>130.6312553952875</v>
      </c>
      <c r="I190" s="38">
        <v>73.345902397957033</v>
      </c>
      <c r="J190" s="1">
        <v>36.894642401522098</v>
      </c>
      <c r="K190" s="1">
        <v>34.549897586287479</v>
      </c>
      <c r="L190" s="1">
        <v>1765.47619628906</v>
      </c>
      <c r="M190" s="1">
        <v>393</v>
      </c>
      <c r="N190" s="1">
        <v>100.794362305635</v>
      </c>
      <c r="O190" s="1">
        <v>82.022727966308594</v>
      </c>
      <c r="P190" s="1">
        <v>38.770000000000003</v>
      </c>
      <c r="Q190" s="1">
        <v>1448.40893554688</v>
      </c>
      <c r="R190" s="1">
        <v>168.83317565918</v>
      </c>
      <c r="S190" s="1">
        <v>141.88636779785199</v>
      </c>
      <c r="T190" s="1">
        <v>605</v>
      </c>
      <c r="U190" s="1">
        <v>2771.57125569763</v>
      </c>
      <c r="V190" s="1">
        <v>115.84999847412099</v>
      </c>
      <c r="W190" s="1">
        <v>476.58521739130401</v>
      </c>
      <c r="X190" s="1">
        <v>777.83</v>
      </c>
      <c r="Y190" s="1">
        <v>99.613639831542997</v>
      </c>
      <c r="Z190" s="1">
        <v>12.27</v>
      </c>
      <c r="AA190" s="1">
        <v>111.98818970000001</v>
      </c>
      <c r="AB190" s="1">
        <v>595.88098144531295</v>
      </c>
      <c r="AC190" s="1">
        <v>204.30999755859401</v>
      </c>
      <c r="AD190" s="1">
        <v>289.279541015625</v>
      </c>
      <c r="AE190" s="1">
        <v>111.92758178710901</v>
      </c>
      <c r="AF190" s="1">
        <v>2.6899998982747402</v>
      </c>
      <c r="AG190" s="1">
        <v>3.71</v>
      </c>
      <c r="AH190" s="1">
        <v>1.659</v>
      </c>
      <c r="AI190" s="1">
        <v>7262.380859375</v>
      </c>
      <c r="AJ190" s="1">
        <v>18.43</v>
      </c>
      <c r="AK190" s="1">
        <v>18.32</v>
      </c>
      <c r="AL190" s="1">
        <v>17.239999999999998</v>
      </c>
      <c r="AM190" s="1">
        <v>19.73</v>
      </c>
      <c r="AN190" s="1">
        <v>4446.1760000000004</v>
      </c>
      <c r="AO190" s="1">
        <v>561.9</v>
      </c>
      <c r="AP190" s="1">
        <v>491.13534108872801</v>
      </c>
      <c r="AQ190" s="1">
        <v>48.046666666666702</v>
      </c>
      <c r="AR190" s="1">
        <v>52.326086956521699</v>
      </c>
      <c r="AS190" s="1">
        <v>287.75</v>
      </c>
      <c r="AT190" s="1">
        <v>78.133872985839801</v>
      </c>
      <c r="AU190" s="1">
        <v>5.3627107858733698</v>
      </c>
      <c r="AV190" s="1">
        <v>750.78179931640602</v>
      </c>
      <c r="AW190" s="1">
        <v>294.20999145507801</v>
      </c>
      <c r="AX190" s="1">
        <v>16.093730000000001</v>
      </c>
      <c r="AY190" s="1">
        <v>185.629224604</v>
      </c>
      <c r="AZ190" s="1">
        <v>565.26456800000005</v>
      </c>
      <c r="BA190" s="1">
        <v>211.64188409375001</v>
      </c>
      <c r="BB190" s="1">
        <v>26.404413882362189</v>
      </c>
      <c r="BC190" s="1">
        <v>13.5222730636597</v>
      </c>
      <c r="BD190" s="1">
        <v>23.095455169677699</v>
      </c>
      <c r="BE190" s="1">
        <v>613.21739130434798</v>
      </c>
      <c r="BF190" s="1">
        <v>164.38839721679699</v>
      </c>
      <c r="BG190" s="1">
        <v>5924.5240095642102</v>
      </c>
      <c r="BH190" s="1">
        <v>11.9</v>
      </c>
      <c r="BI190" s="1">
        <v>158.61155700683599</v>
      </c>
      <c r="BJ190" s="1">
        <v>516.48835854037497</v>
      </c>
      <c r="BK190" s="1">
        <v>839.27817971959405</v>
      </c>
      <c r="BL190" s="1">
        <v>1036.61901855469</v>
      </c>
      <c r="BM190" s="1">
        <v>384.3</v>
      </c>
      <c r="BN190" s="1"/>
      <c r="BO190" s="1"/>
      <c r="BP190" s="1"/>
      <c r="BQ190" s="1"/>
      <c r="BR190" s="1"/>
      <c r="BX190" s="1"/>
      <c r="BY190" s="1"/>
      <c r="BZ190" s="1"/>
      <c r="CA190" s="1"/>
      <c r="CB190" s="52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</row>
    <row r="191" spans="1:124" hidden="1">
      <c r="A191" s="1" t="s">
        <v>316</v>
      </c>
      <c r="B191" s="1">
        <v>60.079110303542159</v>
      </c>
      <c r="C191" s="1">
        <v>102.37206346905126</v>
      </c>
      <c r="D191" s="1">
        <v>108.23614086948267</v>
      </c>
      <c r="E191" s="1">
        <v>106.21836818651227</v>
      </c>
      <c r="F191" s="1">
        <v>126.86205712344913</v>
      </c>
      <c r="G191" s="1">
        <v>96.448867478578038</v>
      </c>
      <c r="H191" s="1">
        <v>125.36232150810707</v>
      </c>
      <c r="I191" s="38">
        <v>75.564338697067001</v>
      </c>
      <c r="J191" s="1">
        <v>35.336265502961361</v>
      </c>
      <c r="K191" s="1">
        <v>32.504798225030228</v>
      </c>
      <c r="L191" s="1">
        <v>1775.79541015625</v>
      </c>
      <c r="M191" s="1">
        <v>368.9</v>
      </c>
      <c r="N191" s="1">
        <v>105.767961344493</v>
      </c>
      <c r="O191" s="1">
        <v>79.897727966308594</v>
      </c>
      <c r="P191" s="1">
        <v>40.770000000000003</v>
      </c>
      <c r="Q191" s="1">
        <v>1437.16955566406</v>
      </c>
      <c r="R191" s="1">
        <v>152.24591064453099</v>
      </c>
      <c r="S191" s="1">
        <v>129.53408813476599</v>
      </c>
      <c r="T191" s="1">
        <v>614</v>
      </c>
      <c r="U191" s="1">
        <v>2987.6819434875501</v>
      </c>
      <c r="V191" s="1">
        <v>104.357498168945</v>
      </c>
      <c r="W191" s="1">
        <v>478.93636363636398</v>
      </c>
      <c r="X191" s="1">
        <v>812.73</v>
      </c>
      <c r="Y191" s="1">
        <v>92.431816101074205</v>
      </c>
      <c r="Z191" s="1">
        <v>12.27</v>
      </c>
      <c r="AA191" s="1">
        <v>112.18618011</v>
      </c>
      <c r="AB191" s="1">
        <v>610.272705078125</v>
      </c>
      <c r="AC191" s="1">
        <v>191.86999511718801</v>
      </c>
      <c r="AD191" s="1">
        <v>280.59298706054699</v>
      </c>
      <c r="AE191" s="1">
        <v>120.007438659668</v>
      </c>
      <c r="AF191" s="1">
        <v>2.6899998982747402</v>
      </c>
      <c r="AG191" s="1">
        <v>3.85</v>
      </c>
      <c r="AH191" s="1">
        <v>1.6287</v>
      </c>
      <c r="AI191" s="1">
        <v>7877.27294921875</v>
      </c>
      <c r="AJ191" s="1">
        <v>17.329999999999998</v>
      </c>
      <c r="AK191" s="1">
        <v>17.350000000000001</v>
      </c>
      <c r="AL191" s="1">
        <v>16.239999999999998</v>
      </c>
      <c r="AM191" s="1">
        <v>18.420000000000002</v>
      </c>
      <c r="AN191" s="1">
        <v>4465.4679999999998</v>
      </c>
      <c r="AO191" s="1">
        <v>654.87</v>
      </c>
      <c r="AP191" s="1">
        <v>521.99287381742204</v>
      </c>
      <c r="AQ191" s="1">
        <v>55.553958333333298</v>
      </c>
      <c r="AR191" s="1">
        <v>54.113636363636402</v>
      </c>
      <c r="AS191" s="1">
        <v>326</v>
      </c>
      <c r="AT191" s="1">
        <v>69.6610107421875</v>
      </c>
      <c r="AU191" s="1">
        <v>5.4214143461431199</v>
      </c>
      <c r="AV191" s="1">
        <v>759.10064697265602</v>
      </c>
      <c r="AW191" s="1">
        <v>316.86999511718801</v>
      </c>
      <c r="AX191" s="1">
        <v>16.093730000000001</v>
      </c>
      <c r="AY191" s="1">
        <v>189.85107692130001</v>
      </c>
      <c r="AZ191" s="1">
        <v>585.76753399999996</v>
      </c>
      <c r="BA191" s="1">
        <v>216.64871325625001</v>
      </c>
      <c r="BB191" s="1">
        <v>26.518979731407022</v>
      </c>
      <c r="BC191" s="1">
        <v>14.020454406738301</v>
      </c>
      <c r="BD191" s="1">
        <v>23.533809661865199</v>
      </c>
      <c r="BE191" s="1">
        <v>641.13636363636397</v>
      </c>
      <c r="BF191" s="1">
        <v>145.50329589843801</v>
      </c>
      <c r="BG191" s="1">
        <v>6646.8182885559099</v>
      </c>
      <c r="BH191" s="1">
        <v>11.7</v>
      </c>
      <c r="BI191" s="1">
        <v>169.98078918457</v>
      </c>
      <c r="BJ191" s="1">
        <v>519.41089633105605</v>
      </c>
      <c r="BK191" s="1">
        <v>826.05706360097804</v>
      </c>
      <c r="BL191" s="1">
        <v>1007.77270507813</v>
      </c>
      <c r="BM191" s="1">
        <v>387.05</v>
      </c>
      <c r="BN191" s="1"/>
      <c r="BO191" s="1"/>
      <c r="BP191" s="1"/>
      <c r="BQ191" s="1"/>
      <c r="BR191" s="1"/>
      <c r="BX191" s="1"/>
      <c r="BY191" s="1"/>
      <c r="BZ191" s="1"/>
      <c r="CA191" s="1"/>
      <c r="CB191" s="52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  <row r="192" spans="1:124" hidden="1">
      <c r="A192" s="1" t="s">
        <v>317</v>
      </c>
      <c r="B192" s="1">
        <v>59.056946183063893</v>
      </c>
      <c r="C192" s="1">
        <v>103.177429423939</v>
      </c>
      <c r="D192" s="1">
        <v>111.01022859593496</v>
      </c>
      <c r="E192" s="1">
        <v>110.05018024501767</v>
      </c>
      <c r="F192" s="1">
        <v>119.87236670240405</v>
      </c>
      <c r="G192" s="1">
        <v>95.265664029038916</v>
      </c>
      <c r="H192" s="1">
        <v>118.35666519229746</v>
      </c>
      <c r="I192" s="38">
        <v>78.586761608889901</v>
      </c>
      <c r="J192" s="1">
        <v>33.244932888946671</v>
      </c>
      <c r="K192" s="1">
        <v>30.104430240612867</v>
      </c>
      <c r="L192" s="1">
        <v>1867.27502441406</v>
      </c>
      <c r="M192" s="1">
        <v>535.41</v>
      </c>
      <c r="N192" s="1">
        <v>112.969004893964</v>
      </c>
      <c r="O192" s="1">
        <v>76.612503051757798</v>
      </c>
      <c r="P192" s="1">
        <v>41.05</v>
      </c>
      <c r="Q192" s="1">
        <v>1360.7626953125</v>
      </c>
      <c r="R192" s="1">
        <v>143.83316040039099</v>
      </c>
      <c r="S192" s="1">
        <v>120.88842010498</v>
      </c>
      <c r="T192" s="1">
        <v>626.71</v>
      </c>
      <c r="U192" s="1">
        <v>3076.4500581665002</v>
      </c>
      <c r="V192" s="1">
        <v>95.977073669433594</v>
      </c>
      <c r="W192" s="1">
        <v>539.09371428571399</v>
      </c>
      <c r="X192" s="1">
        <v>818.1</v>
      </c>
      <c r="Y192" s="1">
        <v>85.712501525878906</v>
      </c>
      <c r="Z192" s="1">
        <v>12.27</v>
      </c>
      <c r="AA192" s="1">
        <v>107.85481262</v>
      </c>
      <c r="AB192" s="1">
        <v>622.40002441406295</v>
      </c>
      <c r="AC192" s="1">
        <v>169.00999450683599</v>
      </c>
      <c r="AD192" s="1">
        <v>261.63265991210898</v>
      </c>
      <c r="AE192" s="1">
        <v>127.309562683105</v>
      </c>
      <c r="AF192" s="1">
        <v>2.7694443596733902</v>
      </c>
      <c r="AG192" s="1">
        <v>3.62</v>
      </c>
      <c r="AH192" s="1">
        <v>1.4325000000000001</v>
      </c>
      <c r="AI192" s="1">
        <v>8618</v>
      </c>
      <c r="AJ192" s="1">
        <v>16.059999999999999</v>
      </c>
      <c r="AK192" s="1">
        <v>15.86</v>
      </c>
      <c r="AL192" s="1">
        <v>15.02</v>
      </c>
      <c r="AM192" s="1">
        <v>17.3</v>
      </c>
      <c r="AN192" s="1">
        <v>4624.5720000000001</v>
      </c>
      <c r="AO192" s="1">
        <v>686.7</v>
      </c>
      <c r="AP192" s="1">
        <v>563.40845990527498</v>
      </c>
      <c r="AQ192" s="1">
        <v>66.064166666666694</v>
      </c>
      <c r="AR192" s="1">
        <v>56.404761904761898</v>
      </c>
      <c r="AS192" s="1">
        <v>345.60000610351602</v>
      </c>
      <c r="AT192" s="1">
        <v>60.958042144775398</v>
      </c>
      <c r="AU192" s="1">
        <v>5.0104485590708103</v>
      </c>
      <c r="AV192" s="1">
        <v>752.33312988281295</v>
      </c>
      <c r="AW192" s="1">
        <v>318.010009765625</v>
      </c>
      <c r="AX192" s="1">
        <v>16.093730000000001</v>
      </c>
      <c r="AY192" s="1">
        <v>199.36402352659999</v>
      </c>
      <c r="AZ192" s="1">
        <v>606.49096199999997</v>
      </c>
      <c r="BA192" s="1">
        <v>226.91500975</v>
      </c>
      <c r="BB192" s="1">
        <v>26.516694245115559</v>
      </c>
      <c r="BC192" s="1">
        <v>13.5923805236816</v>
      </c>
      <c r="BD192" s="1">
        <v>24.4715785980225</v>
      </c>
      <c r="BE192" s="1">
        <v>671.04761904761904</v>
      </c>
      <c r="BF192" s="1">
        <v>143.37010192871099</v>
      </c>
      <c r="BG192" s="1">
        <v>6640.7503357421901</v>
      </c>
      <c r="BH192" s="1">
        <v>11.7</v>
      </c>
      <c r="BI192" s="1">
        <v>190.08528137207</v>
      </c>
      <c r="BJ192" s="1">
        <v>537.66436999999996</v>
      </c>
      <c r="BK192" s="1">
        <v>751.10528999999997</v>
      </c>
      <c r="BL192" s="1">
        <v>1028.05505371094</v>
      </c>
      <c r="BM192" s="1">
        <v>383.35</v>
      </c>
      <c r="BN192" s="1"/>
      <c r="BO192" s="1"/>
      <c r="BP192" s="1"/>
      <c r="BQ192" s="1"/>
      <c r="BR192" s="1"/>
      <c r="BX192" s="1"/>
      <c r="BY192" s="1"/>
      <c r="BZ192" s="1"/>
      <c r="CA192" s="1"/>
      <c r="CB192" s="52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</row>
    <row r="193" spans="1:124" hidden="1">
      <c r="A193" s="1" t="s">
        <v>318</v>
      </c>
      <c r="B193" s="1">
        <v>58.887138528013722</v>
      </c>
      <c r="C193" s="1">
        <v>101.76018781629489</v>
      </c>
      <c r="D193" s="1">
        <v>110.00008183333604</v>
      </c>
      <c r="E193" s="1">
        <v>108.16593117021326</v>
      </c>
      <c r="F193" s="1">
        <v>126.93099627023419</v>
      </c>
      <c r="G193" s="1">
        <v>93.437223457046798</v>
      </c>
      <c r="H193" s="1">
        <v>113.4341309094897</v>
      </c>
      <c r="I193" s="38">
        <v>78.993221408545779</v>
      </c>
      <c r="J193" s="1">
        <v>33.80491737130577</v>
      </c>
      <c r="K193" s="1">
        <v>30.89621352396497</v>
      </c>
      <c r="L193" s="1">
        <v>1890.04541015625</v>
      </c>
      <c r="M193" s="1">
        <v>520</v>
      </c>
      <c r="N193" s="1">
        <v>104.869557165986</v>
      </c>
      <c r="O193" s="1">
        <v>78.532608032226605</v>
      </c>
      <c r="P193" s="1">
        <v>40.880000000000003</v>
      </c>
      <c r="Q193" s="1">
        <v>1410.49462890625</v>
      </c>
      <c r="R193" s="1">
        <v>151.41217041015599</v>
      </c>
      <c r="S193" s="1">
        <v>131.28260803222699</v>
      </c>
      <c r="T193" s="1">
        <v>618.42999999999995</v>
      </c>
      <c r="U193" s="1">
        <v>3040.1361964141802</v>
      </c>
      <c r="V193" s="1">
        <v>84.650001525878906</v>
      </c>
      <c r="W193" s="1">
        <v>532.67060869565205</v>
      </c>
      <c r="X193" s="1">
        <v>791.3</v>
      </c>
      <c r="Y193" s="1">
        <v>82.456520080566406</v>
      </c>
      <c r="Z193" s="1">
        <v>12.27</v>
      </c>
      <c r="AA193" s="1">
        <v>105.71755219000001</v>
      </c>
      <c r="AB193" s="1">
        <v>623.38635253906295</v>
      </c>
      <c r="AC193" s="1">
        <v>173.00440979003901</v>
      </c>
      <c r="AD193" s="1">
        <v>241.35905456543</v>
      </c>
      <c r="AE193" s="1">
        <v>126.297080993652</v>
      </c>
      <c r="AF193" s="1">
        <v>2.7694443596733902</v>
      </c>
      <c r="AG193" s="1">
        <v>3.32</v>
      </c>
      <c r="AH193" s="1">
        <v>1.5315000000000001</v>
      </c>
      <c r="AI193" s="1">
        <v>8931.818359375</v>
      </c>
      <c r="AJ193" s="1">
        <v>16.489999999999998</v>
      </c>
      <c r="AK193" s="1">
        <v>16.07</v>
      </c>
      <c r="AL193" s="1">
        <v>15.38</v>
      </c>
      <c r="AM193" s="1">
        <v>18.010000000000002</v>
      </c>
      <c r="AN193" s="1">
        <v>4591.1092500000004</v>
      </c>
      <c r="AO193" s="1">
        <v>608.39</v>
      </c>
      <c r="AP193" s="1">
        <v>540.40786716105094</v>
      </c>
      <c r="AQ193" s="1">
        <v>78.075833333333307</v>
      </c>
      <c r="AR193" s="1">
        <v>59.4673913043478</v>
      </c>
      <c r="AS193" s="1">
        <v>340.66665649414102</v>
      </c>
      <c r="AT193" s="1">
        <v>58.869464874267599</v>
      </c>
      <c r="AU193" s="1">
        <v>4.7493570222635997</v>
      </c>
      <c r="AV193" s="1">
        <v>741.70391845703102</v>
      </c>
      <c r="AW193" s="1">
        <v>305.35592651367199</v>
      </c>
      <c r="AX193" s="1">
        <v>15.32211</v>
      </c>
      <c r="AY193" s="1">
        <v>194.63510800669999</v>
      </c>
      <c r="AZ193" s="1">
        <v>580.25598400000001</v>
      </c>
      <c r="BA193" s="1">
        <v>218.922456775</v>
      </c>
      <c r="BB193" s="1">
        <v>26.099871934227373</v>
      </c>
      <c r="BC193" s="1">
        <v>12.9808692932129</v>
      </c>
      <c r="BD193" s="1">
        <v>23.4869995117188</v>
      </c>
      <c r="BE193" s="1">
        <v>643</v>
      </c>
      <c r="BF193" s="1">
        <v>150.36549377441401</v>
      </c>
      <c r="BG193" s="1">
        <v>6966.13631591797</v>
      </c>
      <c r="BH193" s="1">
        <v>11.7</v>
      </c>
      <c r="BI193" s="1">
        <v>184.39329528808599</v>
      </c>
      <c r="BJ193" s="1">
        <v>547.4425</v>
      </c>
      <c r="BK193" s="1">
        <v>789.24847</v>
      </c>
      <c r="BL193" s="1">
        <v>1015.47729492188</v>
      </c>
      <c r="BM193" s="1">
        <v>382.35</v>
      </c>
      <c r="BN193" s="1"/>
      <c r="BO193" s="1"/>
      <c r="BP193" s="1"/>
      <c r="BQ193" s="1"/>
      <c r="BR193" s="1"/>
      <c r="BX193" s="1"/>
      <c r="BY193" s="1"/>
      <c r="BZ193" s="1"/>
      <c r="CA193" s="1"/>
      <c r="CB193" s="52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</row>
    <row r="194" spans="1:124" hidden="1">
      <c r="A194" s="1" t="s">
        <v>319</v>
      </c>
      <c r="B194" s="1">
        <v>58.715679092900203</v>
      </c>
      <c r="C194" s="1">
        <v>100.45371615187292</v>
      </c>
      <c r="D194" s="1">
        <v>109.62083833578762</v>
      </c>
      <c r="E194" s="1">
        <v>108.75559113823174</v>
      </c>
      <c r="F194" s="1">
        <v>117.60787373212877</v>
      </c>
      <c r="G194" s="1">
        <v>91.194175791790471</v>
      </c>
      <c r="H194" s="1">
        <v>113.71157940834624</v>
      </c>
      <c r="I194" s="38">
        <v>74.929589643259689</v>
      </c>
      <c r="J194" s="1">
        <v>34.297479465420501</v>
      </c>
      <c r="K194" s="1">
        <v>31.415396766575242</v>
      </c>
      <c r="L194" s="1">
        <v>1761.72497558594</v>
      </c>
      <c r="M194" s="1">
        <v>520</v>
      </c>
      <c r="N194" s="1">
        <v>104.82109674028101</v>
      </c>
      <c r="O194" s="1">
        <v>81.5</v>
      </c>
      <c r="P194" s="1">
        <v>40.93</v>
      </c>
      <c r="Q194" s="1">
        <v>1395.07531738281</v>
      </c>
      <c r="R194" s="1">
        <v>131.86999511718801</v>
      </c>
      <c r="S194" s="1">
        <v>116.413497924805</v>
      </c>
      <c r="T194" s="1">
        <v>583.96</v>
      </c>
      <c r="U194" s="1">
        <v>2910.4250427642801</v>
      </c>
      <c r="V194" s="1">
        <v>91.099998474121094</v>
      </c>
      <c r="W194" s="1">
        <v>542.87457142857102</v>
      </c>
      <c r="X194" s="1">
        <v>800</v>
      </c>
      <c r="Y194" s="1">
        <v>82.428573608398395</v>
      </c>
      <c r="Z194" s="1">
        <v>12.27</v>
      </c>
      <c r="AA194" s="1">
        <v>105.06999969</v>
      </c>
      <c r="AB194" s="1">
        <v>591.25</v>
      </c>
      <c r="AC194" s="1">
        <v>192.86755371093801</v>
      </c>
      <c r="AD194" s="1">
        <v>223.51640319824199</v>
      </c>
      <c r="AE194" s="1">
        <v>130.51301574707</v>
      </c>
      <c r="AF194" s="1">
        <v>2.7694443596733902</v>
      </c>
      <c r="AG194" s="1">
        <v>3.35</v>
      </c>
      <c r="AH194" s="1">
        <v>1.627</v>
      </c>
      <c r="AI194" s="1">
        <v>8397.25</v>
      </c>
      <c r="AJ194" s="1">
        <v>16.77</v>
      </c>
      <c r="AK194" s="1">
        <v>16.66</v>
      </c>
      <c r="AL194" s="1">
        <v>15.43</v>
      </c>
      <c r="AM194" s="1">
        <v>18.22</v>
      </c>
      <c r="AN194" s="1">
        <v>4749.5209999999997</v>
      </c>
      <c r="AO194" s="1">
        <v>537.54999999999995</v>
      </c>
      <c r="AP194" s="1">
        <v>524.82275153349804</v>
      </c>
      <c r="AQ194" s="1">
        <v>75.701666666666696</v>
      </c>
      <c r="AR194" s="1">
        <v>60.630952380952401</v>
      </c>
      <c r="AS194" s="1">
        <v>359.75</v>
      </c>
      <c r="AT194" s="1">
        <v>61.102947235107401</v>
      </c>
      <c r="AU194" s="1">
        <v>4.6725174711522799</v>
      </c>
      <c r="AV194" s="1">
        <v>728.70660400390602</v>
      </c>
      <c r="AW194" s="1">
        <v>300.177978515625</v>
      </c>
      <c r="AX194" s="1">
        <v>14.55049</v>
      </c>
      <c r="AY194" s="1">
        <v>209.81393474539999</v>
      </c>
      <c r="AZ194" s="1">
        <v>579.15367400000002</v>
      </c>
      <c r="BA194" s="1">
        <v>232.58788499375001</v>
      </c>
      <c r="BB194" s="1">
        <v>25.893926224625261</v>
      </c>
      <c r="BC194" s="1">
        <v>11.689999580383301</v>
      </c>
      <c r="BD194" s="1">
        <v>23.225263595581101</v>
      </c>
      <c r="BE194" s="1">
        <v>627.38095238095195</v>
      </c>
      <c r="BF194" s="1">
        <v>163.38999938964801</v>
      </c>
      <c r="BG194" s="1">
        <v>6333.7498690979</v>
      </c>
      <c r="BH194" s="1">
        <v>11.85</v>
      </c>
      <c r="BI194" s="1">
        <v>193.67127990722699</v>
      </c>
      <c r="BJ194" s="1">
        <v>507.04111</v>
      </c>
      <c r="BK194" s="1">
        <v>732.98046999999997</v>
      </c>
      <c r="BL194" s="1">
        <v>988.02502441406295</v>
      </c>
      <c r="BM194" s="1">
        <v>384</v>
      </c>
      <c r="BN194" s="1"/>
      <c r="BO194" s="1"/>
      <c r="BP194" s="1"/>
      <c r="BQ194" s="1"/>
      <c r="BR194" s="1"/>
      <c r="BX194" s="1"/>
      <c r="BY194" s="1"/>
      <c r="BZ194" s="1"/>
      <c r="CA194" s="1"/>
      <c r="CB194" s="52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</row>
    <row r="195" spans="1:124" hidden="1">
      <c r="A195" s="1" t="s">
        <v>320</v>
      </c>
      <c r="B195" s="1">
        <v>58.048365997064352</v>
      </c>
      <c r="C195" s="1">
        <v>100.02154906228002</v>
      </c>
      <c r="D195" s="1">
        <v>111.27404828552037</v>
      </c>
      <c r="E195" s="1">
        <v>110.74354232950967</v>
      </c>
      <c r="F195" s="1">
        <v>116.17111106780514</v>
      </c>
      <c r="G195" s="1">
        <v>88.655607972041778</v>
      </c>
      <c r="H195" s="1">
        <v>111.30356783187328</v>
      </c>
      <c r="I195" s="38">
        <v>72.29671950952546</v>
      </c>
      <c r="J195" s="1">
        <v>33.492597798405015</v>
      </c>
      <c r="K195" s="1">
        <v>30.320091486341411</v>
      </c>
      <c r="L195" s="1">
        <v>1671.95458984375</v>
      </c>
      <c r="M195" s="1">
        <v>433.21</v>
      </c>
      <c r="N195" s="1">
        <v>112.703721399374</v>
      </c>
      <c r="O195" s="1">
        <v>84.579544067382798</v>
      </c>
      <c r="P195" s="1">
        <v>40.97</v>
      </c>
      <c r="Q195" s="1">
        <v>1394.64013671875</v>
      </c>
      <c r="R195" s="1">
        <v>125.38046264648401</v>
      </c>
      <c r="S195" s="1">
        <v>114.15363311767599</v>
      </c>
      <c r="T195" s="1">
        <v>576.25</v>
      </c>
      <c r="U195" s="1">
        <v>2810.0681743179298</v>
      </c>
      <c r="V195" s="1">
        <v>91.525001525878906</v>
      </c>
      <c r="W195" s="1">
        <v>552.42250000000001</v>
      </c>
      <c r="X195" s="1">
        <v>898.18</v>
      </c>
      <c r="Y195" s="1">
        <v>82.204544067382798</v>
      </c>
      <c r="Z195" s="1">
        <v>12.27</v>
      </c>
      <c r="AA195" s="1">
        <v>113.40000153</v>
      </c>
      <c r="AB195" s="1">
        <v>639.38635253906295</v>
      </c>
      <c r="AC195" s="1">
        <v>176.037521362305</v>
      </c>
      <c r="AD195" s="1">
        <v>233.85592651367199</v>
      </c>
      <c r="AE195" s="1">
        <v>140.81636047363301</v>
      </c>
      <c r="AF195" s="1">
        <v>2.8249999152289398</v>
      </c>
      <c r="AG195" s="1">
        <v>3.43</v>
      </c>
      <c r="AH195" s="1">
        <v>1.7609999999999999</v>
      </c>
      <c r="AI195" s="1">
        <v>8068.86376953125</v>
      </c>
      <c r="AJ195" s="1">
        <v>16.18</v>
      </c>
      <c r="AK195" s="1">
        <v>16.12</v>
      </c>
      <c r="AL195" s="1">
        <v>14.99</v>
      </c>
      <c r="AM195" s="1">
        <v>17.43</v>
      </c>
      <c r="AN195" s="1">
        <v>4973.1255000000001</v>
      </c>
      <c r="AO195" s="1">
        <v>546.21</v>
      </c>
      <c r="AP195" s="1">
        <v>553.61557600410697</v>
      </c>
      <c r="AQ195" s="1">
        <v>78.505432098765397</v>
      </c>
      <c r="AR195" s="1">
        <v>58.715909090909101</v>
      </c>
      <c r="AS195" s="1">
        <v>382.60000610351602</v>
      </c>
      <c r="AT195" s="1">
        <v>63.956729888916001</v>
      </c>
      <c r="AU195" s="1">
        <v>4.45203283314095</v>
      </c>
      <c r="AV195" s="1">
        <v>723.49615478515602</v>
      </c>
      <c r="AW195" s="1">
        <v>274.59323120117199</v>
      </c>
      <c r="AX195" s="1">
        <v>13.66864</v>
      </c>
      <c r="AY195" s="1">
        <v>219.22767333280001</v>
      </c>
      <c r="AZ195" s="1">
        <v>587.53123000000005</v>
      </c>
      <c r="BA195" s="1">
        <v>240.99384588125</v>
      </c>
      <c r="BB195" s="1">
        <v>26.252171701822871</v>
      </c>
      <c r="BC195" s="1">
        <v>11.837272644043001</v>
      </c>
      <c r="BD195" s="1">
        <v>22.965000152587901</v>
      </c>
      <c r="BE195" s="1">
        <v>629.63636363636397</v>
      </c>
      <c r="BF195" s="1">
        <v>176.90989685058599</v>
      </c>
      <c r="BG195" s="1">
        <v>6209.5455558715803</v>
      </c>
      <c r="BH195" s="1">
        <v>11.85</v>
      </c>
      <c r="BI195" s="1">
        <v>203.791748046875</v>
      </c>
      <c r="BJ195" s="1">
        <v>495.98611</v>
      </c>
      <c r="BK195" s="1">
        <v>622.07141000000001</v>
      </c>
      <c r="BL195" s="1">
        <v>980.43182373046898</v>
      </c>
      <c r="BM195" s="1">
        <v>382.65000000000003</v>
      </c>
      <c r="BN195" s="1"/>
      <c r="BO195" s="1"/>
      <c r="BP195" s="1"/>
      <c r="BQ195" s="1"/>
      <c r="BR195" s="1"/>
      <c r="BX195" s="1"/>
      <c r="BY195" s="1"/>
      <c r="BZ195" s="1"/>
      <c r="CA195" s="1"/>
      <c r="CB195" s="52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1:124" hidden="1">
      <c r="A196" s="1" t="s">
        <v>321</v>
      </c>
      <c r="B196" s="1">
        <v>58.497111638037232</v>
      </c>
      <c r="C196" s="1">
        <v>99.730196829626777</v>
      </c>
      <c r="D196" s="1">
        <v>109.14774312792377</v>
      </c>
      <c r="E196" s="1">
        <v>108.41408368826779</v>
      </c>
      <c r="F196" s="1">
        <v>115.92010128169146</v>
      </c>
      <c r="G196" s="1">
        <v>90.217707708991185</v>
      </c>
      <c r="H196" s="1">
        <v>112.74729896398333</v>
      </c>
      <c r="I196" s="38">
        <v>73.944318285506014</v>
      </c>
      <c r="J196" s="1">
        <v>34.374326370428101</v>
      </c>
      <c r="K196" s="1">
        <v>31.514172614743966</v>
      </c>
      <c r="L196" s="1">
        <v>1655.92858886719</v>
      </c>
      <c r="M196" s="1">
        <v>440.92</v>
      </c>
      <c r="N196" s="1">
        <v>125.760202246701</v>
      </c>
      <c r="O196" s="1">
        <v>88.988639831542997</v>
      </c>
      <c r="P196" s="1">
        <v>39.590000000000003</v>
      </c>
      <c r="Q196" s="1">
        <v>1435.90319824219</v>
      </c>
      <c r="R196" s="1">
        <v>123.231002807617</v>
      </c>
      <c r="S196" s="1">
        <v>112.78800201416</v>
      </c>
      <c r="T196" s="1">
        <v>594.24</v>
      </c>
      <c r="U196" s="1">
        <v>2981.6190366485598</v>
      </c>
      <c r="V196" s="1">
        <v>89.287498474121094</v>
      </c>
      <c r="W196" s="1">
        <v>614.50836363636404</v>
      </c>
      <c r="X196" s="1">
        <v>924.55</v>
      </c>
      <c r="Y196" s="1">
        <v>77.964286804199205</v>
      </c>
      <c r="Z196" s="1">
        <v>12.27</v>
      </c>
      <c r="AA196" s="1">
        <v>117.15000153</v>
      </c>
      <c r="AB196" s="1">
        <v>710.5</v>
      </c>
      <c r="AC196" s="1">
        <v>186.44592285156301</v>
      </c>
      <c r="AD196" s="1">
        <v>230.95849609375</v>
      </c>
      <c r="AE196" s="1">
        <v>143.21223449707</v>
      </c>
      <c r="AF196" s="1">
        <v>2.6899998982747402</v>
      </c>
      <c r="AG196" s="1">
        <v>3.41</v>
      </c>
      <c r="AH196" s="1">
        <v>1.9890000000000001</v>
      </c>
      <c r="AI196" s="1">
        <v>8498.095703125</v>
      </c>
      <c r="AJ196" s="1">
        <v>16.82</v>
      </c>
      <c r="AK196" s="1">
        <v>16.88</v>
      </c>
      <c r="AL196" s="1">
        <v>15.56</v>
      </c>
      <c r="AM196" s="1">
        <v>18.010000000000002</v>
      </c>
      <c r="AN196" s="1">
        <v>5082.2849999999999</v>
      </c>
      <c r="AO196" s="1">
        <v>564.24</v>
      </c>
      <c r="AP196" s="1">
        <v>549.54624368686905</v>
      </c>
      <c r="AQ196" s="1">
        <v>65.888487654320997</v>
      </c>
      <c r="AR196" s="1">
        <v>59.647727272727302</v>
      </c>
      <c r="AS196" s="1">
        <v>340.5</v>
      </c>
      <c r="AT196" s="1">
        <v>73.182640075683594</v>
      </c>
      <c r="AU196" s="1">
        <v>3.9282226953306298</v>
      </c>
      <c r="AV196" s="1">
        <v>716.05926513671898</v>
      </c>
      <c r="AW196" s="1">
        <v>322.97457885742199</v>
      </c>
      <c r="AX196" s="1">
        <v>13.448180000000001</v>
      </c>
      <c r="AY196" s="1">
        <v>230.53738737340001</v>
      </c>
      <c r="AZ196" s="1">
        <v>565.92595400000005</v>
      </c>
      <c r="BA196" s="1">
        <v>249.74431336250001</v>
      </c>
      <c r="BB196" s="1">
        <v>26.002898930840278</v>
      </c>
      <c r="BC196" s="1">
        <v>11.9840908050537</v>
      </c>
      <c r="BD196" s="1">
        <v>22.600500106811499</v>
      </c>
      <c r="BE196" s="1">
        <v>600.90909090909099</v>
      </c>
      <c r="BF196" s="1">
        <v>173.61819458007801</v>
      </c>
      <c r="BG196" s="1">
        <v>6381.6664451477</v>
      </c>
      <c r="BH196" s="1">
        <v>11.85</v>
      </c>
      <c r="BI196" s="1">
        <v>204.06732177734401</v>
      </c>
      <c r="BJ196" s="1">
        <v>436.58123999999998</v>
      </c>
      <c r="BK196" s="1">
        <v>600.94994999999994</v>
      </c>
      <c r="BL196" s="1">
        <v>1033.1904296875</v>
      </c>
      <c r="BM196" s="1">
        <v>387.8</v>
      </c>
      <c r="BN196" s="1"/>
      <c r="BO196" s="1"/>
      <c r="BP196" s="1"/>
      <c r="BQ196" s="1"/>
      <c r="BR196" s="1"/>
      <c r="BX196" s="1"/>
      <c r="BY196" s="1"/>
      <c r="BZ196" s="1"/>
      <c r="CA196" s="1"/>
      <c r="CB196" s="52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1:124" hidden="1">
      <c r="A197" s="1" t="s">
        <v>322</v>
      </c>
      <c r="B197" s="1">
        <v>59.357298871597678</v>
      </c>
      <c r="C197" s="1">
        <v>98.639210987345834</v>
      </c>
      <c r="D197" s="1">
        <v>108.8833445387136</v>
      </c>
      <c r="E197" s="1">
        <v>109.39368335724356</v>
      </c>
      <c r="F197" s="1">
        <v>104.17244316944019</v>
      </c>
      <c r="G197" s="1">
        <v>88.291801389227246</v>
      </c>
      <c r="H197" s="1">
        <v>109.2223838926061</v>
      </c>
      <c r="I197" s="38">
        <v>73.173394841909328</v>
      </c>
      <c r="J197" s="1">
        <v>36.376017542143124</v>
      </c>
      <c r="K197" s="1">
        <v>33.624741901560299</v>
      </c>
      <c r="L197" s="1">
        <v>1657.81579589844</v>
      </c>
      <c r="M197" s="1">
        <v>407.85</v>
      </c>
      <c r="N197" s="1">
        <v>125.00417948856899</v>
      </c>
      <c r="O197" s="1">
        <v>87.434211730957003</v>
      </c>
      <c r="P197" s="1">
        <v>39.35</v>
      </c>
      <c r="Q197" s="1">
        <v>1380.9619140625</v>
      </c>
      <c r="R197" s="1">
        <v>103.99210357666</v>
      </c>
      <c r="S197" s="1">
        <v>94.723686218261705</v>
      </c>
      <c r="T197" s="1">
        <v>577.22</v>
      </c>
      <c r="U197" s="1">
        <v>2918.21064537659</v>
      </c>
      <c r="V197" s="1">
        <v>88.425003051757798</v>
      </c>
      <c r="W197" s="1">
        <v>645.03977142857104</v>
      </c>
      <c r="X197" s="1">
        <v>882.86</v>
      </c>
      <c r="Y197" s="1">
        <v>73.046051025390597</v>
      </c>
      <c r="Z197" s="1">
        <v>12.27</v>
      </c>
      <c r="AA197" s="1">
        <v>114.98217773</v>
      </c>
      <c r="AB197" s="1">
        <v>728.02630615234398</v>
      </c>
      <c r="AC197" s="1">
        <v>184.01103210449199</v>
      </c>
      <c r="AD197" s="1">
        <v>241.77990722656301</v>
      </c>
      <c r="AE197" s="1">
        <v>148.18852233886699</v>
      </c>
      <c r="AF197" s="1">
        <v>2.6899998982747402</v>
      </c>
      <c r="AG197" s="1">
        <v>3.45</v>
      </c>
      <c r="AH197" s="1">
        <v>2.6724000000000001</v>
      </c>
      <c r="AI197" s="1">
        <v>8074.21044921875</v>
      </c>
      <c r="AJ197" s="1">
        <v>17.93</v>
      </c>
      <c r="AK197" s="1">
        <v>17.96</v>
      </c>
      <c r="AL197" s="1">
        <v>16.809999999999999</v>
      </c>
      <c r="AM197" s="1">
        <v>19.03</v>
      </c>
      <c r="AN197" s="1">
        <v>5002.53</v>
      </c>
      <c r="AO197" s="1">
        <v>443.23</v>
      </c>
      <c r="AP197" s="1">
        <v>539.94082840236695</v>
      </c>
      <c r="AQ197" s="1">
        <v>71.496018518518497</v>
      </c>
      <c r="AR197" s="1">
        <v>58.571428571428598</v>
      </c>
      <c r="AS197" s="1">
        <v>341.25</v>
      </c>
      <c r="AT197" s="1">
        <v>74.205253601074205</v>
      </c>
      <c r="AU197" s="1">
        <v>3.8743275814025999</v>
      </c>
      <c r="AV197" s="1">
        <v>715.84631347656295</v>
      </c>
      <c r="AW197" s="1">
        <v>306.15676879882801</v>
      </c>
      <c r="AX197" s="1">
        <v>13.337949999999999</v>
      </c>
      <c r="AY197" s="1">
        <v>249.43100322679999</v>
      </c>
      <c r="AZ197" s="1">
        <v>553.80054399999995</v>
      </c>
      <c r="BA197" s="1">
        <v>263.96095213125</v>
      </c>
      <c r="BB197" s="1">
        <v>25.594834209404269</v>
      </c>
      <c r="BC197" s="1">
        <v>12.310000419616699</v>
      </c>
      <c r="BD197" s="1">
        <v>22.710588455200199</v>
      </c>
      <c r="BE197" s="1">
        <v>577.47619047619003</v>
      </c>
      <c r="BF197" s="1">
        <v>179.66189575195301</v>
      </c>
      <c r="BG197" s="1">
        <v>6275.7897849426299</v>
      </c>
      <c r="BH197" s="1">
        <v>11.85</v>
      </c>
      <c r="BI197" s="1">
        <v>208.92494201660199</v>
      </c>
      <c r="BJ197" s="1">
        <v>453.10797000000002</v>
      </c>
      <c r="BK197" s="1">
        <v>590.52593999999999</v>
      </c>
      <c r="BL197" s="1">
        <v>1017.15789794922</v>
      </c>
      <c r="BM197" s="1">
        <v>387</v>
      </c>
      <c r="BN197" s="1"/>
      <c r="BO197" s="1"/>
      <c r="BP197" s="1"/>
      <c r="BQ197" s="1"/>
      <c r="BR197" s="1"/>
      <c r="BX197" s="1"/>
      <c r="BY197" s="1"/>
      <c r="BZ197" s="1"/>
      <c r="CA197" s="1"/>
      <c r="CB197" s="52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1:124" hidden="1">
      <c r="A198" s="1" t="s">
        <v>323</v>
      </c>
      <c r="B198" s="1">
        <v>59.11517265666447</v>
      </c>
      <c r="C198" s="1">
        <v>98.164285993523606</v>
      </c>
      <c r="D198" s="1">
        <v>110.07376611967084</v>
      </c>
      <c r="E198" s="1">
        <v>110.78286302920966</v>
      </c>
      <c r="F198" s="1">
        <v>103.52814293600565</v>
      </c>
      <c r="G198" s="1">
        <v>86.134740659311788</v>
      </c>
      <c r="H198" s="1">
        <v>108.9030412549881</v>
      </c>
      <c r="I198" s="38">
        <v>69.688928664284518</v>
      </c>
      <c r="J198" s="1">
        <v>36.270086688959054</v>
      </c>
      <c r="K198" s="1">
        <v>33.341860243129055</v>
      </c>
      <c r="L198" s="1">
        <v>1584.47619628906</v>
      </c>
      <c r="M198" s="1">
        <v>413.37</v>
      </c>
      <c r="N198" s="1">
        <v>124.933059695783</v>
      </c>
      <c r="O198" s="1">
        <v>86.261901855468807</v>
      </c>
      <c r="P198" s="1">
        <v>39.369999999999997</v>
      </c>
      <c r="Q198" s="1">
        <v>1349.11267089844</v>
      </c>
      <c r="R198" s="1">
        <v>109.379997253418</v>
      </c>
      <c r="S198" s="1">
        <v>91.994003295898395</v>
      </c>
      <c r="T198" s="1">
        <v>561.62</v>
      </c>
      <c r="U198" s="1">
        <v>2604.9999294311501</v>
      </c>
      <c r="V198" s="1">
        <v>85.912498474121094</v>
      </c>
      <c r="W198" s="1">
        <v>694.66290434782604</v>
      </c>
      <c r="X198" s="1">
        <v>852.17</v>
      </c>
      <c r="Y198" s="1">
        <v>73.559524536132798</v>
      </c>
      <c r="Z198" s="1">
        <v>12.97</v>
      </c>
      <c r="AA198" s="1">
        <v>116.21639252</v>
      </c>
      <c r="AB198" s="1">
        <v>709.88098144531295</v>
      </c>
      <c r="AC198" s="1">
        <v>219.60507202148401</v>
      </c>
      <c r="AD198" s="1">
        <v>234.29226684570301</v>
      </c>
      <c r="AE198" s="1">
        <v>156.67073059082</v>
      </c>
      <c r="AF198" s="1">
        <v>2.68000009324816</v>
      </c>
      <c r="AG198" s="1">
        <v>3.59</v>
      </c>
      <c r="AH198" s="1">
        <v>2.9341249999999999</v>
      </c>
      <c r="AI198" s="1">
        <v>7870.71435546875</v>
      </c>
      <c r="AJ198" s="1">
        <v>17.79</v>
      </c>
      <c r="AK198" s="1">
        <v>17.940000000000001</v>
      </c>
      <c r="AL198" s="1">
        <v>16.55</v>
      </c>
      <c r="AM198" s="1">
        <v>18.87</v>
      </c>
      <c r="AN198" s="1">
        <v>5509.116</v>
      </c>
      <c r="AO198" s="1">
        <v>417.53</v>
      </c>
      <c r="AP198" s="1">
        <v>482.30313957590198</v>
      </c>
      <c r="AQ198" s="1">
        <v>72.897901234567897</v>
      </c>
      <c r="AR198" s="1">
        <v>58.445652173912997</v>
      </c>
      <c r="AS198" s="1">
        <v>364.39999389648398</v>
      </c>
      <c r="AT198" s="1">
        <v>70.299255371093807</v>
      </c>
      <c r="AU198" s="1">
        <v>4.3173585870236098</v>
      </c>
      <c r="AV198" s="1">
        <v>719.35931396484398</v>
      </c>
      <c r="AW198" s="1">
        <v>297.69491577148398</v>
      </c>
      <c r="AX198" s="1">
        <v>13.337999999999999</v>
      </c>
      <c r="AY198" s="1">
        <v>258.3597248378</v>
      </c>
      <c r="AZ198" s="1">
        <v>532.85665400000005</v>
      </c>
      <c r="BA198" s="1">
        <v>270.11613660625</v>
      </c>
      <c r="BB198" s="1">
        <v>25.446456802285446</v>
      </c>
      <c r="BC198" s="1">
        <v>12.5336360931396</v>
      </c>
      <c r="BD198" s="1">
        <v>22.393499374389599</v>
      </c>
      <c r="BE198" s="1">
        <v>568.73913043478296</v>
      </c>
      <c r="BF198" s="1">
        <v>174.41510009765599</v>
      </c>
      <c r="BG198" s="1">
        <v>6257.1425535217304</v>
      </c>
      <c r="BH198" s="1">
        <v>12.2</v>
      </c>
      <c r="BI198" s="1">
        <v>196.42830166666664</v>
      </c>
      <c r="BJ198" s="1">
        <v>456.76616999999999</v>
      </c>
      <c r="BK198" s="1">
        <v>584.39202999999998</v>
      </c>
      <c r="BL198" s="1">
        <v>1019.69049072266</v>
      </c>
      <c r="BM198" s="1">
        <v>405.55</v>
      </c>
      <c r="BN198" s="1"/>
      <c r="BO198" s="1"/>
      <c r="BP198" s="1"/>
      <c r="BQ198" s="1"/>
      <c r="BR198" s="1"/>
      <c r="BX198" s="1"/>
      <c r="BY198" s="1"/>
      <c r="BZ198" s="1"/>
      <c r="CA198" s="1"/>
      <c r="CB198" s="52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1:124" hidden="1">
      <c r="A199" s="1" t="s">
        <v>324</v>
      </c>
      <c r="B199" s="1">
        <v>59.78143450507666</v>
      </c>
      <c r="C199" s="1">
        <v>99.659791609738278</v>
      </c>
      <c r="D199" s="1">
        <v>112.73822998020923</v>
      </c>
      <c r="E199" s="1">
        <v>112.96615351864112</v>
      </c>
      <c r="F199" s="1">
        <v>110.63428399314648</v>
      </c>
      <c r="G199" s="1">
        <v>86.449503199846802</v>
      </c>
      <c r="H199" s="1">
        <v>108.60726966349745</v>
      </c>
      <c r="I199" s="38">
        <v>70.444687207557962</v>
      </c>
      <c r="J199" s="1">
        <v>36.451212165638303</v>
      </c>
      <c r="K199" s="1">
        <v>33.110762015208472</v>
      </c>
      <c r="L199" s="1">
        <v>1594.57141113281</v>
      </c>
      <c r="M199" s="1">
        <v>590.84</v>
      </c>
      <c r="N199" s="1">
        <v>123.311523082515</v>
      </c>
      <c r="O199" s="1">
        <v>83.052635192871094</v>
      </c>
      <c r="P199" s="1">
        <v>39.28</v>
      </c>
      <c r="Q199" s="1">
        <v>1370.55334472656</v>
      </c>
      <c r="R199" s="1">
        <v>123.790000915527</v>
      </c>
      <c r="S199" s="1">
        <v>100.176467895508</v>
      </c>
      <c r="T199" s="1">
        <v>536.1</v>
      </c>
      <c r="U199" s="1">
        <v>2544.66672335968</v>
      </c>
      <c r="V199" s="1">
        <v>86.787498474121094</v>
      </c>
      <c r="W199" s="1">
        <v>705.53830000000005</v>
      </c>
      <c r="X199" s="1">
        <v>835.24</v>
      </c>
      <c r="Y199" s="1">
        <v>75.127502441406307</v>
      </c>
      <c r="Z199" s="1">
        <v>12.97</v>
      </c>
      <c r="AA199" s="1">
        <v>114.94999695</v>
      </c>
      <c r="AB199" s="1">
        <v>768.42858886718795</v>
      </c>
      <c r="AC199" s="1">
        <v>195.339767456055</v>
      </c>
      <c r="AD199" s="1">
        <v>246.43345642089801</v>
      </c>
      <c r="AE199" s="1">
        <v>164.71223449707</v>
      </c>
      <c r="AF199" s="1">
        <v>2.68000009324816</v>
      </c>
      <c r="AG199" s="1">
        <v>3.81</v>
      </c>
      <c r="AH199" s="1">
        <v>3.83325</v>
      </c>
      <c r="AI199" s="1">
        <v>8198.5</v>
      </c>
      <c r="AJ199" s="1">
        <v>17.690000000000001</v>
      </c>
      <c r="AK199" s="1">
        <v>17.97</v>
      </c>
      <c r="AL199" s="1">
        <v>15.99</v>
      </c>
      <c r="AM199" s="1">
        <v>19.09</v>
      </c>
      <c r="AN199" s="1">
        <v>6067.6345000000001</v>
      </c>
      <c r="AO199" s="1">
        <v>434.47</v>
      </c>
      <c r="AP199" s="1">
        <v>483.41708542713599</v>
      </c>
      <c r="AQ199" s="1">
        <v>78.505432098765397</v>
      </c>
      <c r="AR199" s="1">
        <v>56.8333333333333</v>
      </c>
      <c r="AS199" s="1">
        <v>367</v>
      </c>
      <c r="AT199" s="1">
        <v>70.552871704101605</v>
      </c>
      <c r="AU199" s="1">
        <v>4.2731906854747397</v>
      </c>
      <c r="AV199" s="1">
        <v>713.66363525390602</v>
      </c>
      <c r="AW199" s="1">
        <v>290.35592651367199</v>
      </c>
      <c r="AX199" s="1">
        <v>13.337999999999999</v>
      </c>
      <c r="AY199" s="1">
        <v>253.70797110960001</v>
      </c>
      <c r="AZ199" s="1">
        <v>535.72266000000002</v>
      </c>
      <c r="BA199" s="1">
        <v>268.25580100000002</v>
      </c>
      <c r="BB199" s="1">
        <v>25.54283233996486</v>
      </c>
      <c r="BC199" s="1">
        <v>12.8185710906982</v>
      </c>
      <c r="BD199" s="1">
        <v>22.6166667938232</v>
      </c>
      <c r="BE199" s="1">
        <v>567.04761904761904</v>
      </c>
      <c r="BF199" s="1">
        <v>177.03280639648401</v>
      </c>
      <c r="BG199" s="1">
        <v>6189.2856309265098</v>
      </c>
      <c r="BH199" s="1">
        <v>15.75</v>
      </c>
      <c r="BI199" s="1">
        <v>206.16696396825395</v>
      </c>
      <c r="BJ199" s="1">
        <v>450.37885</v>
      </c>
      <c r="BK199" s="1">
        <v>525.31457999999998</v>
      </c>
      <c r="BL199" s="1">
        <v>1035.83337402344</v>
      </c>
      <c r="BM199" s="1">
        <v>400.65000000000003</v>
      </c>
      <c r="BN199" s="1"/>
      <c r="BO199" s="1"/>
      <c r="BP199" s="1"/>
      <c r="BQ199" s="1"/>
      <c r="BR199" s="1"/>
      <c r="BX199" s="1"/>
      <c r="BY199" s="1"/>
      <c r="BZ199" s="1"/>
      <c r="CA199" s="1"/>
      <c r="CB199" s="52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1:124" hidden="1">
      <c r="A200" s="1" t="s">
        <v>325</v>
      </c>
      <c r="B200" s="1">
        <v>61.594100701275124</v>
      </c>
      <c r="C200" s="1">
        <v>100.41804115907932</v>
      </c>
      <c r="D200" s="1">
        <v>112.78399245271</v>
      </c>
      <c r="E200" s="1">
        <v>113.58875700435382</v>
      </c>
      <c r="F200" s="1">
        <v>105.35526806289732</v>
      </c>
      <c r="G200" s="1">
        <v>87.927422751581418</v>
      </c>
      <c r="H200" s="1">
        <v>111.24292903118882</v>
      </c>
      <c r="I200" s="38">
        <v>71.086357638618338</v>
      </c>
      <c r="J200" s="1">
        <v>38.8807486793633</v>
      </c>
      <c r="K200" s="1">
        <v>36.40399249993763</v>
      </c>
      <c r="L200" s="1">
        <v>1614.85717773438</v>
      </c>
      <c r="M200" s="1">
        <v>500</v>
      </c>
      <c r="N200" s="1">
        <v>124.470827779161</v>
      </c>
      <c r="O200" s="1">
        <v>79.319442749023395</v>
      </c>
      <c r="P200" s="1">
        <v>39.01</v>
      </c>
      <c r="Q200" s="1">
        <v>1338.60034179688</v>
      </c>
      <c r="R200" s="1">
        <v>119.046188354492</v>
      </c>
      <c r="S200" s="1">
        <v>91.988098144531307</v>
      </c>
      <c r="T200" s="1">
        <v>519.24</v>
      </c>
      <c r="U200" s="1">
        <v>2563.3499494003299</v>
      </c>
      <c r="V200" s="1">
        <v>83.230003356933594</v>
      </c>
      <c r="W200" s="1">
        <v>664.01642857142895</v>
      </c>
      <c r="X200" s="1">
        <v>829.05</v>
      </c>
      <c r="Y200" s="1">
        <v>77.988098144531307</v>
      </c>
      <c r="Z200" s="1">
        <v>12.97</v>
      </c>
      <c r="AA200" s="1">
        <v>118.49285125999999</v>
      </c>
      <c r="AB200" s="1">
        <v>816.70001220703102</v>
      </c>
      <c r="AC200" s="1">
        <v>215.41484069824199</v>
      </c>
      <c r="AD200" s="1">
        <v>253.01303100585901</v>
      </c>
      <c r="AE200" s="1">
        <v>170.96115112304699</v>
      </c>
      <c r="AF200" s="1">
        <v>2.68000009324816</v>
      </c>
      <c r="AG200" s="1">
        <v>3.76</v>
      </c>
      <c r="AH200" s="1">
        <v>2.9220000000000002</v>
      </c>
      <c r="AI200" s="1">
        <v>8046.39990234375</v>
      </c>
      <c r="AJ200" s="1">
        <v>19.46</v>
      </c>
      <c r="AK200" s="1">
        <v>19.989999999999998</v>
      </c>
      <c r="AL200" s="1">
        <v>17.09</v>
      </c>
      <c r="AM200" s="1">
        <v>21.31</v>
      </c>
      <c r="AN200" s="1">
        <v>6032.3609999999999</v>
      </c>
      <c r="AO200" s="1">
        <v>474.39</v>
      </c>
      <c r="AP200" s="1">
        <v>462.98292548587602</v>
      </c>
      <c r="AQ200" s="1">
        <v>89.720493827160496</v>
      </c>
      <c r="AR200" s="1">
        <v>55.119047619047599</v>
      </c>
      <c r="AS200" s="1">
        <v>362.5</v>
      </c>
      <c r="AT200" s="1">
        <v>70.695137023925795</v>
      </c>
      <c r="AU200" s="1">
        <v>4.3618991301100198</v>
      </c>
      <c r="AV200" s="1">
        <v>728.67694091796898</v>
      </c>
      <c r="AW200" s="1">
        <v>299.45001220703102</v>
      </c>
      <c r="AX200" s="1">
        <v>13.337999999999999</v>
      </c>
      <c r="AY200" s="1">
        <v>251.4041404717</v>
      </c>
      <c r="AZ200" s="1">
        <v>534.39988800000003</v>
      </c>
      <c r="BA200" s="1">
        <v>265.77535352500001</v>
      </c>
      <c r="BB200" s="1">
        <v>25.39436571079521</v>
      </c>
      <c r="BC200" s="1">
        <v>12.8990478515625</v>
      </c>
      <c r="BD200" s="1">
        <v>22.569047927856399</v>
      </c>
      <c r="BE200" s="1">
        <v>549.66666666666697</v>
      </c>
      <c r="BF200" s="1">
        <v>168.65969848632801</v>
      </c>
      <c r="BG200" s="1">
        <v>6205.2497493835399</v>
      </c>
      <c r="BH200" s="1">
        <v>15.75</v>
      </c>
      <c r="BI200" s="1">
        <v>205.25712079365084</v>
      </c>
      <c r="BJ200" s="1">
        <v>439.17883</v>
      </c>
      <c r="BK200" s="1">
        <v>573.82903999999996</v>
      </c>
      <c r="BL200" s="1">
        <v>1063.25</v>
      </c>
      <c r="BM200" s="1">
        <v>396.35</v>
      </c>
      <c r="BN200" s="1"/>
      <c r="BO200" s="1"/>
      <c r="BP200" s="1"/>
      <c r="BQ200" s="1"/>
      <c r="BR200" s="1"/>
      <c r="BX200" s="1"/>
      <c r="BY200" s="1"/>
      <c r="BZ200" s="1"/>
      <c r="CA200" s="1"/>
      <c r="CB200" s="52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24" hidden="1">
      <c r="A201" s="1" t="s">
        <v>326</v>
      </c>
      <c r="B201" s="1">
        <v>64.214495908474603</v>
      </c>
      <c r="C201" s="1">
        <v>104.28024565716834</v>
      </c>
      <c r="D201" s="1">
        <v>119.72917503344294</v>
      </c>
      <c r="E201" s="1">
        <v>120.88343958995351</v>
      </c>
      <c r="F201" s="1">
        <v>109.07424093410786</v>
      </c>
      <c r="G201" s="1">
        <v>88.675568179356944</v>
      </c>
      <c r="H201" s="1">
        <v>113.44182762409631</v>
      </c>
      <c r="I201" s="38">
        <v>70.786606948513139</v>
      </c>
      <c r="J201" s="1">
        <v>40.774642371377567</v>
      </c>
      <c r="K201" s="1">
        <v>38.81803590413265</v>
      </c>
      <c r="L201" s="1">
        <v>1587.40002441406</v>
      </c>
      <c r="M201" s="1">
        <v>605.16999999999996</v>
      </c>
      <c r="N201" s="1">
        <v>132.68707232727499</v>
      </c>
      <c r="O201" s="1">
        <v>81.5</v>
      </c>
      <c r="P201" s="1">
        <v>39.33</v>
      </c>
      <c r="Q201" s="1">
        <v>1457.33117675781</v>
      </c>
      <c r="R201" s="1">
        <v>122.008087158203</v>
      </c>
      <c r="S201" s="1">
        <v>91.452377319335895</v>
      </c>
      <c r="T201" s="1">
        <v>530.37</v>
      </c>
      <c r="U201" s="1">
        <v>2594.1749680389398</v>
      </c>
      <c r="V201" s="1">
        <v>83</v>
      </c>
      <c r="W201" s="1">
        <v>637.89784090909097</v>
      </c>
      <c r="X201" s="1">
        <v>811.36</v>
      </c>
      <c r="Y201" s="1">
        <v>84.657501220703097</v>
      </c>
      <c r="Z201" s="1">
        <v>12.97</v>
      </c>
      <c r="AA201" s="1">
        <v>134.94596863000001</v>
      </c>
      <c r="AB201" s="1">
        <v>812.02502441406295</v>
      </c>
      <c r="AC201" s="1">
        <v>152.68470764160199</v>
      </c>
      <c r="AD201" s="1">
        <v>252.48062133789099</v>
      </c>
      <c r="AE201" s="1">
        <v>189.03303527832</v>
      </c>
      <c r="AF201" s="1">
        <v>2.6899998982747402</v>
      </c>
      <c r="AG201" s="1">
        <v>3.82</v>
      </c>
      <c r="AH201" s="1">
        <v>2.2515000000000001</v>
      </c>
      <c r="AI201" s="1">
        <v>8047</v>
      </c>
      <c r="AJ201" s="1">
        <v>20.78</v>
      </c>
      <c r="AK201" s="1">
        <v>21.01</v>
      </c>
      <c r="AL201" s="1">
        <v>17.77</v>
      </c>
      <c r="AM201" s="1">
        <v>23.56</v>
      </c>
      <c r="AN201" s="1">
        <v>5909.7870000000003</v>
      </c>
      <c r="AO201" s="1">
        <v>528.79</v>
      </c>
      <c r="AP201" s="1">
        <v>494.92294827380198</v>
      </c>
      <c r="AQ201" s="1">
        <v>99.533672839506096</v>
      </c>
      <c r="AR201" s="1">
        <v>56.022727272727302</v>
      </c>
      <c r="AS201" s="1">
        <v>325.79998779296898</v>
      </c>
      <c r="AT201" s="1">
        <v>66.640678405761705</v>
      </c>
      <c r="AU201" s="1">
        <v>4.4387483498933804</v>
      </c>
      <c r="AV201" s="1">
        <v>751.38189697265602</v>
      </c>
      <c r="AW201" s="1">
        <v>307.239990234375</v>
      </c>
      <c r="AX201" s="1">
        <v>13.337999999999999</v>
      </c>
      <c r="AY201" s="1">
        <v>274.3983543983</v>
      </c>
      <c r="AZ201" s="1">
        <v>580.47644600000001</v>
      </c>
      <c r="BA201" s="1">
        <v>290.41905853125002</v>
      </c>
      <c r="BB201" s="1">
        <v>25.197304964120796</v>
      </c>
      <c r="BC201" s="1">
        <v>11.9838094711304</v>
      </c>
      <c r="BD201" s="1">
        <v>22.584762573242202</v>
      </c>
      <c r="BE201" s="1">
        <v>594.95454545454595</v>
      </c>
      <c r="BF201" s="1">
        <v>172.36950683593801</v>
      </c>
      <c r="BG201" s="1">
        <v>6467.2502133728003</v>
      </c>
      <c r="BH201" s="1">
        <v>15.987500000000001</v>
      </c>
      <c r="BI201" s="1">
        <v>239.51621571428569</v>
      </c>
      <c r="BJ201" s="1">
        <v>416.56106999999997</v>
      </c>
      <c r="BK201" s="1">
        <v>597.67462</v>
      </c>
      <c r="BL201" s="1">
        <v>1043.94995117188</v>
      </c>
      <c r="BM201" s="1">
        <v>391.3</v>
      </c>
      <c r="BN201" s="1"/>
      <c r="BO201" s="1"/>
      <c r="BP201" s="1"/>
      <c r="BQ201" s="1"/>
      <c r="BR201" s="1"/>
      <c r="BX201" s="1"/>
      <c r="BY201" s="1"/>
      <c r="BZ201" s="1"/>
      <c r="CA201" s="1"/>
      <c r="CB201" s="52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1:124" hidden="1">
      <c r="A202" s="1" t="s">
        <v>327</v>
      </c>
      <c r="B202" s="1">
        <v>63.364464754239691</v>
      </c>
      <c r="C202" s="1">
        <v>106.55512312579354</v>
      </c>
      <c r="D202" s="1">
        <v>122.55822960110457</v>
      </c>
      <c r="E202" s="1">
        <v>123.60759717193341</v>
      </c>
      <c r="F202" s="1">
        <v>112.87159212263808</v>
      </c>
      <c r="G202" s="1">
        <v>90.390681622564813</v>
      </c>
      <c r="H202" s="1">
        <v>116.59972644315863</v>
      </c>
      <c r="I202" s="38">
        <v>71.459579501988344</v>
      </c>
      <c r="J202" s="1">
        <v>38.096431265535955</v>
      </c>
      <c r="K202" s="1">
        <v>35.762805891528551</v>
      </c>
      <c r="L202" s="1">
        <v>1593.85717773438</v>
      </c>
      <c r="M202" s="1">
        <v>535.72</v>
      </c>
      <c r="N202" s="1">
        <v>137.78785234908699</v>
      </c>
      <c r="O202" s="1">
        <v>81.3125</v>
      </c>
      <c r="P202" s="1">
        <v>38.200000000000003</v>
      </c>
      <c r="Q202" s="1">
        <v>1524.44140625</v>
      </c>
      <c r="R202" s="1">
        <v>128.55953979492199</v>
      </c>
      <c r="S202" s="1">
        <v>92.102272033691406</v>
      </c>
      <c r="T202" s="1">
        <v>590.66</v>
      </c>
      <c r="U202" s="1">
        <v>2658.7619308090202</v>
      </c>
      <c r="V202" s="1">
        <v>82.889999389648395</v>
      </c>
      <c r="W202" s="1">
        <v>603.70534782608695</v>
      </c>
      <c r="X202" s="1">
        <v>813.91</v>
      </c>
      <c r="Y202" s="1">
        <v>87.556816101074205</v>
      </c>
      <c r="Z202" s="1">
        <v>12.97</v>
      </c>
      <c r="AA202" s="1">
        <v>146.11549377</v>
      </c>
      <c r="AB202" s="1">
        <v>840.97619628906295</v>
      </c>
      <c r="AC202" s="1">
        <v>203.38392639160199</v>
      </c>
      <c r="AD202" s="1">
        <v>262.489990234375</v>
      </c>
      <c r="AE202" s="1">
        <v>203.99893188476599</v>
      </c>
      <c r="AF202" s="1">
        <v>2.6899998982747402</v>
      </c>
      <c r="AG202" s="1">
        <v>3.82</v>
      </c>
      <c r="AH202" s="1">
        <v>2.2408000000000001</v>
      </c>
      <c r="AI202" s="1">
        <v>8042.85693359375</v>
      </c>
      <c r="AJ202" s="1">
        <v>19.12</v>
      </c>
      <c r="AK202" s="1">
        <v>19.149999999999999</v>
      </c>
      <c r="AL202" s="1">
        <v>16.989999999999998</v>
      </c>
      <c r="AM202" s="1">
        <v>21.21</v>
      </c>
      <c r="AN202" s="1">
        <v>5906.6279999999997</v>
      </c>
      <c r="AO202" s="1">
        <v>520.09</v>
      </c>
      <c r="AP202" s="1">
        <v>503.06834590084998</v>
      </c>
      <c r="AQ202" s="1">
        <v>112.15061728395099</v>
      </c>
      <c r="AR202" s="1">
        <v>60.315217391304401</v>
      </c>
      <c r="AS202" s="1">
        <v>332.25</v>
      </c>
      <c r="AT202" s="1">
        <v>67.329887390136705</v>
      </c>
      <c r="AU202" s="1">
        <v>4.2535007360366004</v>
      </c>
      <c r="AV202" s="1">
        <v>753.10803222656295</v>
      </c>
      <c r="AW202" s="1">
        <v>296.20999145507801</v>
      </c>
      <c r="AX202" s="1">
        <v>13.4923</v>
      </c>
      <c r="AY202" s="1">
        <v>271.62052989710003</v>
      </c>
      <c r="AZ202" s="1">
        <v>598.33386800000005</v>
      </c>
      <c r="BA202" s="1">
        <v>295.51775611875001</v>
      </c>
      <c r="BB202" s="1">
        <v>25.183820235082088</v>
      </c>
      <c r="BC202" s="1">
        <v>11.377727508544901</v>
      </c>
      <c r="BD202" s="1">
        <v>22.588182449340799</v>
      </c>
      <c r="BE202" s="1">
        <v>617.91304347826099</v>
      </c>
      <c r="BF202" s="1">
        <v>176.12460327148401</v>
      </c>
      <c r="BG202" s="1">
        <v>6401.9048406005904</v>
      </c>
      <c r="BH202" s="1">
        <v>16.383333333333301</v>
      </c>
      <c r="BI202" s="1">
        <v>248.59486826086956</v>
      </c>
      <c r="BJ202" s="1">
        <v>440.05617999999998</v>
      </c>
      <c r="BK202" s="1">
        <v>743.54321000000004</v>
      </c>
      <c r="BL202" s="1">
        <v>1036.54760742188</v>
      </c>
      <c r="BM202" s="1">
        <v>390.55</v>
      </c>
      <c r="BN202" s="1"/>
      <c r="BO202" s="1"/>
      <c r="BP202" s="1"/>
      <c r="BQ202" s="1"/>
      <c r="BR202" s="1"/>
      <c r="BX202" s="1"/>
      <c r="BY202" s="1"/>
      <c r="BZ202" s="1"/>
      <c r="CA202" s="1"/>
      <c r="CB202" s="52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1:124" hidden="1">
      <c r="A203" s="1" t="s">
        <v>328</v>
      </c>
      <c r="B203" s="1">
        <v>61.229996805815823</v>
      </c>
      <c r="C203" s="1">
        <v>102.12712011583004</v>
      </c>
      <c r="D203" s="1">
        <v>117.95576138044623</v>
      </c>
      <c r="E203" s="1">
        <v>118.72855607933047</v>
      </c>
      <c r="F203" s="1">
        <v>110.82214842968607</v>
      </c>
      <c r="G203" s="1">
        <v>86.138902691156005</v>
      </c>
      <c r="H203" s="1">
        <v>114.81182820232166</v>
      </c>
      <c r="I203" s="38">
        <v>65.428110494675678</v>
      </c>
      <c r="J203" s="1">
        <v>37.303760893892459</v>
      </c>
      <c r="K203" s="1">
        <v>34.764165763725593</v>
      </c>
      <c r="L203" s="1">
        <v>1485.75</v>
      </c>
      <c r="M203" s="1">
        <v>484.58</v>
      </c>
      <c r="N203" s="1">
        <v>138.13621384108399</v>
      </c>
      <c r="O203" s="1">
        <v>77</v>
      </c>
      <c r="P203" s="1">
        <v>38.200000000000003</v>
      </c>
      <c r="Q203" s="1">
        <v>1537.56213378906</v>
      </c>
      <c r="R203" s="1">
        <v>127.907997131348</v>
      </c>
      <c r="S203" s="1">
        <v>86.462501525878906</v>
      </c>
      <c r="T203" s="1">
        <v>593.77</v>
      </c>
      <c r="U203" s="1">
        <v>2177.5999827072101</v>
      </c>
      <c r="V203" s="1">
        <v>83.125</v>
      </c>
      <c r="W203" s="1">
        <v>597.138375</v>
      </c>
      <c r="X203" s="1">
        <v>800</v>
      </c>
      <c r="Y203" s="1">
        <v>82.1484375</v>
      </c>
      <c r="Z203" s="1">
        <v>12.97</v>
      </c>
      <c r="AA203" s="1">
        <v>153.45387267999999</v>
      </c>
      <c r="AB203" s="1">
        <v>796.57501220703102</v>
      </c>
      <c r="AC203" s="1">
        <v>208.97378540039099</v>
      </c>
      <c r="AD203" s="1">
        <v>255.84843444824199</v>
      </c>
      <c r="AE203" s="1">
        <v>196.63931274414099</v>
      </c>
      <c r="AF203" s="1">
        <v>2.6899998982747402</v>
      </c>
      <c r="AG203" s="1">
        <v>3.79</v>
      </c>
      <c r="AH203" s="1">
        <v>2.4910000000000001</v>
      </c>
      <c r="AI203" s="1">
        <v>7713.15771484375</v>
      </c>
      <c r="AJ203" s="1">
        <v>18.559999999999999</v>
      </c>
      <c r="AK203" s="1">
        <v>18.27</v>
      </c>
      <c r="AL203" s="1">
        <v>17</v>
      </c>
      <c r="AM203" s="1">
        <v>20.420000000000002</v>
      </c>
      <c r="AN203" s="1">
        <v>6014.7749999999996</v>
      </c>
      <c r="AO203" s="1">
        <v>559.04999999999995</v>
      </c>
      <c r="AP203" s="1">
        <v>446.57879977565898</v>
      </c>
      <c r="AQ203" s="1">
        <v>102.337438271605</v>
      </c>
      <c r="AR203" s="1">
        <v>64.637500000000003</v>
      </c>
      <c r="AS203" s="1">
        <v>341.5</v>
      </c>
      <c r="AT203" s="1">
        <v>66.949325561523395</v>
      </c>
      <c r="AU203" s="1">
        <v>4.2458066343599503</v>
      </c>
      <c r="AV203" s="1">
        <v>747.9091796875</v>
      </c>
      <c r="AW203" s="1">
        <v>313.64999389648398</v>
      </c>
      <c r="AX203" s="1">
        <v>13.8009</v>
      </c>
      <c r="AY203" s="1">
        <v>264.24606723319999</v>
      </c>
      <c r="AZ203" s="1">
        <v>565.92595400000005</v>
      </c>
      <c r="BA203" s="1">
        <v>284.60838065000002</v>
      </c>
      <c r="BB203" s="1">
        <v>25.644937789732474</v>
      </c>
      <c r="BC203" s="1">
        <v>12.173999786376999</v>
      </c>
      <c r="BD203" s="1">
        <v>22.486000061035199</v>
      </c>
      <c r="BE203" s="1">
        <v>585.35</v>
      </c>
      <c r="BF203" s="1">
        <v>171.23680114746099</v>
      </c>
      <c r="BG203" s="1">
        <v>6183.7498602477999</v>
      </c>
      <c r="BH203" s="1">
        <v>16.5</v>
      </c>
      <c r="BI203" s="1">
        <v>215.22602750000001</v>
      </c>
      <c r="BJ203" s="1">
        <v>447.61237</v>
      </c>
      <c r="BK203" s="1">
        <v>701.36443999999995</v>
      </c>
      <c r="BL203" s="1">
        <v>1009.40002441406</v>
      </c>
      <c r="BM203" s="1">
        <v>382</v>
      </c>
      <c r="BN203" s="1"/>
      <c r="BO203" s="1"/>
      <c r="BP203" s="1"/>
      <c r="BQ203" s="1"/>
      <c r="BR203" s="1"/>
      <c r="BX203" s="1"/>
      <c r="BY203" s="1"/>
      <c r="BZ203" s="1"/>
      <c r="CA203" s="1"/>
      <c r="CB203" s="52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1:124" hidden="1">
      <c r="A204" s="1" t="s">
        <v>329</v>
      </c>
      <c r="B204" s="1">
        <v>61.847575047018289</v>
      </c>
      <c r="C204" s="1">
        <v>101.03561932718512</v>
      </c>
      <c r="D204" s="1">
        <v>116.39826917503494</v>
      </c>
      <c r="E204" s="1">
        <v>117.71539320218834</v>
      </c>
      <c r="F204" s="1">
        <v>104.23999087495795</v>
      </c>
      <c r="G204" s="1">
        <v>85.518091203300827</v>
      </c>
      <c r="H204" s="1">
        <v>116.52393335049526</v>
      </c>
      <c r="I204" s="38">
        <v>63.122205811789193</v>
      </c>
      <c r="J204" s="1">
        <v>38.921209657778789</v>
      </c>
      <c r="K204" s="1">
        <v>36.633723107024501</v>
      </c>
      <c r="L204" s="1">
        <v>1460.02172851563</v>
      </c>
      <c r="M204" s="1">
        <v>425.05</v>
      </c>
      <c r="N204" s="1">
        <v>133.090579693302</v>
      </c>
      <c r="O204" s="1">
        <v>77.681816101074205</v>
      </c>
      <c r="P204" s="1">
        <v>38.4</v>
      </c>
      <c r="Q204" s="1">
        <v>1490.37707519531</v>
      </c>
      <c r="R204" s="1">
        <v>120.47190856933599</v>
      </c>
      <c r="S204" s="1">
        <v>78.143806457519503</v>
      </c>
      <c r="T204" s="1">
        <v>582.62</v>
      </c>
      <c r="U204" s="1">
        <v>1983.9347997177099</v>
      </c>
      <c r="V204" s="1">
        <v>79.837501525878906</v>
      </c>
      <c r="W204" s="1">
        <v>577.42219565217397</v>
      </c>
      <c r="X204" s="1">
        <v>803.48</v>
      </c>
      <c r="Y204" s="1">
        <v>89.642860412597699</v>
      </c>
      <c r="Z204" s="1">
        <v>12.97</v>
      </c>
      <c r="AA204" s="1">
        <v>151.62037659000001</v>
      </c>
      <c r="AB204" s="1">
        <v>783.78259277343795</v>
      </c>
      <c r="AC204" s="1">
        <v>203.97915649414099</v>
      </c>
      <c r="AD204" s="1">
        <v>259.68991088867199</v>
      </c>
      <c r="AE204" s="1">
        <v>197.61999511718801</v>
      </c>
      <c r="AF204" s="1">
        <v>2.6899998982747402</v>
      </c>
      <c r="AG204" s="1">
        <v>3.79</v>
      </c>
      <c r="AH204" s="1">
        <v>2.5587499999999999</v>
      </c>
      <c r="AI204" s="1">
        <v>7202.60888671875</v>
      </c>
      <c r="AJ204" s="1">
        <v>19.559999999999999</v>
      </c>
      <c r="AK204" s="1">
        <v>19.61</v>
      </c>
      <c r="AL204" s="1">
        <v>17.79</v>
      </c>
      <c r="AM204" s="1">
        <v>21.29</v>
      </c>
      <c r="AN204" s="1">
        <v>5903.8320000000003</v>
      </c>
      <c r="AO204" s="1">
        <v>527.45000000000005</v>
      </c>
      <c r="AP204" s="1">
        <v>418.13656617558502</v>
      </c>
      <c r="AQ204" s="1">
        <v>124.76756172839499</v>
      </c>
      <c r="AR204" s="1">
        <v>66.260869565217405</v>
      </c>
      <c r="AS204" s="1">
        <v>358</v>
      </c>
      <c r="AT204" s="1">
        <v>61.296829223632798</v>
      </c>
      <c r="AU204" s="1">
        <v>3.77914726129432</v>
      </c>
      <c r="AV204" s="1">
        <v>743.96539306640602</v>
      </c>
      <c r="AW204" s="1">
        <v>304.739990234375</v>
      </c>
      <c r="AX204" s="1">
        <v>13.4482</v>
      </c>
      <c r="AY204" s="1">
        <v>272.5464713975</v>
      </c>
      <c r="AZ204" s="1">
        <v>550.05268999999998</v>
      </c>
      <c r="BA204" s="1">
        <v>288.76542688124999</v>
      </c>
      <c r="BB204" s="1">
        <v>25.834319239872951</v>
      </c>
      <c r="BC204" s="1">
        <v>12.8069562911987</v>
      </c>
      <c r="BD204" s="1">
        <v>21.8028564453125</v>
      </c>
      <c r="BE204" s="1">
        <v>567.82608695652198</v>
      </c>
      <c r="BF204" s="1">
        <v>160.17410278320301</v>
      </c>
      <c r="BG204" s="1">
        <v>6245.5220101135201</v>
      </c>
      <c r="BH204" s="1">
        <v>16.5</v>
      </c>
      <c r="BI204" s="1">
        <v>196.38691057971016</v>
      </c>
      <c r="BJ204" s="1">
        <v>420.32159000000001</v>
      </c>
      <c r="BK204" s="1">
        <v>671.43280000000004</v>
      </c>
      <c r="BL204" s="1">
        <v>1000.52172851563</v>
      </c>
      <c r="BM204" s="1">
        <v>385.3</v>
      </c>
      <c r="BN204" s="1"/>
      <c r="BO204" s="1"/>
      <c r="BP204" s="1"/>
      <c r="BQ204" s="1"/>
      <c r="BR204" s="1"/>
      <c r="BX204" s="1"/>
      <c r="BY204" s="1"/>
      <c r="BZ204" s="1"/>
      <c r="CA204" s="1"/>
      <c r="CB204" s="52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</row>
    <row r="205" spans="1:124" hidden="1">
      <c r="A205" s="1" t="s">
        <v>330</v>
      </c>
      <c r="B205" s="1">
        <v>62.405549731442477</v>
      </c>
      <c r="C205" s="1">
        <v>101.04911795571438</v>
      </c>
      <c r="D205" s="1">
        <v>114.69817080243865</v>
      </c>
      <c r="E205" s="1">
        <v>115.61207110919085</v>
      </c>
      <c r="F205" s="1">
        <v>106.26202201238627</v>
      </c>
      <c r="G205" s="1">
        <v>87.262462430068126</v>
      </c>
      <c r="H205" s="1">
        <v>120.23015429324106</v>
      </c>
      <c r="I205" s="38">
        <v>63.44950985535155</v>
      </c>
      <c r="J205" s="1">
        <v>39.797721723499542</v>
      </c>
      <c r="K205" s="1">
        <v>37.834870041950701</v>
      </c>
      <c r="L205" s="1">
        <v>1466.78576660156</v>
      </c>
      <c r="M205" s="1">
        <v>405.65</v>
      </c>
      <c r="N205" s="1">
        <v>115.008002865828</v>
      </c>
      <c r="O205" s="1">
        <v>80.227272033691406</v>
      </c>
      <c r="P205" s="1">
        <v>38.35</v>
      </c>
      <c r="Q205" s="1">
        <v>1501.71887207031</v>
      </c>
      <c r="R205" s="1">
        <v>122.485000610352</v>
      </c>
      <c r="S205" s="1">
        <v>80.159088134765597</v>
      </c>
      <c r="T205" s="1">
        <v>564.08000000000004</v>
      </c>
      <c r="U205" s="1">
        <v>2017.85720584564</v>
      </c>
      <c r="V205" s="1">
        <v>76.709999084472699</v>
      </c>
      <c r="W205" s="1">
        <v>565.35162500000001</v>
      </c>
      <c r="X205" s="1">
        <v>793.18</v>
      </c>
      <c r="Y205" s="1">
        <v>96.090911865234403</v>
      </c>
      <c r="Z205" s="1">
        <v>12.97</v>
      </c>
      <c r="AA205" s="1">
        <v>151.21353149000001</v>
      </c>
      <c r="AB205" s="1">
        <v>816.16668701171898</v>
      </c>
      <c r="AC205" s="1">
        <v>213.15750122070301</v>
      </c>
      <c r="AD205" s="1">
        <v>263.47772216796898</v>
      </c>
      <c r="AE205" s="1">
        <v>186.820068359375</v>
      </c>
      <c r="AF205" s="1">
        <v>2.6899998982747402</v>
      </c>
      <c r="AG205" s="1">
        <v>3.87</v>
      </c>
      <c r="AH205" s="1">
        <v>2.0419999999999998</v>
      </c>
      <c r="AI205" s="1">
        <v>7037.619140625</v>
      </c>
      <c r="AJ205" s="1">
        <v>20.190000000000001</v>
      </c>
      <c r="AK205" s="1">
        <v>19.96</v>
      </c>
      <c r="AL205" s="1">
        <v>18.68</v>
      </c>
      <c r="AM205" s="1">
        <v>21.94</v>
      </c>
      <c r="AN205" s="1">
        <v>5811.2250000000004</v>
      </c>
      <c r="AO205" s="1">
        <v>527.25</v>
      </c>
      <c r="AP205" s="1">
        <v>449.58684316084998</v>
      </c>
      <c r="AQ205" s="1">
        <v>124.76756172839499</v>
      </c>
      <c r="AR205" s="1">
        <v>66.704545454545496</v>
      </c>
      <c r="AS205" s="1">
        <v>335.5</v>
      </c>
      <c r="AT205" s="1">
        <v>59.098674774169901</v>
      </c>
      <c r="AU205" s="1">
        <v>3.6791437175266402</v>
      </c>
      <c r="AV205" s="1">
        <v>743.43359375</v>
      </c>
      <c r="AW205" s="1">
        <v>311.07998657226602</v>
      </c>
      <c r="AX205" s="1">
        <v>13.382</v>
      </c>
      <c r="AY205" s="1">
        <v>281.530308574</v>
      </c>
      <c r="AZ205" s="1">
        <v>552.25730999999996</v>
      </c>
      <c r="BA205" s="1">
        <v>296.29863773124998</v>
      </c>
      <c r="BB205" s="1">
        <v>25.768105705291614</v>
      </c>
      <c r="BC205" s="1">
        <v>12.3663635253906</v>
      </c>
      <c r="BD205" s="1">
        <v>22.353000640869102</v>
      </c>
      <c r="BE205" s="1">
        <v>565.86363636363603</v>
      </c>
      <c r="BF205" s="1">
        <v>167.96710205078099</v>
      </c>
      <c r="BG205" s="1">
        <v>6109.5235719482398</v>
      </c>
      <c r="BH205" s="1">
        <v>16.46</v>
      </c>
      <c r="BI205" s="1">
        <v>181.49701166666671</v>
      </c>
      <c r="BJ205" s="1">
        <v>417.67196999999999</v>
      </c>
      <c r="BK205" s="1">
        <v>751.65161000000001</v>
      </c>
      <c r="BL205" s="1">
        <v>1007.95239257813</v>
      </c>
      <c r="BM205" s="1">
        <v>386.45</v>
      </c>
      <c r="BN205" s="1"/>
      <c r="BO205" s="1"/>
      <c r="BP205" s="1"/>
      <c r="BQ205" s="1"/>
      <c r="BR205" s="1"/>
      <c r="BX205" s="1"/>
      <c r="BY205" s="1"/>
      <c r="BZ205" s="1"/>
      <c r="CA205" s="1"/>
      <c r="CB205" s="52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</row>
    <row r="206" spans="1:124" hidden="1">
      <c r="A206" s="1" t="s">
        <v>331</v>
      </c>
      <c r="B206" s="1">
        <v>62.935476105971603</v>
      </c>
      <c r="C206" s="1">
        <v>97.353017916456949</v>
      </c>
      <c r="D206" s="1">
        <v>107.20134643174602</v>
      </c>
      <c r="E206" s="1">
        <v>107.6323329453605</v>
      </c>
      <c r="F206" s="1">
        <v>103.22294055038812</v>
      </c>
      <c r="G206" s="1">
        <v>87.405403655715389</v>
      </c>
      <c r="H206" s="1">
        <v>122.93632832751193</v>
      </c>
      <c r="I206" s="38">
        <v>61.740997798705315</v>
      </c>
      <c r="J206" s="1">
        <v>42.800020156567022</v>
      </c>
      <c r="K206" s="1">
        <v>41.474672033595937</v>
      </c>
      <c r="L206" s="1">
        <v>1405.76196289063</v>
      </c>
      <c r="M206" s="1">
        <v>396.39</v>
      </c>
      <c r="N206" s="1">
        <v>103.39967135293</v>
      </c>
      <c r="O206" s="1">
        <v>78.675003051757798</v>
      </c>
      <c r="P206" s="1">
        <v>38.1</v>
      </c>
      <c r="Q206" s="1">
        <v>1475.95288085938</v>
      </c>
      <c r="R206" s="1">
        <v>114.04599761962901</v>
      </c>
      <c r="S206" s="1">
        <v>75.074996948242202</v>
      </c>
      <c r="T206" s="1">
        <v>575.36</v>
      </c>
      <c r="U206" s="1">
        <v>1935.0714306091299</v>
      </c>
      <c r="V206" s="1">
        <v>75.360000610351605</v>
      </c>
      <c r="W206" s="1">
        <v>605.66621428571398</v>
      </c>
      <c r="X206" s="1">
        <v>797.14</v>
      </c>
      <c r="Y206" s="1">
        <v>98.912498474121094</v>
      </c>
      <c r="Z206" s="1">
        <v>12.97</v>
      </c>
      <c r="AA206" s="1">
        <v>154.70500182999999</v>
      </c>
      <c r="AB206" s="1">
        <v>794.26190185546898</v>
      </c>
      <c r="AC206" s="1">
        <v>203.12287902832</v>
      </c>
      <c r="AD206" s="1">
        <v>258.69183349609398</v>
      </c>
      <c r="AE206" s="1">
        <v>145.239181518555</v>
      </c>
      <c r="AF206" s="1">
        <v>2.6899998982747402</v>
      </c>
      <c r="AG206" s="1">
        <v>3.81</v>
      </c>
      <c r="AH206" s="1">
        <v>1.8316250000000001</v>
      </c>
      <c r="AI206" s="1">
        <v>7329.8095703125</v>
      </c>
      <c r="AJ206" s="1">
        <v>22.14</v>
      </c>
      <c r="AK206" s="1">
        <v>22.06</v>
      </c>
      <c r="AL206" s="1">
        <v>20.350000000000001</v>
      </c>
      <c r="AM206" s="1">
        <v>24.01</v>
      </c>
      <c r="AN206" s="1">
        <v>5925.1120000000001</v>
      </c>
      <c r="AO206" s="1">
        <v>528.41999999999996</v>
      </c>
      <c r="AP206" s="1">
        <v>468.68501039833598</v>
      </c>
      <c r="AQ206" s="1">
        <v>76.296999999999997</v>
      </c>
      <c r="AR206" s="1">
        <v>66.702380952380906</v>
      </c>
      <c r="AS206" s="1">
        <v>328.39999389648398</v>
      </c>
      <c r="AT206" s="1">
        <v>59.1942138671875</v>
      </c>
      <c r="AU206" s="1">
        <v>3.7579135370083199</v>
      </c>
      <c r="AV206" s="1">
        <v>755.31237792968795</v>
      </c>
      <c r="AW206" s="1">
        <v>336.14001464843801</v>
      </c>
      <c r="AX206" s="1">
        <v>13.073399999999999</v>
      </c>
      <c r="AY206" s="1">
        <v>294.05256505559998</v>
      </c>
      <c r="AZ206" s="1">
        <v>554.90285400000005</v>
      </c>
      <c r="BA206" s="1">
        <v>297.49292725625003</v>
      </c>
      <c r="BB206" s="1">
        <v>25.927420296165934</v>
      </c>
      <c r="BC206" s="1">
        <v>11.915714263916</v>
      </c>
      <c r="BD206" s="1">
        <v>22.376499176025401</v>
      </c>
      <c r="BE206" s="1">
        <v>561.95238095238096</v>
      </c>
      <c r="BF206" s="1">
        <v>187.38000488281301</v>
      </c>
      <c r="BG206" s="1">
        <v>6093.7141967163097</v>
      </c>
      <c r="BH206" s="1">
        <v>16.149999999999999</v>
      </c>
      <c r="BI206" s="1">
        <v>170.98052888888884</v>
      </c>
      <c r="BJ206" s="1">
        <v>404.37984999999998</v>
      </c>
      <c r="BK206" s="1">
        <v>738.32952999999998</v>
      </c>
      <c r="BL206" s="1">
        <v>998.97619628906295</v>
      </c>
      <c r="BM206" s="1">
        <v>379</v>
      </c>
      <c r="BN206" s="1"/>
      <c r="BO206" s="1"/>
      <c r="BP206" s="1"/>
      <c r="BQ206" s="1"/>
      <c r="BR206" s="1"/>
      <c r="BX206" s="1"/>
      <c r="BY206" s="1"/>
      <c r="BZ206" s="1"/>
      <c r="CA206" s="1"/>
      <c r="CB206" s="52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</row>
    <row r="207" spans="1:124" hidden="1">
      <c r="A207" s="1" t="s">
        <v>332</v>
      </c>
      <c r="B207" s="1">
        <v>63.758015596462663</v>
      </c>
      <c r="C207" s="1">
        <v>95.282065451481373</v>
      </c>
      <c r="D207" s="1">
        <v>103.99105940010224</v>
      </c>
      <c r="E207" s="1">
        <v>103.99051086459077</v>
      </c>
      <c r="F207" s="1">
        <v>103.99612289242963</v>
      </c>
      <c r="G207" s="1">
        <v>86.485271938194572</v>
      </c>
      <c r="H207" s="1">
        <v>122.90541111502904</v>
      </c>
      <c r="I207" s="38">
        <v>60.178575958930807</v>
      </c>
      <c r="J207" s="1">
        <v>45.315352820087831</v>
      </c>
      <c r="K207" s="1">
        <v>43.920442016239839</v>
      </c>
      <c r="L207" s="1">
        <v>1336.02172851563</v>
      </c>
      <c r="M207" s="1">
        <v>375.45</v>
      </c>
      <c r="N207" s="1">
        <v>102.405997426136</v>
      </c>
      <c r="O207" s="1">
        <v>81.423912048339801</v>
      </c>
      <c r="P207" s="1">
        <v>37.6</v>
      </c>
      <c r="Q207" s="1">
        <v>1477.580078125</v>
      </c>
      <c r="R207" s="1">
        <v>120.619132995605</v>
      </c>
      <c r="S207" s="1">
        <v>72.973045349121094</v>
      </c>
      <c r="T207" s="1">
        <v>583.36</v>
      </c>
      <c r="U207" s="1">
        <v>1960.1956751953101</v>
      </c>
      <c r="V207" s="1">
        <v>75.425003051757798</v>
      </c>
      <c r="W207" s="1">
        <v>626.67780434782605</v>
      </c>
      <c r="X207" s="1">
        <v>806.96</v>
      </c>
      <c r="Y207" s="1">
        <v>101.510871887207</v>
      </c>
      <c r="Z207" s="1">
        <v>12.97</v>
      </c>
      <c r="AA207" s="1">
        <v>159.63999939000001</v>
      </c>
      <c r="AB207" s="1">
        <v>741.06524658203102</v>
      </c>
      <c r="AC207" s="1">
        <v>226.48823547363301</v>
      </c>
      <c r="AD207" s="1">
        <v>252.66975402832</v>
      </c>
      <c r="AE207" s="1">
        <v>128.60879516601599</v>
      </c>
      <c r="AF207" s="1">
        <v>2.9399998982747499</v>
      </c>
      <c r="AG207" s="1">
        <v>4.04</v>
      </c>
      <c r="AH207" s="1">
        <v>2.2725</v>
      </c>
      <c r="AI207" s="1">
        <v>7028.69580078125</v>
      </c>
      <c r="AJ207" s="1">
        <v>23.43</v>
      </c>
      <c r="AK207" s="1">
        <v>23.68</v>
      </c>
      <c r="AL207" s="1">
        <v>21.72</v>
      </c>
      <c r="AM207" s="1">
        <v>24.9</v>
      </c>
      <c r="AN207" s="1">
        <v>6023.8739999999998</v>
      </c>
      <c r="AO207" s="1">
        <v>473.7</v>
      </c>
      <c r="AP207" s="1">
        <v>448.41244515356999</v>
      </c>
      <c r="AQ207" s="1">
        <v>76.591739130434803</v>
      </c>
      <c r="AR207" s="1">
        <v>65.684782608695699</v>
      </c>
      <c r="AS207" s="1">
        <v>312.75</v>
      </c>
      <c r="AT207" s="1">
        <v>56.327560424804702</v>
      </c>
      <c r="AU207" s="1">
        <v>3.8908825656692501</v>
      </c>
      <c r="AV207" s="1">
        <v>753.33453369140602</v>
      </c>
      <c r="AW207" s="1">
        <v>316.822021484375</v>
      </c>
      <c r="AX207" s="1">
        <v>13.1395</v>
      </c>
      <c r="AY207" s="1">
        <v>260.8950408508</v>
      </c>
      <c r="AZ207" s="1">
        <v>509.708144</v>
      </c>
      <c r="BA207" s="1">
        <v>259.80390590000002</v>
      </c>
      <c r="BB207" s="1">
        <v>26.359700037036838</v>
      </c>
      <c r="BC207" s="1">
        <v>11.1239128112793</v>
      </c>
      <c r="BD207" s="1">
        <v>22.3663635253906</v>
      </c>
      <c r="BE207" s="1">
        <v>517.56521739130403</v>
      </c>
      <c r="BF207" s="1">
        <v>183.51260375976599</v>
      </c>
      <c r="BG207" s="1">
        <v>5933.0907290649402</v>
      </c>
      <c r="BH207" s="1">
        <v>15.74</v>
      </c>
      <c r="BI207" s="1">
        <v>169.59598492753622</v>
      </c>
      <c r="BJ207" s="1">
        <v>416.40796</v>
      </c>
      <c r="BK207" s="1">
        <v>681.61066000000005</v>
      </c>
      <c r="BL207" s="1">
        <v>1002.71740722656</v>
      </c>
      <c r="BM207" s="1">
        <v>379.5</v>
      </c>
      <c r="BN207" s="1"/>
      <c r="BO207" s="1"/>
      <c r="BP207" s="1"/>
      <c r="BQ207" s="1"/>
      <c r="BR207" s="1"/>
      <c r="BX207" s="1"/>
      <c r="BY207" s="1"/>
      <c r="BZ207" s="1"/>
      <c r="CA207" s="1"/>
      <c r="CB207" s="52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1:124" hidden="1">
      <c r="A208" s="1" t="s">
        <v>333</v>
      </c>
      <c r="B208" s="1">
        <v>62.916186281442876</v>
      </c>
      <c r="C208" s="1">
        <v>95.676482690668351</v>
      </c>
      <c r="D208" s="1">
        <v>104.46674541906172</v>
      </c>
      <c r="E208" s="1">
        <v>104.61719938010202</v>
      </c>
      <c r="F208" s="1">
        <v>103.07791559592746</v>
      </c>
      <c r="G208" s="1">
        <v>86.797601087878462</v>
      </c>
      <c r="H208" s="1">
        <v>118.05063888389408</v>
      </c>
      <c r="I208" s="38">
        <v>64.223163364390246</v>
      </c>
      <c r="J208" s="1">
        <v>43.750276383821003</v>
      </c>
      <c r="K208" s="1">
        <v>41.725461296942619</v>
      </c>
      <c r="L208" s="1">
        <v>1451.04760742188</v>
      </c>
      <c r="M208" s="1">
        <v>426.59</v>
      </c>
      <c r="N208" s="1">
        <v>99.994769757241997</v>
      </c>
      <c r="O208" s="1">
        <v>82.170585632324205</v>
      </c>
      <c r="P208" s="1">
        <v>35.700000000000003</v>
      </c>
      <c r="Q208" s="1">
        <v>1465.53503417969</v>
      </c>
      <c r="R208" s="1">
        <v>119.610557556152</v>
      </c>
      <c r="S208" s="1">
        <v>70.527778625488295</v>
      </c>
      <c r="T208" s="1">
        <v>572.04</v>
      </c>
      <c r="U208" s="1">
        <v>2215.4286460739099</v>
      </c>
      <c r="V208" s="1">
        <v>75.905998229980497</v>
      </c>
      <c r="W208" s="1">
        <v>643.80688095238099</v>
      </c>
      <c r="X208" s="1">
        <v>794.76</v>
      </c>
      <c r="Y208" s="1">
        <v>89.970001220703097</v>
      </c>
      <c r="Z208" s="1">
        <v>12.97</v>
      </c>
      <c r="AA208" s="1">
        <v>170.22599792</v>
      </c>
      <c r="AB208" s="1">
        <v>720.28570556640602</v>
      </c>
      <c r="AC208" s="1">
        <v>218.14112854003901</v>
      </c>
      <c r="AD208" s="1">
        <v>252.90364074707</v>
      </c>
      <c r="AE208" s="1">
        <v>117.136840820313</v>
      </c>
      <c r="AF208" s="1">
        <v>2.9399998982747499</v>
      </c>
      <c r="AG208" s="1">
        <v>4.41</v>
      </c>
      <c r="AH208" s="1">
        <v>3.0804</v>
      </c>
      <c r="AI208" s="1">
        <v>6960.71435546875</v>
      </c>
      <c r="AJ208" s="1">
        <v>22.25</v>
      </c>
      <c r="AK208" s="1">
        <v>22.28</v>
      </c>
      <c r="AL208" s="1">
        <v>20.87</v>
      </c>
      <c r="AM208" s="1">
        <v>23.61</v>
      </c>
      <c r="AN208" s="1">
        <v>6235.9125000000004</v>
      </c>
      <c r="AO208" s="1">
        <v>474.99</v>
      </c>
      <c r="AP208" s="1">
        <v>466.77240285487699</v>
      </c>
      <c r="AQ208" s="1">
        <v>75.741</v>
      </c>
      <c r="AR208" s="1">
        <v>65.8333333333333</v>
      </c>
      <c r="AS208" s="1">
        <v>315</v>
      </c>
      <c r="AT208" s="1">
        <v>57.616722106933601</v>
      </c>
      <c r="AU208" s="1">
        <v>4.1277687693833496</v>
      </c>
      <c r="AV208" s="1">
        <v>753.65435791015602</v>
      </c>
      <c r="AW208" s="1">
        <v>336.24575805664102</v>
      </c>
      <c r="AX208" s="1">
        <v>13.9552</v>
      </c>
      <c r="AY208" s="1">
        <v>255.5488309973</v>
      </c>
      <c r="AZ208" s="1">
        <v>509.928606</v>
      </c>
      <c r="BA208" s="1">
        <v>255.27938596875001</v>
      </c>
      <c r="BB208" s="1">
        <v>27.65129602078061</v>
      </c>
      <c r="BC208" s="1">
        <v>10.7247619628906</v>
      </c>
      <c r="BD208" s="1">
        <v>22.123683929443398</v>
      </c>
      <c r="BE208" s="1">
        <v>515.28571428571399</v>
      </c>
      <c r="BF208" s="1">
        <v>189.37159729003901</v>
      </c>
      <c r="BG208" s="1">
        <v>5993.85704796753</v>
      </c>
      <c r="BH208" s="1">
        <v>15.07</v>
      </c>
      <c r="BI208" s="1">
        <v>169.26582444444441</v>
      </c>
      <c r="BJ208" s="1">
        <v>419.47539999999998</v>
      </c>
      <c r="BK208" s="1">
        <v>616.97155999999995</v>
      </c>
      <c r="BL208" s="1">
        <v>1044.31433105469</v>
      </c>
      <c r="BM208" s="1">
        <v>371.3</v>
      </c>
      <c r="BN208" s="1"/>
      <c r="BO208" s="1"/>
      <c r="BP208" s="1"/>
      <c r="BQ208" s="1"/>
      <c r="BR208" s="1"/>
      <c r="BX208" s="1"/>
      <c r="BY208" s="1"/>
      <c r="BZ208" s="1"/>
      <c r="CA208" s="1"/>
      <c r="CB208" s="52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</row>
    <row r="209" spans="1:124" hidden="1">
      <c r="A209" s="1" t="s">
        <v>334</v>
      </c>
      <c r="B209" s="1">
        <v>64.236834467310246</v>
      </c>
      <c r="C209" s="1">
        <v>95.545599592671877</v>
      </c>
      <c r="D209" s="1">
        <v>104.88496603191186</v>
      </c>
      <c r="E209" s="1">
        <v>105.38381523049527</v>
      </c>
      <c r="F209" s="1">
        <v>100.28012452791491</v>
      </c>
      <c r="G209" s="1">
        <v>86.112078499925559</v>
      </c>
      <c r="H209" s="1">
        <v>115.22677745566901</v>
      </c>
      <c r="I209" s="38">
        <v>65.082188135209378</v>
      </c>
      <c r="J209" s="1">
        <v>45.920120726298208</v>
      </c>
      <c r="K209" s="1">
        <v>44.045826051839107</v>
      </c>
      <c r="L209" s="1">
        <v>1500.97619628906</v>
      </c>
      <c r="M209" s="1">
        <v>476.2</v>
      </c>
      <c r="N209" s="1">
        <v>100.755612016361</v>
      </c>
      <c r="O209" s="1">
        <v>83.012496948242202</v>
      </c>
      <c r="P209" s="1">
        <v>35.35</v>
      </c>
      <c r="Q209" s="1">
        <v>1474.232421875</v>
      </c>
      <c r="R209" s="1">
        <v>115.005256652832</v>
      </c>
      <c r="S209" s="1">
        <v>63.078948974609403</v>
      </c>
      <c r="T209" s="1">
        <v>547.62</v>
      </c>
      <c r="U209" s="1">
        <v>2264.5952782638501</v>
      </c>
      <c r="V209" s="1">
        <v>78.292503356933594</v>
      </c>
      <c r="W209" s="1">
        <v>629.31199090909104</v>
      </c>
      <c r="X209" s="1">
        <v>784.09</v>
      </c>
      <c r="Y209" s="1">
        <v>90.685714721679702</v>
      </c>
      <c r="Z209" s="1">
        <v>12.97</v>
      </c>
      <c r="AA209" s="1">
        <v>173.94999695000001</v>
      </c>
      <c r="AB209" s="1">
        <v>689.35711669921898</v>
      </c>
      <c r="AC209" s="1">
        <v>188.59265136718801</v>
      </c>
      <c r="AD209" s="1">
        <v>233.75999450683599</v>
      </c>
      <c r="AE209" s="1">
        <v>116.835014343262</v>
      </c>
      <c r="AF209" s="1">
        <v>2.9399998982747499</v>
      </c>
      <c r="AG209" s="1">
        <v>4.32</v>
      </c>
      <c r="AH209" s="1">
        <v>3.8144999999999998</v>
      </c>
      <c r="AI209" s="1">
        <v>6571.0478515625</v>
      </c>
      <c r="AJ209" s="1">
        <v>23.51</v>
      </c>
      <c r="AK209" s="1">
        <v>23.52</v>
      </c>
      <c r="AL209" s="1">
        <v>21.64</v>
      </c>
      <c r="AM209" s="1">
        <v>25.37</v>
      </c>
      <c r="AN209" s="1">
        <v>6241.9125000000004</v>
      </c>
      <c r="AO209" s="1">
        <v>433.88</v>
      </c>
      <c r="AP209" s="1">
        <v>480.96162224246501</v>
      </c>
      <c r="AQ209" s="1">
        <v>76.514761904761897</v>
      </c>
      <c r="AR209" s="1">
        <v>65.190476190476204</v>
      </c>
      <c r="AS209" s="1">
        <v>313.66665649414102</v>
      </c>
      <c r="AT209" s="1">
        <v>57.019741058349602</v>
      </c>
      <c r="AU209" s="1">
        <v>4.2083610436611698</v>
      </c>
      <c r="AV209" s="1">
        <v>726.84362792968795</v>
      </c>
      <c r="AW209" s="1">
        <v>309.33999633789102</v>
      </c>
      <c r="AX209" s="1">
        <v>14.5505</v>
      </c>
      <c r="AY209" s="1">
        <v>258.23847059370001</v>
      </c>
      <c r="AZ209" s="1">
        <v>506.18075199999998</v>
      </c>
      <c r="BA209" s="1">
        <v>257.16268868125002</v>
      </c>
      <c r="BB209" s="1">
        <v>27.677909158948029</v>
      </c>
      <c r="BC209" s="1">
        <v>10.737999916076699</v>
      </c>
      <c r="BD209" s="1">
        <v>22.0985717773438</v>
      </c>
      <c r="BE209" s="1">
        <v>512.54545454545496</v>
      </c>
      <c r="BF209" s="1">
        <v>197.73899841308599</v>
      </c>
      <c r="BG209" s="1">
        <v>5826.23784094849</v>
      </c>
      <c r="BH209" s="1">
        <v>14.762499999999999</v>
      </c>
      <c r="BI209" s="1">
        <v>167.8310717460318</v>
      </c>
      <c r="BJ209" s="1">
        <v>417.72289999999998</v>
      </c>
      <c r="BK209" s="1">
        <v>632.9375</v>
      </c>
      <c r="BL209" s="1">
        <v>1036.54760742188</v>
      </c>
      <c r="BM209" s="1">
        <v>369.25</v>
      </c>
      <c r="BN209" s="1"/>
      <c r="BO209" s="1"/>
      <c r="BP209" s="1"/>
      <c r="BQ209" s="1"/>
      <c r="BR209" s="1"/>
      <c r="BX209" s="1"/>
      <c r="BY209" s="1"/>
      <c r="BZ209" s="1"/>
      <c r="CA209" s="1"/>
      <c r="CB209" s="52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</row>
    <row r="210" spans="1:124" hidden="1">
      <c r="A210" s="1" t="s">
        <v>335</v>
      </c>
      <c r="B210" s="1">
        <v>64.849785138896266</v>
      </c>
      <c r="C210" s="1">
        <v>98.082417513145799</v>
      </c>
      <c r="D210" s="1">
        <v>107.54025198682204</v>
      </c>
      <c r="E210" s="1">
        <v>107.87785503664743</v>
      </c>
      <c r="F210" s="1">
        <v>104.42386222389054</v>
      </c>
      <c r="G210" s="1">
        <v>88.52923405262095</v>
      </c>
      <c r="H210" s="1">
        <v>116.61833671899302</v>
      </c>
      <c r="I210" s="38">
        <v>68.240143981142424</v>
      </c>
      <c r="J210" s="1">
        <v>45.407542315772886</v>
      </c>
      <c r="K210" s="1">
        <v>43.626103679503927</v>
      </c>
      <c r="L210" s="1">
        <v>1575.13635253906</v>
      </c>
      <c r="M210" s="1">
        <v>668.50828729281795</v>
      </c>
      <c r="N210" s="1">
        <v>98.967219446824402</v>
      </c>
      <c r="O210" s="1">
        <v>81.477272033691406</v>
      </c>
      <c r="P210" s="1">
        <v>35.229999999999997</v>
      </c>
      <c r="Q210" s="1">
        <v>1428.79064941406</v>
      </c>
      <c r="R210" s="1">
        <v>131.830001831055</v>
      </c>
      <c r="S210" s="1">
        <v>67.660003662109403</v>
      </c>
      <c r="T210" s="1">
        <v>529.62</v>
      </c>
      <c r="U210" s="1">
        <v>2427.2727940292398</v>
      </c>
      <c r="V210" s="1">
        <v>79.769996643066406</v>
      </c>
      <c r="W210" s="1">
        <v>608.17726086956498</v>
      </c>
      <c r="X210" s="1">
        <v>756.52</v>
      </c>
      <c r="Y210" s="1">
        <v>90.022727966308594</v>
      </c>
      <c r="Z210" s="1">
        <v>13.04</v>
      </c>
      <c r="AA210" s="1">
        <v>174.16955565999999</v>
      </c>
      <c r="AB210" s="1">
        <v>691.522705078125</v>
      </c>
      <c r="AC210" s="1">
        <v>229.63667297363301</v>
      </c>
      <c r="AD210" s="1">
        <v>240.55847167968801</v>
      </c>
      <c r="AE210" s="1">
        <v>118.69516754150401</v>
      </c>
      <c r="AF210" s="1">
        <v>3</v>
      </c>
      <c r="AG210" s="1">
        <v>4.29</v>
      </c>
      <c r="AH210" s="1">
        <v>3.2791000000000001</v>
      </c>
      <c r="AI210" s="1">
        <v>7069.13623046875</v>
      </c>
      <c r="AJ210" s="1">
        <v>23.29</v>
      </c>
      <c r="AK210" s="1">
        <v>23.47</v>
      </c>
      <c r="AL210" s="1">
        <v>21.24</v>
      </c>
      <c r="AM210" s="1">
        <v>25.17</v>
      </c>
      <c r="AN210" s="1">
        <v>6225.9375</v>
      </c>
      <c r="AO210" s="1">
        <v>424.6</v>
      </c>
      <c r="AP210" s="1">
        <v>522.67490868221398</v>
      </c>
      <c r="AQ210" s="1">
        <v>74.602272727272705</v>
      </c>
      <c r="AR210" s="1">
        <v>64.204545454545496</v>
      </c>
      <c r="AS210" s="1">
        <v>356</v>
      </c>
      <c r="AT210" s="1">
        <v>55.848117828369098</v>
      </c>
      <c r="AU210" s="1">
        <v>4.3101843809712896</v>
      </c>
      <c r="AV210" s="1">
        <v>740.310302734375</v>
      </c>
      <c r="AW210" s="1">
        <v>309.66848754882801</v>
      </c>
      <c r="AX210" s="1">
        <v>15.035500000000001</v>
      </c>
      <c r="AY210" s="1">
        <v>260.66355547569998</v>
      </c>
      <c r="AZ210" s="1">
        <v>526.463256</v>
      </c>
      <c r="BA210" s="1">
        <v>268.09503125625002</v>
      </c>
      <c r="BB210" s="1">
        <v>27.607072760838602</v>
      </c>
      <c r="BC210" s="1">
        <v>10.6919050216675</v>
      </c>
      <c r="BD210" s="1">
        <v>21.879545211791999</v>
      </c>
      <c r="BE210" s="1">
        <v>527.39130434782601</v>
      </c>
      <c r="BF210" s="1">
        <v>189.35670471191401</v>
      </c>
      <c r="BG210" s="1">
        <v>5871.1362513122604</v>
      </c>
      <c r="BH210" s="1">
        <v>14.487500000000001</v>
      </c>
      <c r="BI210" s="1">
        <v>167.79075260869564</v>
      </c>
      <c r="BJ210" s="1">
        <v>408.61959999999999</v>
      </c>
      <c r="BK210" s="1">
        <v>677.72913000000005</v>
      </c>
      <c r="BL210" s="1">
        <v>1086.13635253906</v>
      </c>
      <c r="BM210" s="1">
        <v>345.5</v>
      </c>
      <c r="BN210" s="1"/>
      <c r="BO210" s="1"/>
      <c r="BP210" s="1"/>
      <c r="BQ210" s="1"/>
      <c r="BR210" s="1"/>
      <c r="BX210" s="1"/>
      <c r="BY210" s="1"/>
      <c r="BZ210" s="1"/>
      <c r="CA210" s="1"/>
      <c r="CB210" s="52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1:124" hidden="1">
      <c r="A211" s="1" t="s">
        <v>336</v>
      </c>
      <c r="B211" s="1">
        <v>62.131040768978778</v>
      </c>
      <c r="C211" s="1">
        <v>98.969261008888722</v>
      </c>
      <c r="D211" s="1">
        <v>108.00345202507941</v>
      </c>
      <c r="E211" s="1">
        <v>107.19254840773038</v>
      </c>
      <c r="F211" s="1">
        <v>115.48884569417544</v>
      </c>
      <c r="G211" s="1">
        <v>89.843991959688651</v>
      </c>
      <c r="H211" s="1">
        <v>118.85123211449479</v>
      </c>
      <c r="I211" s="38">
        <v>68.891720354001095</v>
      </c>
      <c r="J211" s="1">
        <v>40.579403961808737</v>
      </c>
      <c r="K211" s="1">
        <v>38.454288651600386</v>
      </c>
      <c r="L211" s="1">
        <v>1582.05297851563</v>
      </c>
      <c r="M211" s="1">
        <v>787.29281767955797</v>
      </c>
      <c r="N211" s="1">
        <v>97.727272727272705</v>
      </c>
      <c r="O211" s="1">
        <v>85.328948974609403</v>
      </c>
      <c r="P211" s="1">
        <v>34.6</v>
      </c>
      <c r="Q211" s="1">
        <v>1373.28405761719</v>
      </c>
      <c r="R211" s="1">
        <v>167.19999694824199</v>
      </c>
      <c r="S211" s="1">
        <v>76.650001525878906</v>
      </c>
      <c r="T211" s="1">
        <v>544.65</v>
      </c>
      <c r="U211" s="1">
        <v>2406.6315615936301</v>
      </c>
      <c r="V211" s="1">
        <v>80.400001525878906</v>
      </c>
      <c r="W211" s="1">
        <v>602.28567499999997</v>
      </c>
      <c r="X211" s="1">
        <v>750.75</v>
      </c>
      <c r="Y211" s="1">
        <v>93.486839294433594</v>
      </c>
      <c r="Z211" s="1">
        <v>13.04</v>
      </c>
      <c r="AA211" s="1">
        <v>159.20689392</v>
      </c>
      <c r="AB211" s="1">
        <v>657.89471435546898</v>
      </c>
      <c r="AC211" s="1">
        <v>213.21960449218801</v>
      </c>
      <c r="AD211" s="1">
        <v>233.72039794921901</v>
      </c>
      <c r="AE211" s="1">
        <v>121.746200561523</v>
      </c>
      <c r="AF211" s="1">
        <v>2.9444444444444402</v>
      </c>
      <c r="AG211" s="1">
        <v>4.4000000000000004</v>
      </c>
      <c r="AH211" s="1">
        <v>2.1343749999999999</v>
      </c>
      <c r="AI211" s="1">
        <v>7736.5791015625</v>
      </c>
      <c r="AJ211" s="1">
        <v>20.54</v>
      </c>
      <c r="AK211" s="1">
        <v>20.83</v>
      </c>
      <c r="AL211" s="1">
        <v>18.59</v>
      </c>
      <c r="AM211" s="1">
        <v>22.19</v>
      </c>
      <c r="AN211" s="1">
        <v>5202.6559999999999</v>
      </c>
      <c r="AO211" s="1">
        <v>406.73</v>
      </c>
      <c r="AP211" s="1">
        <v>532.26234518256399</v>
      </c>
      <c r="AQ211" s="1">
        <v>72.481578947368405</v>
      </c>
      <c r="AR211" s="1">
        <v>62.537500000000001</v>
      </c>
      <c r="AS211" s="1">
        <v>347</v>
      </c>
      <c r="AT211" s="1">
        <v>55.373378753662102</v>
      </c>
      <c r="AU211" s="1">
        <v>3.9329303274976</v>
      </c>
      <c r="AV211" s="1">
        <v>753.28717041015602</v>
      </c>
      <c r="AW211" s="1">
        <v>314.03387451171898</v>
      </c>
      <c r="AX211" s="1">
        <v>15.4544</v>
      </c>
      <c r="AY211" s="1">
        <v>273.45036667170001</v>
      </c>
      <c r="AZ211" s="1">
        <v>527.12464199999999</v>
      </c>
      <c r="BA211" s="1">
        <v>280.54320284375001</v>
      </c>
      <c r="BB211" s="1">
        <v>27.034727966724425</v>
      </c>
      <c r="BC211" s="1">
        <v>10.8129997253418</v>
      </c>
      <c r="BD211" s="1">
        <v>21.8721008300781</v>
      </c>
      <c r="BE211" s="1">
        <v>522.15</v>
      </c>
      <c r="BF211" s="1">
        <v>193.567306518555</v>
      </c>
      <c r="BG211" s="1">
        <v>5874.3158881896998</v>
      </c>
      <c r="BH211" s="1">
        <v>13.81</v>
      </c>
      <c r="BI211" s="1">
        <v>164.17070266666667</v>
      </c>
      <c r="BJ211" s="1">
        <v>442.93804999999998</v>
      </c>
      <c r="BK211" s="1">
        <v>730.96454000000006</v>
      </c>
      <c r="BL211" s="1">
        <v>1178.15795898438</v>
      </c>
      <c r="BM211" s="1">
        <v>358.6</v>
      </c>
      <c r="BN211" s="1"/>
      <c r="BO211" s="1"/>
      <c r="BP211" s="1"/>
      <c r="BQ211" s="1"/>
      <c r="BR211" s="1"/>
      <c r="BX211" s="1"/>
      <c r="BY211" s="1"/>
      <c r="BZ211" s="1"/>
      <c r="CA211" s="1"/>
      <c r="CB211" s="52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</row>
    <row r="212" spans="1:124" hidden="1">
      <c r="A212" s="1" t="s">
        <v>337</v>
      </c>
      <c r="B212" s="1">
        <v>61.541285820522859</v>
      </c>
      <c r="C212" s="1">
        <v>100.99677649775447</v>
      </c>
      <c r="D212" s="1">
        <v>110.38865142079732</v>
      </c>
      <c r="E212" s="1">
        <v>108.38211678170222</v>
      </c>
      <c r="F212" s="1">
        <v>128.91083009032411</v>
      </c>
      <c r="G212" s="1">
        <v>91.510217557877311</v>
      </c>
      <c r="H212" s="1">
        <v>120.71714766288058</v>
      </c>
      <c r="I212" s="38">
        <v>70.413707546497704</v>
      </c>
      <c r="J212" s="1">
        <v>38.458455010929477</v>
      </c>
      <c r="K212" s="1">
        <v>36.395402612309915</v>
      </c>
      <c r="L212" s="1">
        <v>1631.18420410156</v>
      </c>
      <c r="M212" s="1">
        <v>766.57458563535897</v>
      </c>
      <c r="N212" s="1">
        <v>99.749969019484894</v>
      </c>
      <c r="O212" s="1">
        <v>93.362503051757798</v>
      </c>
      <c r="P212" s="1">
        <v>34.5</v>
      </c>
      <c r="Q212" s="1">
        <v>1521.87548828125</v>
      </c>
      <c r="R212" s="1">
        <v>193.81649780273401</v>
      </c>
      <c r="S212" s="1">
        <v>81.307998657226605</v>
      </c>
      <c r="T212" s="1">
        <v>528.15</v>
      </c>
      <c r="U212" s="1">
        <v>2420.1842087264999</v>
      </c>
      <c r="V212" s="1">
        <v>80.625</v>
      </c>
      <c r="W212" s="1">
        <v>592.70923809523799</v>
      </c>
      <c r="X212" s="1">
        <v>800.48</v>
      </c>
      <c r="Y212" s="1">
        <v>99.462501525878906</v>
      </c>
      <c r="Z212" s="1">
        <v>13.04</v>
      </c>
      <c r="AA212" s="1">
        <v>153.97872924999999</v>
      </c>
      <c r="AB212" s="1">
        <v>693.55261230468795</v>
      </c>
      <c r="AC212" s="1">
        <v>207.82391357421901</v>
      </c>
      <c r="AD212" s="1">
        <v>237.349853515625</v>
      </c>
      <c r="AE212" s="1">
        <v>127.86058044433599</v>
      </c>
      <c r="AF212" s="1">
        <v>2.7600000169542098</v>
      </c>
      <c r="AG212" s="1">
        <v>4.1100000000000003</v>
      </c>
      <c r="AH212" s="1">
        <v>1.8923749999999999</v>
      </c>
      <c r="AI212" s="1">
        <v>7893.21044921875</v>
      </c>
      <c r="AJ212" s="1">
        <v>19.420000000000002</v>
      </c>
      <c r="AK212" s="1">
        <v>19.21</v>
      </c>
      <c r="AL212" s="1">
        <v>18.07</v>
      </c>
      <c r="AM212" s="1">
        <v>20.98</v>
      </c>
      <c r="AN212" s="1">
        <v>4815.96</v>
      </c>
      <c r="AO212" s="1">
        <v>419.62</v>
      </c>
      <c r="AP212" s="1">
        <v>508.01065934509597</v>
      </c>
      <c r="AQ212" s="1">
        <v>68.962857142857104</v>
      </c>
      <c r="AR212" s="1">
        <v>61.821428571428598</v>
      </c>
      <c r="AS212" s="1">
        <v>323.39999389648398</v>
      </c>
      <c r="AT212" s="1">
        <v>55.637382507324197</v>
      </c>
      <c r="AU212" s="1">
        <v>3.7431539298716001</v>
      </c>
      <c r="AV212" s="1">
        <v>756.65338134765602</v>
      </c>
      <c r="AW212" s="1">
        <v>298.15536499023398</v>
      </c>
      <c r="AX212" s="1">
        <v>15.763</v>
      </c>
      <c r="AY212" s="1">
        <v>301.17349611819998</v>
      </c>
      <c r="AZ212" s="1">
        <v>544.32067800000004</v>
      </c>
      <c r="BA212" s="1">
        <v>305.87592103750001</v>
      </c>
      <c r="BB212" s="1">
        <v>26.693699806960403</v>
      </c>
      <c r="BC212" s="1">
        <v>11.1409997940063</v>
      </c>
      <c r="BD212" s="1">
        <v>21.8064994812012</v>
      </c>
      <c r="BE212" s="1">
        <v>533.33333333333303</v>
      </c>
      <c r="BF212" s="1">
        <v>213.18229675293</v>
      </c>
      <c r="BG212" s="1">
        <v>5901.3158897827097</v>
      </c>
      <c r="BH212" s="1">
        <v>13.62</v>
      </c>
      <c r="BI212" s="1">
        <v>167.70859285714286</v>
      </c>
      <c r="BJ212" s="1">
        <v>425.82227</v>
      </c>
      <c r="BK212" s="1">
        <v>719.65539999999999</v>
      </c>
      <c r="BL212" s="1">
        <v>1254.34216308594</v>
      </c>
      <c r="BM212" s="1">
        <v>348.15000000000003</v>
      </c>
      <c r="BN212" s="1"/>
      <c r="BO212" s="1"/>
      <c r="BP212" s="1"/>
      <c r="BQ212" s="1"/>
      <c r="BR212" s="1"/>
      <c r="BX212" s="1"/>
      <c r="BY212" s="1"/>
      <c r="BZ212" s="1"/>
      <c r="CA212" s="1"/>
      <c r="CB212" s="52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</row>
    <row r="213" spans="1:124" hidden="1">
      <c r="A213" s="1" t="s">
        <v>338</v>
      </c>
      <c r="B213" s="1">
        <v>59.729301646880302</v>
      </c>
      <c r="C213" s="1">
        <v>100.16807303147289</v>
      </c>
      <c r="D213" s="1">
        <v>111.26232580423701</v>
      </c>
      <c r="E213" s="1">
        <v>108.8101817701491</v>
      </c>
      <c r="F213" s="1">
        <v>133.89789313402594</v>
      </c>
      <c r="G213" s="1">
        <v>88.961973750433529</v>
      </c>
      <c r="H213" s="1">
        <v>117.84476191085994</v>
      </c>
      <c r="I213" s="38">
        <v>68.099595287775017</v>
      </c>
      <c r="J213" s="1">
        <v>36.071217512166093</v>
      </c>
      <c r="K213" s="1">
        <v>33.699162684624696</v>
      </c>
      <c r="L213" s="1">
        <v>1561.11364746094</v>
      </c>
      <c r="M213" s="1">
        <v>607.734806629834</v>
      </c>
      <c r="N213" s="1">
        <v>97.868888167170795</v>
      </c>
      <c r="O213" s="1">
        <v>90.988639831542997</v>
      </c>
      <c r="P213" s="1">
        <v>35.4</v>
      </c>
      <c r="Q213" s="1">
        <v>1570.61486816406</v>
      </c>
      <c r="R213" s="1">
        <v>204.42820739746099</v>
      </c>
      <c r="S213" s="1">
        <v>78.484092712402301</v>
      </c>
      <c r="T213" s="1">
        <v>553.84</v>
      </c>
      <c r="U213" s="1">
        <v>2389.3181494934101</v>
      </c>
      <c r="V213" s="1">
        <v>78.824996948242202</v>
      </c>
      <c r="W213" s="1">
        <v>584.809977272727</v>
      </c>
      <c r="X213" s="1">
        <v>883.18</v>
      </c>
      <c r="Y213" s="1">
        <v>98.681816101074205</v>
      </c>
      <c r="Z213" s="1">
        <v>13.04</v>
      </c>
      <c r="AA213" s="1">
        <v>150.19038391000001</v>
      </c>
      <c r="AB213" s="1">
        <v>641.61364746093795</v>
      </c>
      <c r="AC213" s="1">
        <v>202.20153808593801</v>
      </c>
      <c r="AD213" s="1">
        <v>240.16084289550801</v>
      </c>
      <c r="AE213" s="1">
        <v>124.71287536621099</v>
      </c>
      <c r="AF213" s="1">
        <v>2.7299999660915799</v>
      </c>
      <c r="AG213" s="1">
        <v>3.72</v>
      </c>
      <c r="AH213" s="1">
        <v>2.0105</v>
      </c>
      <c r="AI213" s="1">
        <v>7313.13623046875</v>
      </c>
      <c r="AJ213" s="1">
        <v>17.98</v>
      </c>
      <c r="AK213" s="1">
        <v>17.47</v>
      </c>
      <c r="AL213" s="1">
        <v>16.77</v>
      </c>
      <c r="AM213" s="1">
        <v>19.71</v>
      </c>
      <c r="AN213" s="1">
        <v>4235.2439999999997</v>
      </c>
      <c r="AO213" s="1">
        <v>451.19</v>
      </c>
      <c r="AP213" s="1">
        <v>509.47015104291501</v>
      </c>
      <c r="AQ213" s="1">
        <v>76.856363636363596</v>
      </c>
      <c r="AR213" s="1">
        <v>61.295454545454497</v>
      </c>
      <c r="AS213" s="1">
        <v>299.33334350585898</v>
      </c>
      <c r="AT213" s="1">
        <v>52.188728332519503</v>
      </c>
      <c r="AU213" s="1">
        <v>3.6838969485101498</v>
      </c>
      <c r="AV213" s="1">
        <v>749.8203125</v>
      </c>
      <c r="AW213" s="1">
        <v>270.20172119140602</v>
      </c>
      <c r="AX213" s="1">
        <v>16.093699999999998</v>
      </c>
      <c r="AY213" s="1">
        <v>309.33059981219998</v>
      </c>
      <c r="AZ213" s="1">
        <v>537.04543200000001</v>
      </c>
      <c r="BA213" s="1">
        <v>313.36319767499998</v>
      </c>
      <c r="BB213" s="1">
        <v>27.086381396587822</v>
      </c>
      <c r="BC213" s="1">
        <v>11.2990913391113</v>
      </c>
      <c r="BD213" s="1">
        <v>21.730909347534201</v>
      </c>
      <c r="BE213" s="1">
        <v>533.27272727272702</v>
      </c>
      <c r="BF213" s="1">
        <v>240.29049682617199</v>
      </c>
      <c r="BG213" s="1">
        <v>5707.5908278930701</v>
      </c>
      <c r="BH213" s="1">
        <v>12.824999999999999</v>
      </c>
      <c r="BI213" s="1">
        <v>175.56792000000004</v>
      </c>
      <c r="BJ213" s="1">
        <v>451.18680000000001</v>
      </c>
      <c r="BK213" s="1">
        <v>764.20734000000004</v>
      </c>
      <c r="BL213" s="1">
        <v>1240.02270507813</v>
      </c>
      <c r="BM213" s="1">
        <v>340.15000000000003</v>
      </c>
      <c r="BN213" s="1"/>
      <c r="BO213" s="1"/>
      <c r="BP213" s="1"/>
      <c r="BQ213" s="1"/>
      <c r="BR213" s="1"/>
      <c r="BX213" s="1"/>
      <c r="BY213" s="1"/>
      <c r="BZ213" s="1"/>
      <c r="CA213" s="1"/>
      <c r="CB213" s="52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</row>
    <row r="214" spans="1:124" hidden="1">
      <c r="A214" s="1" t="s">
        <v>339</v>
      </c>
      <c r="B214" s="1">
        <v>61.683460726250381</v>
      </c>
      <c r="C214" s="1">
        <v>101.21968332671615</v>
      </c>
      <c r="D214" s="1">
        <v>112.81185179854336</v>
      </c>
      <c r="E214" s="1">
        <v>108.13998066416274</v>
      </c>
      <c r="F214" s="1">
        <v>155.93756225775994</v>
      </c>
      <c r="G214" s="1">
        <v>89.510648618516996</v>
      </c>
      <c r="H214" s="1">
        <v>115.93248229275198</v>
      </c>
      <c r="I214" s="38">
        <v>70.42584659983379</v>
      </c>
      <c r="J214" s="1">
        <v>38.553398940867275</v>
      </c>
      <c r="K214" s="1">
        <v>36.521398117968324</v>
      </c>
      <c r="L214" s="1">
        <v>1625.44995117188</v>
      </c>
      <c r="M214" s="1">
        <v>414.36464088397798</v>
      </c>
      <c r="N214" s="1">
        <v>100.065988567731</v>
      </c>
      <c r="O214" s="1">
        <v>86.5</v>
      </c>
      <c r="P214" s="1">
        <v>35.729999999999997</v>
      </c>
      <c r="Q214" s="1">
        <v>1568.29809570313</v>
      </c>
      <c r="R214" s="1">
        <v>264.49569702148398</v>
      </c>
      <c r="S214" s="1">
        <v>95.739517211914105</v>
      </c>
      <c r="T214" s="1">
        <v>566.75</v>
      </c>
      <c r="U214" s="1">
        <v>2513.2999352340698</v>
      </c>
      <c r="V214" s="1">
        <v>79.260002136230497</v>
      </c>
      <c r="W214" s="1">
        <v>589.34688636363603</v>
      </c>
      <c r="X214" s="1">
        <v>955.45</v>
      </c>
      <c r="Y214" s="1">
        <v>89.440475463867202</v>
      </c>
      <c r="Z214" s="1">
        <v>13.04</v>
      </c>
      <c r="AA214" s="1">
        <v>149.42149352999999</v>
      </c>
      <c r="AB214" s="1">
        <v>617.84997558593795</v>
      </c>
      <c r="AC214" s="1">
        <v>181.16256713867199</v>
      </c>
      <c r="AD214" s="1">
        <v>252.180908203125</v>
      </c>
      <c r="AE214" s="1">
        <v>118.610809326172</v>
      </c>
      <c r="AF214" s="1">
        <v>2.7299999660915799</v>
      </c>
      <c r="AG214" s="1">
        <v>3.73</v>
      </c>
      <c r="AH214" s="1">
        <v>2.2166000000000001</v>
      </c>
      <c r="AI214" s="1">
        <v>7476</v>
      </c>
      <c r="AJ214" s="1">
        <v>19.47</v>
      </c>
      <c r="AK214" s="1">
        <v>19.14</v>
      </c>
      <c r="AL214" s="1">
        <v>18.45</v>
      </c>
      <c r="AM214" s="1">
        <v>20.83</v>
      </c>
      <c r="AN214" s="1">
        <v>4246.5280000000002</v>
      </c>
      <c r="AO214" s="1">
        <v>470.14</v>
      </c>
      <c r="AP214" s="1">
        <v>508.57074455350698</v>
      </c>
      <c r="AQ214" s="1">
        <v>81.515714285714296</v>
      </c>
      <c r="AR214" s="1">
        <v>60.886363636363598</v>
      </c>
      <c r="AS214" s="1">
        <v>324.5</v>
      </c>
      <c r="AT214" s="1">
        <v>50.202716827392599</v>
      </c>
      <c r="AU214" s="1">
        <v>3.6325270492267601</v>
      </c>
      <c r="AV214" s="1">
        <v>747.5634765625</v>
      </c>
      <c r="AW214" s="1">
        <v>313.149169921875</v>
      </c>
      <c r="AX214" s="1">
        <v>16.292100000000001</v>
      </c>
      <c r="AY214" s="1">
        <v>324.99444352730001</v>
      </c>
      <c r="AZ214" s="1">
        <v>529.54972399999997</v>
      </c>
      <c r="BA214" s="1">
        <v>319.83992163750003</v>
      </c>
      <c r="BB214" s="1">
        <v>27.158691663415919</v>
      </c>
      <c r="BC214" s="1">
        <v>11.128181457519499</v>
      </c>
      <c r="BD214" s="1">
        <v>21.701904296875</v>
      </c>
      <c r="BE214" s="1">
        <v>551.72727272727298</v>
      </c>
      <c r="BF214" s="1">
        <v>252.76210021972699</v>
      </c>
      <c r="BG214" s="1">
        <v>5704.8498544189497</v>
      </c>
      <c r="BH214" s="1">
        <v>11.827777777777801</v>
      </c>
      <c r="BI214" s="1">
        <v>168.402905</v>
      </c>
      <c r="BJ214" s="1">
        <v>467.49225000000001</v>
      </c>
      <c r="BK214" s="1">
        <v>804.99878000000001</v>
      </c>
      <c r="BL214" s="1">
        <v>1310.125</v>
      </c>
      <c r="BM214" s="1">
        <v>345.6</v>
      </c>
      <c r="BN214" s="1"/>
      <c r="BO214" s="1"/>
      <c r="BP214" s="1"/>
      <c r="BQ214" s="1"/>
      <c r="BR214" s="1"/>
      <c r="BX214" s="1"/>
      <c r="BY214" s="1"/>
      <c r="BZ214" s="1"/>
      <c r="CA214" s="1"/>
      <c r="CB214" s="52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1:124" hidden="1">
      <c r="A215" s="1" t="s">
        <v>340</v>
      </c>
      <c r="B215" s="1">
        <v>58.615099744177705</v>
      </c>
      <c r="C215" s="1">
        <v>97.036494001287195</v>
      </c>
      <c r="D215" s="1">
        <v>107.22931802476408</v>
      </c>
      <c r="E215" s="1">
        <v>103.44007656972646</v>
      </c>
      <c r="F215" s="1">
        <v>142.20753663345815</v>
      </c>
      <c r="G215" s="1">
        <v>86.740911207135071</v>
      </c>
      <c r="H215" s="1">
        <v>110.28190583953491</v>
      </c>
      <c r="I215" s="38">
        <v>69.736973198080776</v>
      </c>
      <c r="J215" s="1">
        <v>36.137251214535006</v>
      </c>
      <c r="K215" s="1">
        <v>33.815418097465503</v>
      </c>
      <c r="L215" s="1">
        <v>1567.1904296875</v>
      </c>
      <c r="M215" s="1">
        <v>468.92265193370201</v>
      </c>
      <c r="N215" s="1">
        <v>94.9435685486784</v>
      </c>
      <c r="O215" s="1">
        <v>80.107139587402301</v>
      </c>
      <c r="P215" s="1">
        <v>34.5</v>
      </c>
      <c r="Q215" s="1">
        <v>1693.62377929688</v>
      </c>
      <c r="R215" s="1">
        <v>212.55140686035199</v>
      </c>
      <c r="S215" s="1">
        <v>91.935241699218807</v>
      </c>
      <c r="T215" s="1">
        <v>554.02</v>
      </c>
      <c r="U215" s="1">
        <v>2611.2857001541101</v>
      </c>
      <c r="V215" s="1">
        <v>80.512496948242202</v>
      </c>
      <c r="W215" s="1">
        <v>610.624561904762</v>
      </c>
      <c r="X215" s="1">
        <v>930.95</v>
      </c>
      <c r="Y215" s="1">
        <v>81.571426391601605</v>
      </c>
      <c r="Z215" s="1">
        <v>13.04</v>
      </c>
      <c r="AA215" s="1">
        <v>150.73733521</v>
      </c>
      <c r="AB215" s="1">
        <v>614.047607421875</v>
      </c>
      <c r="AC215" s="1">
        <v>193.01828002929699</v>
      </c>
      <c r="AD215" s="1">
        <v>264.84848022460898</v>
      </c>
      <c r="AE215" s="1">
        <v>112.58137512207</v>
      </c>
      <c r="AF215" s="1">
        <v>2.7299999660915799</v>
      </c>
      <c r="AG215" s="1">
        <v>3.66</v>
      </c>
      <c r="AH215" s="1">
        <v>2.2029999999999998</v>
      </c>
      <c r="AI215" s="1">
        <v>7060</v>
      </c>
      <c r="AJ215" s="1">
        <v>18.02</v>
      </c>
      <c r="AK215" s="1">
        <v>17.55</v>
      </c>
      <c r="AL215" s="1">
        <v>17.34</v>
      </c>
      <c r="AM215" s="1">
        <v>19.170000000000002</v>
      </c>
      <c r="AN215" s="1">
        <v>3452.3580000000002</v>
      </c>
      <c r="AO215" s="1">
        <v>439.75</v>
      </c>
      <c r="AP215" s="1">
        <v>471.64825558292898</v>
      </c>
      <c r="AQ215" s="1">
        <v>83.173636363636405</v>
      </c>
      <c r="AR215" s="1">
        <v>60.886363636363598</v>
      </c>
      <c r="AS215" s="1">
        <v>323.20001220703102</v>
      </c>
      <c r="AT215" s="1">
        <v>50.4376411437988</v>
      </c>
      <c r="AU215" s="1">
        <v>3.5688010993739701</v>
      </c>
      <c r="AV215" s="1">
        <v>736.60198974609398</v>
      </c>
      <c r="AW215" s="1">
        <v>279.224609375</v>
      </c>
      <c r="AX215" s="1">
        <v>16.490600000000001</v>
      </c>
      <c r="AY215" s="1">
        <v>300.6554098025</v>
      </c>
      <c r="AZ215" s="1">
        <v>507.94444800000002</v>
      </c>
      <c r="BA215" s="1">
        <v>304.77349993749999</v>
      </c>
      <c r="BB215" s="1">
        <v>27.336467584738713</v>
      </c>
      <c r="BC215" s="1">
        <v>11.4290475845337</v>
      </c>
      <c r="BD215" s="1">
        <v>21.6285705566406</v>
      </c>
      <c r="BE215" s="1">
        <v>534.19047619047603</v>
      </c>
      <c r="BF215" s="1">
        <v>224.805099487305</v>
      </c>
      <c r="BG215" s="1">
        <v>5560.2857059478802</v>
      </c>
      <c r="BH215" s="1">
        <v>10.9444444444444</v>
      </c>
      <c r="BI215" s="1">
        <v>141.20066190476186</v>
      </c>
      <c r="BJ215" s="1">
        <v>478.75824</v>
      </c>
      <c r="BK215" s="1">
        <v>829.34502999999995</v>
      </c>
      <c r="BL215" s="1">
        <v>1354.97619628906</v>
      </c>
      <c r="BM215" s="1">
        <v>334.55</v>
      </c>
      <c r="BN215" s="1"/>
      <c r="BO215" s="1"/>
      <c r="BP215" s="1"/>
      <c r="BQ215" s="1"/>
      <c r="BR215" s="1"/>
      <c r="BX215" s="1"/>
      <c r="BY215" s="1"/>
      <c r="BZ215" s="1"/>
      <c r="CA215" s="1"/>
      <c r="CB215" s="52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1:124" hidden="1">
      <c r="A216" s="1" t="s">
        <v>341</v>
      </c>
      <c r="B216" s="1">
        <v>58.379190474086322</v>
      </c>
      <c r="C216" s="1">
        <v>95.565716701751327</v>
      </c>
      <c r="D216" s="1">
        <v>104.62998677170991</v>
      </c>
      <c r="E216" s="1">
        <v>101.50567577226232</v>
      </c>
      <c r="F216" s="1">
        <v>133.47027959468065</v>
      </c>
      <c r="G216" s="1">
        <v>86.410065357347932</v>
      </c>
      <c r="H216" s="1">
        <v>109.82611130538299</v>
      </c>
      <c r="I216" s="38">
        <v>69.496379256355624</v>
      </c>
      <c r="J216" s="1">
        <v>36.623782580881894</v>
      </c>
      <c r="K216" s="1">
        <v>34.592076023432597</v>
      </c>
      <c r="L216" s="1">
        <v>1591.5869140625</v>
      </c>
      <c r="M216" s="1">
        <v>457.87292817679599</v>
      </c>
      <c r="N216" s="1">
        <v>91.664961282272998</v>
      </c>
      <c r="O216" s="1">
        <v>81.727272033691406</v>
      </c>
      <c r="P216" s="1">
        <v>35</v>
      </c>
      <c r="Q216" s="1">
        <v>1677.43139648438</v>
      </c>
      <c r="R216" s="1">
        <v>186.51950073242199</v>
      </c>
      <c r="S216" s="1">
        <v>82.519088745117202</v>
      </c>
      <c r="T216" s="1">
        <v>543.16</v>
      </c>
      <c r="U216" s="1">
        <v>2449.19570404663</v>
      </c>
      <c r="V216" s="1">
        <v>81.175003051757798</v>
      </c>
      <c r="W216" s="1">
        <v>627.37125217391304</v>
      </c>
      <c r="X216" s="1">
        <v>909.57</v>
      </c>
      <c r="Y216" s="1">
        <v>80.108695983886705</v>
      </c>
      <c r="Z216" s="1">
        <v>13.04</v>
      </c>
      <c r="AA216" s="1">
        <v>151.48143005</v>
      </c>
      <c r="AB216" s="1">
        <v>633.5</v>
      </c>
      <c r="AC216" s="1">
        <v>195.71568298339801</v>
      </c>
      <c r="AD216" s="1">
        <v>254.334884643555</v>
      </c>
      <c r="AE216" s="1">
        <v>106.42072296142599</v>
      </c>
      <c r="AF216" s="1">
        <v>2.5999999576144699</v>
      </c>
      <c r="AG216" s="1">
        <v>3.5</v>
      </c>
      <c r="AH216" s="1">
        <v>2.1738749999999998</v>
      </c>
      <c r="AI216" s="1">
        <v>6832.7392578125</v>
      </c>
      <c r="AJ216" s="1">
        <v>18.45</v>
      </c>
      <c r="AK216" s="1">
        <v>18.43</v>
      </c>
      <c r="AL216" s="1">
        <v>17.29</v>
      </c>
      <c r="AM216" s="1">
        <v>19.63</v>
      </c>
      <c r="AN216" s="1">
        <v>3760.3575000000001</v>
      </c>
      <c r="AO216" s="1">
        <v>515.5</v>
      </c>
      <c r="AP216" s="1">
        <v>445.02540630697001</v>
      </c>
      <c r="AQ216" s="1">
        <v>83.139545454545498</v>
      </c>
      <c r="AR216" s="1">
        <v>61.302631578947398</v>
      </c>
      <c r="AS216" s="1">
        <v>320</v>
      </c>
      <c r="AT216" s="1">
        <v>42.583309173583999</v>
      </c>
      <c r="AU216" s="1">
        <v>3.6600955392585601</v>
      </c>
      <c r="AV216" s="1">
        <v>705.69592285156295</v>
      </c>
      <c r="AW216" s="1">
        <v>303.359619140625</v>
      </c>
      <c r="AX216" s="1">
        <v>16.8874</v>
      </c>
      <c r="AY216" s="1">
        <v>284.33017930139999</v>
      </c>
      <c r="AZ216" s="1">
        <v>483.47316599999999</v>
      </c>
      <c r="BA216" s="1">
        <v>281.16331471249998</v>
      </c>
      <c r="BB216" s="1">
        <v>27.790236686752287</v>
      </c>
      <c r="BC216" s="1">
        <v>11.5721740722656</v>
      </c>
      <c r="BD216" s="1">
        <v>22.025651931762699</v>
      </c>
      <c r="BE216" s="1">
        <v>523.60869565217399</v>
      </c>
      <c r="BF216" s="1">
        <v>244.76530456543</v>
      </c>
      <c r="BG216" s="1">
        <v>5435.7826710174604</v>
      </c>
      <c r="BH216" s="1">
        <v>10.484999999999999</v>
      </c>
      <c r="BI216" s="1">
        <v>130.40806565217395</v>
      </c>
      <c r="BJ216" s="1">
        <v>478.56002999999998</v>
      </c>
      <c r="BK216" s="1">
        <v>826.26378999999997</v>
      </c>
      <c r="BL216" s="1">
        <v>1517.02172851563</v>
      </c>
      <c r="BM216" s="1">
        <v>326.35000000000002</v>
      </c>
      <c r="BN216" s="1"/>
      <c r="BO216" s="1"/>
      <c r="BP216" s="1"/>
      <c r="BQ216" s="1"/>
      <c r="BR216" s="1"/>
      <c r="BX216" s="1"/>
      <c r="BY216" s="1"/>
      <c r="BZ216" s="1"/>
      <c r="CA216" s="1"/>
      <c r="CB216" s="52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1:124" hidden="1">
      <c r="A217" s="1" t="s">
        <v>342</v>
      </c>
      <c r="B217" s="1">
        <v>58.684704332867561</v>
      </c>
      <c r="C217" s="1">
        <v>95.130729099799225</v>
      </c>
      <c r="D217" s="1">
        <v>103.61410813184736</v>
      </c>
      <c r="E217" s="1">
        <v>100.58545945265784</v>
      </c>
      <c r="F217" s="1">
        <v>131.57134887426164</v>
      </c>
      <c r="G217" s="1">
        <v>86.561825035777915</v>
      </c>
      <c r="H217" s="1">
        <v>108.42886904794858</v>
      </c>
      <c r="I217" s="38">
        <v>70.767001298276952</v>
      </c>
      <c r="J217" s="1">
        <v>37.362515483172011</v>
      </c>
      <c r="K217" s="1">
        <v>35.247742673928315</v>
      </c>
      <c r="L217" s="1">
        <v>1710.02502441406</v>
      </c>
      <c r="M217" s="1">
        <v>408.83977900552497</v>
      </c>
      <c r="N217" s="1">
        <v>91.295699423321906</v>
      </c>
      <c r="O217" s="1">
        <v>82.821426391601605</v>
      </c>
      <c r="P217" s="1">
        <v>36.93</v>
      </c>
      <c r="Q217" s="1">
        <v>1649.19458007813</v>
      </c>
      <c r="R217" s="1">
        <v>185.17100524902301</v>
      </c>
      <c r="S217" s="1">
        <v>76.923812866210895</v>
      </c>
      <c r="T217" s="1">
        <v>501.85</v>
      </c>
      <c r="U217" s="1">
        <v>2250.1000430511499</v>
      </c>
      <c r="V217" s="1">
        <v>81.209999084472699</v>
      </c>
      <c r="W217" s="1">
        <v>656.28907142857099</v>
      </c>
      <c r="X217" s="1">
        <v>906.67</v>
      </c>
      <c r="Y217" s="1">
        <v>83.904762268066406</v>
      </c>
      <c r="Z217" s="1">
        <v>13.04</v>
      </c>
      <c r="AA217" s="1">
        <v>144.47151184000001</v>
      </c>
      <c r="AB217" s="1">
        <v>607.375</v>
      </c>
      <c r="AC217" s="1">
        <v>174.47412109375</v>
      </c>
      <c r="AD217" s="1">
        <v>245.36917114257801</v>
      </c>
      <c r="AE217" s="1">
        <v>111.95101928710901</v>
      </c>
      <c r="AF217" s="1">
        <v>2.5999999576144699</v>
      </c>
      <c r="AG217" s="1">
        <v>3.43</v>
      </c>
      <c r="AH217" s="1">
        <v>2.4420000000000002</v>
      </c>
      <c r="AI217" s="1">
        <v>6764.4501953125</v>
      </c>
      <c r="AJ217" s="1">
        <v>18.79</v>
      </c>
      <c r="AK217" s="1">
        <v>18.690000000000001</v>
      </c>
      <c r="AL217" s="1">
        <v>17.77</v>
      </c>
      <c r="AM217" s="1">
        <v>19.920000000000002</v>
      </c>
      <c r="AN217" s="1">
        <v>3607.56</v>
      </c>
      <c r="AO217" s="1">
        <v>571.51</v>
      </c>
      <c r="AP217" s="1">
        <v>444.54515789855299</v>
      </c>
      <c r="AQ217" s="1">
        <v>77.406190476190503</v>
      </c>
      <c r="AR217" s="1">
        <v>62.7083333333333</v>
      </c>
      <c r="AS217" s="1">
        <v>285</v>
      </c>
      <c r="AT217" s="1">
        <v>41.543834686279297</v>
      </c>
      <c r="AU217" s="1">
        <v>3.5956605633507399</v>
      </c>
      <c r="AV217" s="1">
        <v>649.00439453125</v>
      </c>
      <c r="AW217" s="1">
        <v>289.81826782226602</v>
      </c>
      <c r="AX217" s="1">
        <v>16.6008</v>
      </c>
      <c r="AY217" s="1">
        <v>279.8107029304</v>
      </c>
      <c r="AZ217" s="1">
        <v>490.08702599999998</v>
      </c>
      <c r="BA217" s="1">
        <v>267.58975491874997</v>
      </c>
      <c r="BB217" s="1">
        <v>26.661007767778575</v>
      </c>
      <c r="BC217" s="1">
        <v>11.701428413391101</v>
      </c>
      <c r="BD217" s="1">
        <v>22.2323818206787</v>
      </c>
      <c r="BE217" s="1">
        <v>532.90476190476204</v>
      </c>
      <c r="BF217" s="1">
        <v>257.76089477539102</v>
      </c>
      <c r="BG217" s="1">
        <v>5423.2999387268101</v>
      </c>
      <c r="BH217" s="1">
        <v>10.3944444444444</v>
      </c>
      <c r="BI217" s="1">
        <v>139.34598158730157</v>
      </c>
      <c r="BJ217" s="1">
        <v>427.63400000000001</v>
      </c>
      <c r="BK217" s="1">
        <v>765.93347000000006</v>
      </c>
      <c r="BL217" s="1">
        <v>1650.625</v>
      </c>
      <c r="BM217" s="1">
        <v>325.35000000000002</v>
      </c>
      <c r="BN217" s="1"/>
      <c r="BO217" s="1"/>
      <c r="BP217" s="1"/>
      <c r="BQ217" s="1"/>
      <c r="BR217" s="1"/>
      <c r="BX217" s="1"/>
      <c r="BY217" s="1"/>
      <c r="BZ217" s="1"/>
      <c r="CA217" s="1"/>
      <c r="CB217" s="52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1:124" hidden="1">
      <c r="A218" s="1" t="s">
        <v>343</v>
      </c>
      <c r="B218" s="1">
        <v>58.146690742135625</v>
      </c>
      <c r="C218" s="1">
        <v>93.565352944252567</v>
      </c>
      <c r="D218" s="1">
        <v>102.61918811339814</v>
      </c>
      <c r="E218" s="1">
        <v>99.265037593906101</v>
      </c>
      <c r="F218" s="1">
        <v>133.58111321354752</v>
      </c>
      <c r="G218" s="1">
        <v>84.420241699925583</v>
      </c>
      <c r="H218" s="1">
        <v>107.66603742649207</v>
      </c>
      <c r="I218" s="38">
        <v>67.629529341423194</v>
      </c>
      <c r="J218" s="1">
        <v>37.425544633429574</v>
      </c>
      <c r="K218" s="1">
        <v>35.134140130145852</v>
      </c>
      <c r="L218" s="1">
        <v>1611.61901855469</v>
      </c>
      <c r="M218" s="1">
        <v>449.585635359116</v>
      </c>
      <c r="N218" s="1">
        <v>92.507805120735995</v>
      </c>
      <c r="O218" s="1">
        <v>80.470237731933594</v>
      </c>
      <c r="P218" s="1">
        <v>37.15</v>
      </c>
      <c r="Q218" s="1">
        <v>1765.58422851563</v>
      </c>
      <c r="R218" s="1">
        <v>184.38000488281301</v>
      </c>
      <c r="S218" s="1">
        <v>77.434761047363295</v>
      </c>
      <c r="T218" s="1">
        <v>527.88</v>
      </c>
      <c r="U218" s="1">
        <v>2104.30955452118</v>
      </c>
      <c r="V218" s="1">
        <v>79.637496948242202</v>
      </c>
      <c r="W218" s="1">
        <v>679.524</v>
      </c>
      <c r="X218" s="1">
        <v>914.55</v>
      </c>
      <c r="Y218" s="1">
        <v>84.539772033691406</v>
      </c>
      <c r="Z218" s="1">
        <v>13.04</v>
      </c>
      <c r="AA218" s="1">
        <v>140.35621642999999</v>
      </c>
      <c r="AB218" s="1">
        <v>632.88098144531295</v>
      </c>
      <c r="AC218" s="1">
        <v>166.01458740234401</v>
      </c>
      <c r="AD218" s="1">
        <v>232.62310791015599</v>
      </c>
      <c r="AE218" s="1">
        <v>112.23690795898401</v>
      </c>
      <c r="AF218" s="1">
        <v>2.5999999576144699</v>
      </c>
      <c r="AG218" s="1">
        <v>3.5</v>
      </c>
      <c r="AH218" s="1">
        <v>2.8504999999999998</v>
      </c>
      <c r="AI218" s="1">
        <v>6498.28564453125</v>
      </c>
      <c r="AJ218" s="1">
        <v>18.73</v>
      </c>
      <c r="AK218" s="1">
        <v>18.45</v>
      </c>
      <c r="AL218" s="1">
        <v>17.95</v>
      </c>
      <c r="AM218" s="1">
        <v>19.77</v>
      </c>
      <c r="AN218" s="1">
        <v>3839.1120000000001</v>
      </c>
      <c r="AO218" s="1">
        <v>547.13</v>
      </c>
      <c r="AP218" s="1">
        <v>460.62781159036803</v>
      </c>
      <c r="AQ218" s="1">
        <v>70.659047619047598</v>
      </c>
      <c r="AR218" s="1">
        <v>63.050769230769198</v>
      </c>
      <c r="AS218" s="1">
        <v>270.20001220703102</v>
      </c>
      <c r="AT218" s="1">
        <v>39.433021545410199</v>
      </c>
      <c r="AU218" s="1">
        <v>3.6387030154522</v>
      </c>
      <c r="AV218" s="1">
        <v>587.02838134765602</v>
      </c>
      <c r="AW218" s="1">
        <v>298.624755859375</v>
      </c>
      <c r="AX218" s="1">
        <v>15.5867</v>
      </c>
      <c r="AY218" s="1">
        <v>277.94779681649999</v>
      </c>
      <c r="AZ218" s="1">
        <v>509.928606</v>
      </c>
      <c r="BA218" s="1">
        <v>255.21048465000001</v>
      </c>
      <c r="BB218" s="1">
        <v>26.599097723293482</v>
      </c>
      <c r="BC218" s="1">
        <v>11.3313636779785</v>
      </c>
      <c r="BD218" s="1">
        <v>22.293636322021499</v>
      </c>
      <c r="BE218" s="1">
        <v>550.77272727272702</v>
      </c>
      <c r="BF218" s="1">
        <v>247.52819824218801</v>
      </c>
      <c r="BG218" s="1">
        <v>5493.4763277069096</v>
      </c>
      <c r="BH218" s="1">
        <v>10.25</v>
      </c>
      <c r="BI218" s="1">
        <v>138.23969500000001</v>
      </c>
      <c r="BJ218" s="1">
        <v>448.80594000000002</v>
      </c>
      <c r="BK218" s="1">
        <v>801.90533000000005</v>
      </c>
      <c r="BL218" s="1">
        <v>1638.28576660156</v>
      </c>
      <c r="BM218" s="1">
        <v>332.1</v>
      </c>
      <c r="BN218" s="1"/>
      <c r="BO218" s="1"/>
      <c r="BP218" s="1"/>
      <c r="BQ218" s="1"/>
      <c r="BR218" s="1"/>
      <c r="BX218" s="1"/>
      <c r="BY218" s="1"/>
      <c r="BZ218" s="1"/>
      <c r="CA218" s="1"/>
      <c r="CB218" s="52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</row>
    <row r="219" spans="1:124" hidden="1">
      <c r="A219" s="1" t="s">
        <v>344</v>
      </c>
      <c r="B219" s="1">
        <v>58.953625993623994</v>
      </c>
      <c r="C219" s="1">
        <v>92.095775415120059</v>
      </c>
      <c r="D219" s="1">
        <v>101.7469086112236</v>
      </c>
      <c r="E219" s="1">
        <v>98.984733868391586</v>
      </c>
      <c r="F219" s="1">
        <v>127.24434738270779</v>
      </c>
      <c r="G219" s="1">
        <v>82.347344494600776</v>
      </c>
      <c r="H219" s="1">
        <v>105.46713612687188</v>
      </c>
      <c r="I219" s="38">
        <v>65.647646379198207</v>
      </c>
      <c r="J219" s="1">
        <v>39.564318836835291</v>
      </c>
      <c r="K219" s="1">
        <v>37.739944019887886</v>
      </c>
      <c r="L219" s="1">
        <v>1607.32604980469</v>
      </c>
      <c r="M219" s="1">
        <v>381.21546961325998</v>
      </c>
      <c r="N219" s="1">
        <v>102.70770997831301</v>
      </c>
      <c r="O219" s="1">
        <v>79.717391967773395</v>
      </c>
      <c r="P219" s="1">
        <v>37.15</v>
      </c>
      <c r="Q219" s="1">
        <v>1741.09875488281</v>
      </c>
      <c r="R219" s="1">
        <v>161.44651794433599</v>
      </c>
      <c r="S219" s="1">
        <v>76.903915405273395</v>
      </c>
      <c r="T219" s="1">
        <v>575.82000000000005</v>
      </c>
      <c r="U219" s="1">
        <v>2050.6955684021</v>
      </c>
      <c r="V219" s="1">
        <v>77.75</v>
      </c>
      <c r="W219" s="1">
        <v>696.65995652173899</v>
      </c>
      <c r="X219" s="1">
        <v>943.91</v>
      </c>
      <c r="Y219" s="1">
        <v>86.347824096679702</v>
      </c>
      <c r="Z219" s="1">
        <v>13.04</v>
      </c>
      <c r="AA219" s="1">
        <v>143.04618834999999</v>
      </c>
      <c r="AB219" s="1">
        <v>598.19567871093795</v>
      </c>
      <c r="AC219" s="1">
        <v>158.193359375</v>
      </c>
      <c r="AD219" s="1">
        <v>227.36085510253901</v>
      </c>
      <c r="AE219" s="1">
        <v>120.244216918945</v>
      </c>
      <c r="AF219" s="1">
        <v>2.44999991522895</v>
      </c>
      <c r="AG219" s="1">
        <v>3.5</v>
      </c>
      <c r="AH219" s="1">
        <v>3.0604</v>
      </c>
      <c r="AI219" s="1">
        <v>6373.47802734375</v>
      </c>
      <c r="AJ219" s="1">
        <v>20.12</v>
      </c>
      <c r="AK219" s="1">
        <v>20.05</v>
      </c>
      <c r="AL219" s="1">
        <v>19.059999999999999</v>
      </c>
      <c r="AM219" s="1">
        <v>21.25</v>
      </c>
      <c r="AN219" s="1">
        <v>3914.9520000000002</v>
      </c>
      <c r="AO219" s="1">
        <v>493.47</v>
      </c>
      <c r="AP219" s="1">
        <v>490.54111631870501</v>
      </c>
      <c r="AQ219" s="1">
        <v>65.953636363636406</v>
      </c>
      <c r="AR219" s="1">
        <v>59.625</v>
      </c>
      <c r="AS219" s="1">
        <v>265.75</v>
      </c>
      <c r="AT219" s="1">
        <v>39.625003814697301</v>
      </c>
      <c r="AU219" s="1">
        <v>3.7440108546634101</v>
      </c>
      <c r="AV219" s="1">
        <v>534.51739501953102</v>
      </c>
      <c r="AW219" s="1">
        <v>278.46023559570301</v>
      </c>
      <c r="AX219" s="1">
        <v>16.1599</v>
      </c>
      <c r="AY219" s="1">
        <v>245.04380421299999</v>
      </c>
      <c r="AZ219" s="1">
        <v>541.89559599999995</v>
      </c>
      <c r="BA219" s="1">
        <v>250.75486603749999</v>
      </c>
      <c r="BB219" s="1">
        <v>27.124600110518887</v>
      </c>
      <c r="BC219" s="1">
        <v>11.3822727203369</v>
      </c>
      <c r="BD219" s="1">
        <v>22.247390747070298</v>
      </c>
      <c r="BE219" s="1">
        <v>591.304347826087</v>
      </c>
      <c r="BF219" s="1">
        <v>252.50650024414099</v>
      </c>
      <c r="BG219" s="1">
        <v>5556.52174519653</v>
      </c>
      <c r="BH219" s="1">
        <v>11.28</v>
      </c>
      <c r="BI219" s="1">
        <v>136.20717478260866</v>
      </c>
      <c r="BJ219" s="1">
        <v>435.41412000000003</v>
      </c>
      <c r="BK219" s="1">
        <v>769.16150000000005</v>
      </c>
      <c r="BL219" s="1">
        <v>1276.67395019531</v>
      </c>
      <c r="BM219" s="1">
        <v>311.40000000000003</v>
      </c>
      <c r="BN219" s="1"/>
      <c r="BO219" s="1"/>
      <c r="BP219" s="1"/>
      <c r="BQ219" s="1"/>
      <c r="BR219" s="1"/>
      <c r="BX219" s="1"/>
      <c r="BY219" s="1"/>
      <c r="BZ219" s="1"/>
      <c r="CA219" s="1"/>
      <c r="CB219" s="52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</row>
    <row r="220" spans="1:124" hidden="1">
      <c r="A220" s="1" t="s">
        <v>345</v>
      </c>
      <c r="B220" s="1">
        <v>57.897262442234307</v>
      </c>
      <c r="C220" s="1">
        <v>92.237936366094402</v>
      </c>
      <c r="D220" s="1">
        <v>102.18329614255826</v>
      </c>
      <c r="E220" s="1">
        <v>99.647321573327815</v>
      </c>
      <c r="F220" s="1">
        <v>125.59269718526642</v>
      </c>
      <c r="G220" s="1">
        <v>82.192312625276983</v>
      </c>
      <c r="H220" s="1">
        <v>107.249851174966</v>
      </c>
      <c r="I220" s="38">
        <v>64.09295706228032</v>
      </c>
      <c r="J220" s="1">
        <v>37.806776873154668</v>
      </c>
      <c r="K220" s="1">
        <v>35.957139296903854</v>
      </c>
      <c r="L220" s="1">
        <v>1598.32495117188</v>
      </c>
      <c r="M220" s="1">
        <v>435.08287292817698</v>
      </c>
      <c r="N220" s="1">
        <v>102.265215488748</v>
      </c>
      <c r="O220" s="1">
        <v>83.236114501953097</v>
      </c>
      <c r="P220" s="1">
        <v>33.6</v>
      </c>
      <c r="Q220" s="1">
        <v>1696.37390136719</v>
      </c>
      <c r="R220" s="1">
        <v>154.14778137207</v>
      </c>
      <c r="S220" s="1">
        <v>78.195556640625</v>
      </c>
      <c r="T220" s="1">
        <v>686.91</v>
      </c>
      <c r="U220" s="1">
        <v>1918.4999449935899</v>
      </c>
      <c r="V220" s="1">
        <v>77.224998474121094</v>
      </c>
      <c r="W220" s="1">
        <v>742.33057499999995</v>
      </c>
      <c r="X220" s="1">
        <v>895</v>
      </c>
      <c r="Y220" s="1">
        <v>89.180557250976605</v>
      </c>
      <c r="Z220" s="1">
        <v>13.04</v>
      </c>
      <c r="AA220" s="1">
        <v>147.99560546999999</v>
      </c>
      <c r="AB220" s="1">
        <v>562.59997558593795</v>
      </c>
      <c r="AC220" s="1">
        <v>151.76477050781301</v>
      </c>
      <c r="AD220" s="1">
        <v>213.72927856445301</v>
      </c>
      <c r="AE220" s="1">
        <v>117.40476226806599</v>
      </c>
      <c r="AF220" s="1">
        <v>2.44999991522895</v>
      </c>
      <c r="AG220" s="1">
        <v>3.63</v>
      </c>
      <c r="AH220" s="1">
        <v>2.9321250000000001</v>
      </c>
      <c r="AI220" s="1">
        <v>6137.25</v>
      </c>
      <c r="AJ220" s="1">
        <v>19.16</v>
      </c>
      <c r="AK220" s="1">
        <v>19</v>
      </c>
      <c r="AL220" s="1">
        <v>18.38</v>
      </c>
      <c r="AM220" s="1">
        <v>20.100000000000001</v>
      </c>
      <c r="AN220" s="1">
        <v>3881.8249999999998</v>
      </c>
      <c r="AO220" s="1">
        <v>414.98</v>
      </c>
      <c r="AP220" s="1">
        <v>493.09355497056998</v>
      </c>
      <c r="AQ220" s="1">
        <v>63.0289473684211</v>
      </c>
      <c r="AR220" s="1">
        <v>57.5625</v>
      </c>
      <c r="AS220" s="1">
        <v>251.75</v>
      </c>
      <c r="AT220" s="1">
        <v>38.129230499267599</v>
      </c>
      <c r="AU220" s="1">
        <v>3.6218684304906001</v>
      </c>
      <c r="AV220" s="1">
        <v>516.44323730468795</v>
      </c>
      <c r="AW220" s="1">
        <v>299.17852783203102</v>
      </c>
      <c r="AX220" s="1">
        <v>16.490600000000001</v>
      </c>
      <c r="AY220" s="1">
        <v>259.68249840980002</v>
      </c>
      <c r="AZ220" s="1">
        <v>565.70549200000005</v>
      </c>
      <c r="BA220" s="1">
        <v>265.43084693125002</v>
      </c>
      <c r="BB220" s="1">
        <v>28.064433119993463</v>
      </c>
      <c r="BC220" s="1">
        <v>12.012000083923301</v>
      </c>
      <c r="BD220" s="1">
        <v>21.8994445800781</v>
      </c>
      <c r="BE220" s="1">
        <v>652</v>
      </c>
      <c r="BF220" s="1">
        <v>264.69140625</v>
      </c>
      <c r="BG220" s="1">
        <v>5650.9998848815903</v>
      </c>
      <c r="BH220" s="1">
        <v>12.75</v>
      </c>
      <c r="BI220" s="1">
        <v>135.38203983333332</v>
      </c>
      <c r="BJ220" s="1">
        <v>434.6694</v>
      </c>
      <c r="BK220" s="1">
        <v>739.89178000000004</v>
      </c>
      <c r="BL220" s="1">
        <v>1171.15002441406</v>
      </c>
      <c r="BM220" s="1">
        <v>296.8</v>
      </c>
      <c r="BN220" s="1"/>
      <c r="BO220" s="1"/>
      <c r="BP220" s="1"/>
      <c r="BQ220" s="1"/>
      <c r="BR220" s="1"/>
      <c r="BX220" s="1"/>
      <c r="BY220" s="1"/>
      <c r="BZ220" s="1"/>
      <c r="CA220" s="1"/>
      <c r="CB220" s="52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1:124" hidden="1">
      <c r="A221" s="1" t="s">
        <v>346</v>
      </c>
      <c r="B221" s="1">
        <v>54.530482473269075</v>
      </c>
      <c r="C221" s="1">
        <v>88.949463637995208</v>
      </c>
      <c r="D221" s="1">
        <v>100.47395623073224</v>
      </c>
      <c r="E221" s="1">
        <v>96.847690309625293</v>
      </c>
      <c r="F221" s="1">
        <v>133.94775926672182</v>
      </c>
      <c r="G221" s="1">
        <v>77.308787082034854</v>
      </c>
      <c r="H221" s="1">
        <v>99.790018383551541</v>
      </c>
      <c r="I221" s="38">
        <v>61.070328623186391</v>
      </c>
      <c r="J221" s="1">
        <v>34.394184451700532</v>
      </c>
      <c r="K221" s="1">
        <v>32.328265478144601</v>
      </c>
      <c r="L221" s="1">
        <v>1530.52380371094</v>
      </c>
      <c r="M221" s="1">
        <v>424.72375690607703</v>
      </c>
      <c r="N221" s="1">
        <v>97.081867492676594</v>
      </c>
      <c r="O221" s="1">
        <v>84.284088134765597</v>
      </c>
      <c r="P221" s="1">
        <v>31.4</v>
      </c>
      <c r="Q221" s="1">
        <v>1738.74926757813</v>
      </c>
      <c r="R221" s="1">
        <v>174.25421142578099</v>
      </c>
      <c r="S221" s="1">
        <v>84.646316528320298</v>
      </c>
      <c r="T221" s="1">
        <v>641.34</v>
      </c>
      <c r="U221" s="1">
        <v>1761.4523914352401</v>
      </c>
      <c r="V221" s="1">
        <v>74.353996276855497</v>
      </c>
      <c r="W221" s="1">
        <v>761.32552173912995</v>
      </c>
      <c r="X221" s="1">
        <v>843.48</v>
      </c>
      <c r="Y221" s="1">
        <v>82.285713195800795</v>
      </c>
      <c r="Z221" s="1">
        <v>13.04</v>
      </c>
      <c r="AA221" s="1">
        <v>138.3193512</v>
      </c>
      <c r="AB221" s="1">
        <v>525.73809814453102</v>
      </c>
      <c r="AC221" s="1">
        <v>150.44656372070301</v>
      </c>
      <c r="AD221" s="1">
        <v>210.67240905761699</v>
      </c>
      <c r="AE221" s="1">
        <v>113.604362487793</v>
      </c>
      <c r="AF221" s="1">
        <v>2.44999991522895</v>
      </c>
      <c r="AG221" s="1">
        <v>3.66</v>
      </c>
      <c r="AH221" s="1">
        <v>2.3276249999999998</v>
      </c>
      <c r="AI221" s="1">
        <v>5942.380859375</v>
      </c>
      <c r="AJ221" s="1">
        <v>17.239999999999998</v>
      </c>
      <c r="AK221" s="1">
        <v>17.100000000000001</v>
      </c>
      <c r="AL221" s="1">
        <v>16.309999999999999</v>
      </c>
      <c r="AM221" s="1">
        <v>18.3</v>
      </c>
      <c r="AN221" s="1">
        <v>3655.3</v>
      </c>
      <c r="AO221" s="1">
        <v>352.94</v>
      </c>
      <c r="AP221" s="1">
        <v>498.66839625138999</v>
      </c>
      <c r="AQ221" s="1">
        <v>56.521363636363603</v>
      </c>
      <c r="AR221" s="1">
        <v>55.982142857142897</v>
      </c>
      <c r="AS221" s="1">
        <v>263.5</v>
      </c>
      <c r="AT221" s="1">
        <v>32.905719757080099</v>
      </c>
      <c r="AU221" s="1">
        <v>3.5792609757106799</v>
      </c>
      <c r="AV221" s="1">
        <v>471.01986694335898</v>
      </c>
      <c r="AW221" s="1">
        <v>275.66174316406301</v>
      </c>
      <c r="AX221" s="1">
        <v>16.534700000000001</v>
      </c>
      <c r="AY221" s="1">
        <v>241.41720000309999</v>
      </c>
      <c r="AZ221" s="1">
        <v>546.74576000000002</v>
      </c>
      <c r="BA221" s="1">
        <v>254.59037278125001</v>
      </c>
      <c r="BB221" s="1">
        <v>27.627858088922363</v>
      </c>
      <c r="BC221" s="1">
        <v>12.326666831970201</v>
      </c>
      <c r="BD221" s="1">
        <v>21.889999389648398</v>
      </c>
      <c r="BE221" s="1">
        <v>630.04347826086996</v>
      </c>
      <c r="BF221" s="1">
        <v>265.05130004882801</v>
      </c>
      <c r="BG221" s="1">
        <v>5506.1905020385702</v>
      </c>
      <c r="BH221" s="1">
        <v>12.5</v>
      </c>
      <c r="BI221" s="1">
        <v>129.7291065942029</v>
      </c>
      <c r="BJ221" s="1">
        <v>413.62256000000002</v>
      </c>
      <c r="BK221" s="1">
        <v>688.07024999999999</v>
      </c>
      <c r="BL221" s="1">
        <v>1101.26196289063</v>
      </c>
      <c r="BM221" s="1">
        <v>290.2</v>
      </c>
      <c r="BN221" s="1"/>
      <c r="BO221" s="1"/>
      <c r="BP221" s="1"/>
      <c r="BQ221" s="1"/>
      <c r="BR221" s="1"/>
      <c r="BX221" s="1"/>
      <c r="BY221" s="1"/>
      <c r="BZ221" s="1"/>
      <c r="CA221" s="1"/>
      <c r="CB221" s="52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1:124" hidden="1">
      <c r="A222" s="1" t="s">
        <v>347</v>
      </c>
      <c r="B222" s="1">
        <v>51.132041407188979</v>
      </c>
      <c r="C222" s="1">
        <v>85.977398521147137</v>
      </c>
      <c r="D222" s="1">
        <v>99.35121698721089</v>
      </c>
      <c r="E222" s="1">
        <v>95.294474835352034</v>
      </c>
      <c r="F222" s="1">
        <v>136.79871551971434</v>
      </c>
      <c r="G222" s="1">
        <v>72.468752146582148</v>
      </c>
      <c r="H222" s="1">
        <v>90.605103007422699</v>
      </c>
      <c r="I222" s="38">
        <v>59.368652063140928</v>
      </c>
      <c r="J222" s="1">
        <v>30.74629866377132</v>
      </c>
      <c r="K222" s="1">
        <v>28.181056409169269</v>
      </c>
      <c r="L222" s="1">
        <v>1485.47497558594</v>
      </c>
      <c r="M222" s="1">
        <v>453.03867403314899</v>
      </c>
      <c r="N222" s="1">
        <v>95.770781713064196</v>
      </c>
      <c r="O222" s="1">
        <v>82.869049072265597</v>
      </c>
      <c r="P222" s="1">
        <v>31.4</v>
      </c>
      <c r="Q222" s="1">
        <v>1670.671875</v>
      </c>
      <c r="R222" s="1">
        <v>175.03526306152301</v>
      </c>
      <c r="S222" s="1">
        <v>86.027893066406307</v>
      </c>
      <c r="T222" s="1">
        <v>629.61</v>
      </c>
      <c r="U222" s="1">
        <v>1687.6000098632801</v>
      </c>
      <c r="V222" s="1">
        <v>72.137496948242202</v>
      </c>
      <c r="W222" s="1">
        <v>755.77263636363602</v>
      </c>
      <c r="X222" s="1">
        <v>807.27</v>
      </c>
      <c r="Y222" s="1">
        <v>66.789474487304702</v>
      </c>
      <c r="Z222" s="1">
        <v>13.41</v>
      </c>
      <c r="AA222" s="1">
        <v>130.01930236999999</v>
      </c>
      <c r="AB222" s="1">
        <v>530.65002441406295</v>
      </c>
      <c r="AC222" s="1">
        <v>157.43762207031301</v>
      </c>
      <c r="AD222" s="1">
        <v>197.10102844238301</v>
      </c>
      <c r="AE222" s="1">
        <v>114.36725616455099</v>
      </c>
      <c r="AF222" s="1">
        <v>2.4899999830457902</v>
      </c>
      <c r="AG222" s="1">
        <v>3.46</v>
      </c>
      <c r="AH222" s="1">
        <v>2.1093000000000002</v>
      </c>
      <c r="AI222" s="1">
        <v>5489</v>
      </c>
      <c r="AJ222" s="1">
        <v>15.07</v>
      </c>
      <c r="AK222" s="1">
        <v>15.09</v>
      </c>
      <c r="AL222" s="1">
        <v>13.4</v>
      </c>
      <c r="AM222" s="1">
        <v>16.7</v>
      </c>
      <c r="AN222" s="1">
        <v>3475.0974999999999</v>
      </c>
      <c r="AO222" s="1">
        <v>361.63</v>
      </c>
      <c r="AP222" s="1">
        <v>548.63143476772098</v>
      </c>
      <c r="AQ222" s="1">
        <v>50.558999999999997</v>
      </c>
      <c r="AR222" s="1">
        <v>55.5</v>
      </c>
      <c r="AS222" s="1">
        <v>293.5</v>
      </c>
      <c r="AT222" s="1">
        <v>30.667657852172901</v>
      </c>
      <c r="AU222" s="1">
        <v>3.4737757311155999</v>
      </c>
      <c r="AV222" s="1">
        <v>413.36666870117199</v>
      </c>
      <c r="AW222" s="1">
        <v>287.29864501953102</v>
      </c>
      <c r="AX222" s="1">
        <v>16.534700000000001</v>
      </c>
      <c r="AY222" s="1">
        <v>217.83876108219999</v>
      </c>
      <c r="AZ222" s="1">
        <v>550.05268999999998</v>
      </c>
      <c r="BA222" s="1">
        <v>246.00067504374999</v>
      </c>
      <c r="BB222" s="1">
        <v>27.192910252106945</v>
      </c>
      <c r="BC222" s="1">
        <v>11.518500328064</v>
      </c>
      <c r="BD222" s="1">
        <v>21.8484992980957</v>
      </c>
      <c r="BE222" s="1">
        <v>629.31818181818198</v>
      </c>
      <c r="BF222" s="1">
        <v>317.37310791015602</v>
      </c>
      <c r="BG222" s="1">
        <v>5200.4999704345701</v>
      </c>
      <c r="BH222" s="1">
        <v>12.0375</v>
      </c>
      <c r="BI222" s="1">
        <v>127.3502083333333</v>
      </c>
      <c r="BJ222" s="1">
        <v>399.01803999999998</v>
      </c>
      <c r="BK222" s="1">
        <v>636.10582999999997</v>
      </c>
      <c r="BL222" s="1">
        <v>1096.25</v>
      </c>
      <c r="BM222" s="1">
        <v>304.85000000000002</v>
      </c>
      <c r="BN222" s="1"/>
      <c r="BO222" s="1"/>
      <c r="BP222" s="1"/>
      <c r="BQ222" s="1"/>
      <c r="BR222" s="1"/>
      <c r="BX222" s="1"/>
      <c r="BY222" s="1"/>
      <c r="BZ222" s="1"/>
      <c r="CA222" s="1"/>
      <c r="CB222" s="52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</row>
    <row r="223" spans="1:124" hidden="1">
      <c r="A223" s="1" t="s">
        <v>348</v>
      </c>
      <c r="B223" s="1">
        <v>50.615939241771507</v>
      </c>
      <c r="C223" s="1">
        <v>87.0769320819374</v>
      </c>
      <c r="D223" s="1">
        <v>99.261595914356207</v>
      </c>
      <c r="E223" s="1">
        <v>95.15811026446859</v>
      </c>
      <c r="F223" s="1">
        <v>137.14058035557937</v>
      </c>
      <c r="G223" s="1">
        <v>74.769428781906271</v>
      </c>
      <c r="H223" s="1">
        <v>97.483098007107898</v>
      </c>
      <c r="I223" s="38">
        <v>58.363077669964326</v>
      </c>
      <c r="J223" s="1">
        <v>29.284993549971595</v>
      </c>
      <c r="K223" s="1">
        <v>26.515211171406321</v>
      </c>
      <c r="L223" s="1">
        <v>1465.17504882813</v>
      </c>
      <c r="M223" s="1">
        <v>438.53591160220998</v>
      </c>
      <c r="N223" s="1">
        <v>91.487269608150797</v>
      </c>
      <c r="O223" s="1">
        <v>82.087501525878906</v>
      </c>
      <c r="P223" s="1">
        <v>33.44</v>
      </c>
      <c r="Q223" s="1">
        <v>1643.22595214844</v>
      </c>
      <c r="R223" s="1">
        <v>175.87368774414099</v>
      </c>
      <c r="S223" s="1">
        <v>85.79052734375</v>
      </c>
      <c r="T223" s="1">
        <v>645.91999999999996</v>
      </c>
      <c r="U223" s="1">
        <v>1663.9999860443099</v>
      </c>
      <c r="V223" s="1">
        <v>68.837501525878906</v>
      </c>
      <c r="W223" s="1">
        <v>754.40425000000005</v>
      </c>
      <c r="X223" s="1">
        <v>770</v>
      </c>
      <c r="Y223" s="1">
        <v>77.618423461914105</v>
      </c>
      <c r="Z223" s="1">
        <v>13.41</v>
      </c>
      <c r="AA223" s="1">
        <v>126.55645752</v>
      </c>
      <c r="AB223" s="1">
        <v>515.625</v>
      </c>
      <c r="AC223" s="1">
        <v>162.50863647460901</v>
      </c>
      <c r="AD223" s="1">
        <v>202.49942016601599</v>
      </c>
      <c r="AE223" s="1">
        <v>113.61873626709</v>
      </c>
      <c r="AF223" s="1">
        <v>2.4899999830457902</v>
      </c>
      <c r="AG223" s="1">
        <v>2.98</v>
      </c>
      <c r="AH223" s="1">
        <v>2.2115</v>
      </c>
      <c r="AI223" s="1">
        <v>5367.25</v>
      </c>
      <c r="AJ223" s="1">
        <v>14.18</v>
      </c>
      <c r="AK223" s="1">
        <v>14.06</v>
      </c>
      <c r="AL223" s="1">
        <v>12.43</v>
      </c>
      <c r="AM223" s="1">
        <v>16.059999999999999</v>
      </c>
      <c r="AN223" s="1">
        <v>3164.0034000000001</v>
      </c>
      <c r="AO223" s="1">
        <v>394.7</v>
      </c>
      <c r="AP223" s="1">
        <v>595.77431662572496</v>
      </c>
      <c r="AQ223" s="1">
        <v>50.383000000000003</v>
      </c>
      <c r="AR223" s="1">
        <v>55.8125</v>
      </c>
      <c r="AS223" s="1">
        <v>297</v>
      </c>
      <c r="AT223" s="1">
        <v>37.3037719726563</v>
      </c>
      <c r="AU223" s="1">
        <v>3.4217472222295799</v>
      </c>
      <c r="AV223" s="1">
        <v>504.15133666992199</v>
      </c>
      <c r="AW223" s="1">
        <v>277.70297241210898</v>
      </c>
      <c r="AX223" s="1">
        <v>16.534700000000001</v>
      </c>
      <c r="AY223" s="1">
        <v>207.1132720359</v>
      </c>
      <c r="AZ223" s="1">
        <v>581.358294</v>
      </c>
      <c r="BA223" s="1">
        <v>247.42463563125</v>
      </c>
      <c r="BB223" s="1">
        <v>27.260040923152285</v>
      </c>
      <c r="BC223" s="1">
        <v>10.719499588012701</v>
      </c>
      <c r="BD223" s="1">
        <v>21.79421043396</v>
      </c>
      <c r="BE223" s="1">
        <v>637.45000000000005</v>
      </c>
      <c r="BF223" s="1">
        <v>329.13180541992199</v>
      </c>
      <c r="BG223" s="1">
        <v>5236.4999725585903</v>
      </c>
      <c r="BH223" s="1">
        <v>11.375</v>
      </c>
      <c r="BI223" s="1">
        <v>128.30888399999998</v>
      </c>
      <c r="BJ223" s="1">
        <v>406.64001000000002</v>
      </c>
      <c r="BK223" s="1">
        <v>631.72002999999995</v>
      </c>
      <c r="BL223" s="1">
        <v>1043.19995117188</v>
      </c>
      <c r="BM223" s="1">
        <v>297.40000000000003</v>
      </c>
      <c r="BN223" s="1"/>
      <c r="BO223" s="1"/>
      <c r="BP223" s="1"/>
      <c r="BQ223" s="1"/>
      <c r="BR223" s="1"/>
      <c r="BX223" s="1"/>
      <c r="BY223" s="1"/>
      <c r="BZ223" s="1"/>
      <c r="CA223" s="1"/>
      <c r="CB223" s="52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1:124" hidden="1">
      <c r="A224" s="1" t="s">
        <v>349</v>
      </c>
      <c r="B224" s="1">
        <v>49.46886082744625</v>
      </c>
      <c r="C224" s="1">
        <v>86.829608886902747</v>
      </c>
      <c r="D224" s="1">
        <v>97.982168717006758</v>
      </c>
      <c r="E224" s="1">
        <v>94.704732866073044</v>
      </c>
      <c r="F224" s="1">
        <v>128.23594616302393</v>
      </c>
      <c r="G224" s="1">
        <v>75.564614726981617</v>
      </c>
      <c r="H224" s="1">
        <v>99.176715172700568</v>
      </c>
      <c r="I224" s="38">
        <v>58.509316150515382</v>
      </c>
      <c r="J224" s="1">
        <v>27.611527118656884</v>
      </c>
      <c r="K224" s="1">
        <v>24.744336059144285</v>
      </c>
      <c r="L224" s="1">
        <v>1438.31823730469</v>
      </c>
      <c r="M224" s="1">
        <v>455.80110497237598</v>
      </c>
      <c r="N224" s="1">
        <v>93.041437620193193</v>
      </c>
      <c r="O224" s="1">
        <v>81.681816101074205</v>
      </c>
      <c r="P224" s="1">
        <v>31.88</v>
      </c>
      <c r="Q224" s="1">
        <v>1721.06396484375</v>
      </c>
      <c r="R224" s="1">
        <v>154.82090759277301</v>
      </c>
      <c r="S224" s="1">
        <v>84.671821594238295</v>
      </c>
      <c r="T224" s="1">
        <v>647.80999999999995</v>
      </c>
      <c r="U224" s="1">
        <v>1747.15916341095</v>
      </c>
      <c r="V224" s="1">
        <v>68.425003051757798</v>
      </c>
      <c r="W224" s="1">
        <v>741.700918181818</v>
      </c>
      <c r="X224" s="1">
        <v>744.09</v>
      </c>
      <c r="Y224" s="1">
        <v>82.613639831542997</v>
      </c>
      <c r="Z224" s="1">
        <v>13.41</v>
      </c>
      <c r="AA224" s="1">
        <v>123.24613952999999</v>
      </c>
      <c r="AB224" s="1">
        <v>558.977294921875</v>
      </c>
      <c r="AC224" s="1">
        <v>153.96405029296901</v>
      </c>
      <c r="AD224" s="1">
        <v>195.47447204589801</v>
      </c>
      <c r="AE224" s="1">
        <v>113.840438842773</v>
      </c>
      <c r="AF224" s="1">
        <v>2.4899999830457902</v>
      </c>
      <c r="AG224" s="1">
        <v>2.81</v>
      </c>
      <c r="AH224" s="1">
        <v>2.2229999999999999</v>
      </c>
      <c r="AI224" s="1">
        <v>5397.04541015625</v>
      </c>
      <c r="AJ224" s="1">
        <v>13.24</v>
      </c>
      <c r="AK224" s="1">
        <v>13.08</v>
      </c>
      <c r="AL224" s="1">
        <v>11.53</v>
      </c>
      <c r="AM224" s="1">
        <v>15.11</v>
      </c>
      <c r="AN224" s="1">
        <v>3106.1635000000001</v>
      </c>
      <c r="AO224" s="1">
        <v>408.36</v>
      </c>
      <c r="AP224" s="1">
        <v>599.86606305751297</v>
      </c>
      <c r="AQ224" s="1">
        <v>50.244999999999997</v>
      </c>
      <c r="AR224" s="1">
        <v>56.9166666666667</v>
      </c>
      <c r="AS224" s="1">
        <v>295</v>
      </c>
      <c r="AT224" s="1">
        <v>33.791934967041001</v>
      </c>
      <c r="AU224" s="1">
        <v>3.5091794274191099</v>
      </c>
      <c r="AV224" s="1">
        <v>506.13482666015602</v>
      </c>
      <c r="AW224" s="1">
        <v>278.61962890625</v>
      </c>
      <c r="AX224" s="1">
        <v>16.534700000000001</v>
      </c>
      <c r="AY224" s="1">
        <v>188.89206608160001</v>
      </c>
      <c r="AZ224" s="1">
        <v>597.01109599999995</v>
      </c>
      <c r="BA224" s="1">
        <v>240.12109584375</v>
      </c>
      <c r="BB224" s="1">
        <v>27.620375370812202</v>
      </c>
      <c r="BC224" s="1">
        <v>9.8422727584838903</v>
      </c>
      <c r="BD224" s="1">
        <v>21.742273330688501</v>
      </c>
      <c r="BE224" s="1">
        <v>661.72727272727298</v>
      </c>
      <c r="BF224" s="1">
        <v>261.48348999023398</v>
      </c>
      <c r="BG224" s="1">
        <v>5468.6363396972602</v>
      </c>
      <c r="BH224" s="1">
        <v>10.6625</v>
      </c>
      <c r="BI224" s="1">
        <v>128.23539666666667</v>
      </c>
      <c r="BJ224" s="1">
        <v>384.82535000000001</v>
      </c>
      <c r="BK224" s="1">
        <v>625.92071999999996</v>
      </c>
      <c r="BL224" s="1">
        <v>1046.75</v>
      </c>
      <c r="BM224" s="1">
        <v>301</v>
      </c>
      <c r="BN224" s="1"/>
      <c r="BO224" s="1"/>
      <c r="BP224" s="1"/>
      <c r="BQ224" s="1"/>
      <c r="BR224" s="1"/>
      <c r="BX224" s="1"/>
      <c r="BY224" s="1"/>
      <c r="BZ224" s="1"/>
      <c r="CA224" s="1"/>
      <c r="CB224" s="52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</row>
    <row r="225" spans="1:124" hidden="1">
      <c r="A225" s="1" t="s">
        <v>350</v>
      </c>
      <c r="B225" s="1">
        <v>49.816883283281115</v>
      </c>
      <c r="C225" s="1">
        <v>87.623573365352513</v>
      </c>
      <c r="D225" s="1">
        <v>99.36891895331263</v>
      </c>
      <c r="E225" s="1">
        <v>96.469731313434551</v>
      </c>
      <c r="F225" s="1">
        <v>126.13111404131935</v>
      </c>
      <c r="G225" s="1">
        <v>75.759817288699992</v>
      </c>
      <c r="H225" s="1">
        <v>99.249439621700233</v>
      </c>
      <c r="I225" s="38">
        <v>58.792986097263864</v>
      </c>
      <c r="J225" s="1">
        <v>27.698658020940552</v>
      </c>
      <c r="K225" s="1">
        <v>25.017535141941636</v>
      </c>
      <c r="L225" s="1">
        <v>1417.55004882813</v>
      </c>
      <c r="M225" s="1">
        <v>780.38674033149198</v>
      </c>
      <c r="N225" s="1">
        <v>91.853696178746404</v>
      </c>
      <c r="O225" s="1">
        <v>81.737503051757798</v>
      </c>
      <c r="P225" s="1">
        <v>31.18</v>
      </c>
      <c r="Q225" s="1">
        <v>1720.15942382813</v>
      </c>
      <c r="R225" s="1">
        <v>147.08285522460901</v>
      </c>
      <c r="S225" s="1">
        <v>90.598098754882798</v>
      </c>
      <c r="T225" s="1">
        <v>665.44</v>
      </c>
      <c r="U225" s="1">
        <v>1800.1250781753499</v>
      </c>
      <c r="V225" s="1">
        <v>65.699996948242202</v>
      </c>
      <c r="W225" s="1">
        <v>743.82759090909099</v>
      </c>
      <c r="X225" s="1">
        <v>740</v>
      </c>
      <c r="Y225" s="1">
        <v>83.767860412597699</v>
      </c>
      <c r="Z225" s="1">
        <v>13.41</v>
      </c>
      <c r="AA225" s="1">
        <v>121.11901855000001</v>
      </c>
      <c r="AB225" s="1">
        <v>571.77502441406295</v>
      </c>
      <c r="AC225" s="1">
        <v>165.276123046875</v>
      </c>
      <c r="AD225" s="1">
        <v>168.94557189941401</v>
      </c>
      <c r="AE225" s="1">
        <v>106.687858581543</v>
      </c>
      <c r="AF225" s="1">
        <v>2.36999999152289</v>
      </c>
      <c r="AG225" s="1">
        <v>2.61</v>
      </c>
      <c r="AH225" s="1">
        <v>2.4518749999999998</v>
      </c>
      <c r="AI225" s="1">
        <v>5391</v>
      </c>
      <c r="AJ225" s="1">
        <v>13.39</v>
      </c>
      <c r="AK225" s="1">
        <v>13.39</v>
      </c>
      <c r="AL225" s="1">
        <v>11.47</v>
      </c>
      <c r="AM225" s="1">
        <v>15.32</v>
      </c>
      <c r="AN225" s="1">
        <v>3093.1075000000001</v>
      </c>
      <c r="AO225" s="1">
        <v>443.83</v>
      </c>
      <c r="AP225" s="1">
        <v>628.88269503926199</v>
      </c>
      <c r="AQ225" s="1">
        <v>50.747727272727303</v>
      </c>
      <c r="AR225" s="1">
        <v>57.615384615384599</v>
      </c>
      <c r="AS225" s="1">
        <v>311</v>
      </c>
      <c r="AT225" s="1">
        <v>35.030811309814503</v>
      </c>
      <c r="AU225" s="1">
        <v>3.8346044484600501</v>
      </c>
      <c r="AV225" s="1">
        <v>505.97579956054699</v>
      </c>
      <c r="AW225" s="1">
        <v>280.30923461914102</v>
      </c>
      <c r="AX225" s="1">
        <v>16.534700000000001</v>
      </c>
      <c r="AY225" s="1">
        <v>176.480040731</v>
      </c>
      <c r="AZ225" s="1">
        <v>614.207132</v>
      </c>
      <c r="BA225" s="1">
        <v>235.09129957499999</v>
      </c>
      <c r="BB225" s="1">
        <v>27.801623431702517</v>
      </c>
      <c r="BC225" s="1">
        <v>9.67681789398193</v>
      </c>
      <c r="BD225" s="1">
        <v>22.139999389648398</v>
      </c>
      <c r="BE225" s="1">
        <v>687.27272727272702</v>
      </c>
      <c r="BF225" s="1">
        <v>234.06039428710901</v>
      </c>
      <c r="BG225" s="1">
        <v>5707.00011245117</v>
      </c>
      <c r="BH225" s="1">
        <v>10.75</v>
      </c>
      <c r="BI225" s="1">
        <v>118.19769499999998</v>
      </c>
      <c r="BJ225" s="1">
        <v>379.81124999999997</v>
      </c>
      <c r="BK225" s="1">
        <v>627.82476999999994</v>
      </c>
      <c r="BL225" s="1">
        <v>1096.17504882813</v>
      </c>
      <c r="BM225" s="1">
        <v>310.7</v>
      </c>
      <c r="BN225" s="1"/>
      <c r="BO225" s="1"/>
      <c r="BP225" s="1"/>
      <c r="BQ225" s="1"/>
      <c r="BR225" s="1"/>
      <c r="BX225" s="1"/>
      <c r="BY225" s="1"/>
      <c r="BZ225" s="1"/>
      <c r="CA225" s="1"/>
      <c r="CB225" s="52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1:124" hidden="1">
      <c r="A226" s="1" t="s">
        <v>351</v>
      </c>
      <c r="B226" s="1">
        <v>50.258059104340667</v>
      </c>
      <c r="C226" s="1">
        <v>87.368754137965126</v>
      </c>
      <c r="D226" s="1">
        <v>99.909509401064724</v>
      </c>
      <c r="E226" s="1">
        <v>97.541950160883076</v>
      </c>
      <c r="F226" s="1">
        <v>121.76428050888403</v>
      </c>
      <c r="G226" s="1">
        <v>74.701569477947984</v>
      </c>
      <c r="H226" s="1">
        <v>99.436163989218571</v>
      </c>
      <c r="I226" s="38">
        <v>56.835480201929009</v>
      </c>
      <c r="J226" s="1">
        <v>28.547015090334845</v>
      </c>
      <c r="K226" s="1">
        <v>26.167744158955028</v>
      </c>
      <c r="L226" s="1">
        <v>1364.31579589844</v>
      </c>
      <c r="M226" s="1">
        <v>679.55801104972397</v>
      </c>
      <c r="N226" s="1">
        <v>93.010380622837403</v>
      </c>
      <c r="O226" s="1">
        <v>80.400001525878906</v>
      </c>
      <c r="P226" s="1">
        <v>30.28</v>
      </c>
      <c r="Q226" s="1">
        <v>1781.40881347656</v>
      </c>
      <c r="R226" s="1">
        <v>134.34649658203099</v>
      </c>
      <c r="S226" s="1">
        <v>92.643997192382798</v>
      </c>
      <c r="T226" s="1">
        <v>661.6</v>
      </c>
      <c r="U226" s="1">
        <v>1731.65792903595</v>
      </c>
      <c r="V226" s="1">
        <v>64.360000610351605</v>
      </c>
      <c r="W226" s="1">
        <v>732.546880952381</v>
      </c>
      <c r="X226" s="1">
        <v>739.52</v>
      </c>
      <c r="Y226" s="1">
        <v>85.025001525878906</v>
      </c>
      <c r="Z226" s="1">
        <v>13.41</v>
      </c>
      <c r="AA226" s="1">
        <v>115.00695038000001</v>
      </c>
      <c r="AB226" s="1">
        <v>542.73681640625</v>
      </c>
      <c r="AC226" s="1">
        <v>155.37739562988301</v>
      </c>
      <c r="AD226" s="1">
        <v>149.07534790039099</v>
      </c>
      <c r="AE226" s="1">
        <v>105.966926574707</v>
      </c>
      <c r="AF226" s="1">
        <v>2.36999999152289</v>
      </c>
      <c r="AG226" s="1">
        <v>2.67</v>
      </c>
      <c r="AH226" s="1">
        <v>2.1539000000000001</v>
      </c>
      <c r="AI226" s="1">
        <v>5016.84228515625</v>
      </c>
      <c r="AJ226" s="1">
        <v>13.97</v>
      </c>
      <c r="AK226" s="1">
        <v>14.39</v>
      </c>
      <c r="AL226" s="1">
        <v>12.63</v>
      </c>
      <c r="AM226" s="1">
        <v>14.9</v>
      </c>
      <c r="AN226" s="1">
        <v>3160.6259</v>
      </c>
      <c r="AO226" s="1">
        <v>448.75</v>
      </c>
      <c r="AP226" s="1">
        <v>643.72370635254504</v>
      </c>
      <c r="AQ226" s="1">
        <v>61.334285714285699</v>
      </c>
      <c r="AR226" s="1">
        <v>59.076923076923102</v>
      </c>
      <c r="AS226" s="1">
        <v>318.5</v>
      </c>
      <c r="AT226" s="1">
        <v>35.493381500244098</v>
      </c>
      <c r="AU226" s="1">
        <v>3.9494364664633701</v>
      </c>
      <c r="AV226" s="1">
        <v>472.686767578125</v>
      </c>
      <c r="AW226" s="1">
        <v>297.54953002929699</v>
      </c>
      <c r="AX226" s="1">
        <v>16.534700000000001</v>
      </c>
      <c r="AY226" s="1">
        <v>171.3983855919</v>
      </c>
      <c r="AZ226" s="1">
        <v>617.07313799999997</v>
      </c>
      <c r="BA226" s="1">
        <v>236.14778646249999</v>
      </c>
      <c r="BB226" s="1">
        <v>27.230967718986307</v>
      </c>
      <c r="BC226" s="1">
        <v>9.2255001068115199</v>
      </c>
      <c r="BD226" s="1">
        <v>22.306999206543001</v>
      </c>
      <c r="BE226" s="1">
        <v>747.71428571428601</v>
      </c>
      <c r="BF226" s="1">
        <v>190.30490112304699</v>
      </c>
      <c r="BG226" s="1">
        <v>5868.1577806274399</v>
      </c>
      <c r="BH226" s="1">
        <v>10.75</v>
      </c>
      <c r="BI226" s="1">
        <v>118.34960063492061</v>
      </c>
      <c r="BJ226" s="1">
        <v>355.70443999999998</v>
      </c>
      <c r="BK226" s="1">
        <v>606.13025000000005</v>
      </c>
      <c r="BL226" s="1">
        <v>1060.36840820313</v>
      </c>
      <c r="BM226" s="1">
        <v>293.60000000000002</v>
      </c>
      <c r="BN226" s="1"/>
      <c r="BO226" s="1"/>
      <c r="BP226" s="1"/>
      <c r="BQ226" s="1"/>
      <c r="BR226" s="1"/>
      <c r="BX226" s="1"/>
      <c r="BY226" s="1"/>
      <c r="BZ226" s="1"/>
      <c r="CA226" s="1"/>
      <c r="CB226" s="52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4" hidden="1">
      <c r="A227" s="1" t="s">
        <v>352</v>
      </c>
      <c r="B227" s="1">
        <v>48.078380057061295</v>
      </c>
      <c r="C227" s="1">
        <v>85.540159841411509</v>
      </c>
      <c r="D227" s="1">
        <v>98.32264900980239</v>
      </c>
      <c r="E227" s="1">
        <v>96.358056369068464</v>
      </c>
      <c r="F227" s="1">
        <v>116.45766407284739</v>
      </c>
      <c r="G227" s="1">
        <v>72.628804240117589</v>
      </c>
      <c r="H227" s="1">
        <v>97.675625787820692</v>
      </c>
      <c r="I227" s="38">
        <v>54.537189694026033</v>
      </c>
      <c r="J227" s="1">
        <v>26.161939284284287</v>
      </c>
      <c r="K227" s="1">
        <v>23.394575204027017</v>
      </c>
      <c r="L227" s="1">
        <v>1305.52380371094</v>
      </c>
      <c r="M227" s="1">
        <v>659.53038674033098</v>
      </c>
      <c r="N227" s="1">
        <v>91.574565294694494</v>
      </c>
      <c r="O227" s="1">
        <v>77.477272033691406</v>
      </c>
      <c r="P227" s="1">
        <v>30</v>
      </c>
      <c r="Q227" s="1">
        <v>1723.35205078125</v>
      </c>
      <c r="R227" s="1">
        <v>121.55681610107401</v>
      </c>
      <c r="S227" s="1">
        <v>84.545906066894503</v>
      </c>
      <c r="T227" s="1">
        <v>650.02</v>
      </c>
      <c r="U227" s="1">
        <v>1656.59518632507</v>
      </c>
      <c r="V227" s="1">
        <v>68.938003540039105</v>
      </c>
      <c r="W227" s="1">
        <v>727.63374999999996</v>
      </c>
      <c r="X227" s="1">
        <v>803.18</v>
      </c>
      <c r="Y227" s="1">
        <v>83.204544067382798</v>
      </c>
      <c r="Z227" s="1">
        <v>13.41</v>
      </c>
      <c r="AA227" s="1">
        <v>105.58137512</v>
      </c>
      <c r="AB227" s="1">
        <v>526.47619628906295</v>
      </c>
      <c r="AC227" s="1">
        <v>160.25929260253901</v>
      </c>
      <c r="AD227" s="1">
        <v>132.941482543945</v>
      </c>
      <c r="AE227" s="1">
        <v>101.75169372558599</v>
      </c>
      <c r="AF227" s="1">
        <v>2.36999999152289</v>
      </c>
      <c r="AG227" s="1">
        <v>2.66</v>
      </c>
      <c r="AH227" s="1">
        <v>2.145</v>
      </c>
      <c r="AI227" s="1">
        <v>4456.90478515625</v>
      </c>
      <c r="AJ227" s="1">
        <v>12.48</v>
      </c>
      <c r="AK227" s="1">
        <v>12.06</v>
      </c>
      <c r="AL227" s="1">
        <v>11.68</v>
      </c>
      <c r="AM227" s="1">
        <v>13.71</v>
      </c>
      <c r="AN227" s="1">
        <v>3184.114</v>
      </c>
      <c r="AO227" s="1">
        <v>457.59</v>
      </c>
      <c r="AP227" s="1">
        <v>583.23797626483395</v>
      </c>
      <c r="AQ227" s="1">
        <v>60.449090909090899</v>
      </c>
      <c r="AR227" s="1">
        <v>62.538461538461497</v>
      </c>
      <c r="AS227" s="1">
        <v>331</v>
      </c>
      <c r="AT227" s="1">
        <v>31.887981414794901</v>
      </c>
      <c r="AU227" s="1">
        <v>4.1722247903321703</v>
      </c>
      <c r="AV227" s="1">
        <v>451.42343139648398</v>
      </c>
      <c r="AW227" s="1">
        <v>290.689453125</v>
      </c>
      <c r="AX227" s="1">
        <v>16.755099999999999</v>
      </c>
      <c r="AY227" s="1">
        <v>178.42010863659999</v>
      </c>
      <c r="AZ227" s="1">
        <v>565.04410600000006</v>
      </c>
      <c r="BA227" s="1">
        <v>231.11799019374999</v>
      </c>
      <c r="BB227" s="1">
        <v>27.433231835047231</v>
      </c>
      <c r="BC227" s="1">
        <v>8.0986366271972692</v>
      </c>
      <c r="BD227" s="1">
        <v>22.431818008422901</v>
      </c>
      <c r="BE227" s="1">
        <v>717</v>
      </c>
      <c r="BF227" s="1">
        <v>218.146896362305</v>
      </c>
      <c r="BG227" s="1">
        <v>5967.8568221679698</v>
      </c>
      <c r="BH227" s="1">
        <v>10.75</v>
      </c>
      <c r="BI227" s="1">
        <v>112.36881333333332</v>
      </c>
      <c r="BJ227" s="1">
        <v>348.24074999999999</v>
      </c>
      <c r="BK227" s="1">
        <v>595.29931999999997</v>
      </c>
      <c r="BL227" s="1">
        <v>1007.59521484375</v>
      </c>
      <c r="BM227" s="1">
        <v>296.3</v>
      </c>
      <c r="BN227" s="1"/>
      <c r="BO227" s="1"/>
      <c r="BP227" s="1"/>
      <c r="BQ227" s="1"/>
      <c r="BR227" s="1"/>
      <c r="BX227" s="1"/>
      <c r="BY227" s="1"/>
      <c r="BZ227" s="1"/>
      <c r="CA227" s="1"/>
      <c r="CB227" s="52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</row>
    <row r="228" spans="1:124" hidden="1">
      <c r="A228" s="1" t="s">
        <v>353</v>
      </c>
      <c r="B228" s="1">
        <v>47.386836432376931</v>
      </c>
      <c r="C228" s="1">
        <v>83.312729937664344</v>
      </c>
      <c r="D228" s="1">
        <v>95.266095743547154</v>
      </c>
      <c r="E228" s="1">
        <v>93.368153405964861</v>
      </c>
      <c r="F228" s="1">
        <v>112.7858665943571</v>
      </c>
      <c r="G228" s="1">
        <v>71.23885649103201</v>
      </c>
      <c r="H228" s="1">
        <v>94.161950899114856</v>
      </c>
      <c r="I228" s="38">
        <v>54.681235100036275</v>
      </c>
      <c r="J228" s="1">
        <v>26.368942414788073</v>
      </c>
      <c r="K228" s="1">
        <v>23.841249993940821</v>
      </c>
      <c r="L228" s="1">
        <v>1312.66662597656</v>
      </c>
      <c r="M228" s="1">
        <v>457.18232044198902</v>
      </c>
      <c r="N228" s="1">
        <v>85.202637752667002</v>
      </c>
      <c r="O228" s="1">
        <v>75.9375</v>
      </c>
      <c r="P228" s="1">
        <v>30</v>
      </c>
      <c r="Q228" s="1">
        <v>1712.24377441406</v>
      </c>
      <c r="R228" s="1">
        <v>113.860000610352</v>
      </c>
      <c r="S228" s="1">
        <v>78.404090881347699</v>
      </c>
      <c r="T228" s="1">
        <v>608.11</v>
      </c>
      <c r="U228" s="1">
        <v>1655.6667269744901</v>
      </c>
      <c r="V228" s="1">
        <v>69.863998413085895</v>
      </c>
      <c r="W228" s="1">
        <v>706.68256521739102</v>
      </c>
      <c r="X228" s="1">
        <v>892.61</v>
      </c>
      <c r="Y228" s="1">
        <v>81.086959838867202</v>
      </c>
      <c r="Z228" s="1">
        <v>13.41</v>
      </c>
      <c r="AA228" s="1">
        <v>103.51109314</v>
      </c>
      <c r="AB228" s="1">
        <v>543.64288330078102</v>
      </c>
      <c r="AC228" s="1">
        <v>141.85137939453099</v>
      </c>
      <c r="AD228" s="1">
        <v>134.82717895507801</v>
      </c>
      <c r="AE228" s="1">
        <v>100.90447998046901</v>
      </c>
      <c r="AF228" s="1">
        <v>2.2099999321831598</v>
      </c>
      <c r="AG228" s="1">
        <v>2.57</v>
      </c>
      <c r="AH228" s="1">
        <v>2.1920000000000002</v>
      </c>
      <c r="AI228" s="1">
        <v>4332.619140625</v>
      </c>
      <c r="AJ228" s="1">
        <v>12.72</v>
      </c>
      <c r="AK228" s="1">
        <v>12.04</v>
      </c>
      <c r="AL228" s="1">
        <v>12</v>
      </c>
      <c r="AM228" s="1">
        <v>14.12</v>
      </c>
      <c r="AN228" s="1">
        <v>3172.0322000000001</v>
      </c>
      <c r="AO228" s="1">
        <v>542.92999999999995</v>
      </c>
      <c r="AP228" s="1">
        <v>583.586786786787</v>
      </c>
      <c r="AQ228" s="1">
        <v>52.335652173912997</v>
      </c>
      <c r="AR228" s="1">
        <v>67.339285714285694</v>
      </c>
      <c r="AS228" s="1">
        <v>323</v>
      </c>
      <c r="AT228" s="1">
        <v>31.923803329467798</v>
      </c>
      <c r="AU228" s="1">
        <v>3.8332371307131199</v>
      </c>
      <c r="AV228" s="1">
        <v>437.60324096679699</v>
      </c>
      <c r="AW228" s="1">
        <v>268.34027099609398</v>
      </c>
      <c r="AX228" s="1">
        <v>16.270099999999999</v>
      </c>
      <c r="AY228" s="1">
        <v>188.04328637290001</v>
      </c>
      <c r="AZ228" s="1">
        <v>544.76160200000004</v>
      </c>
      <c r="BA228" s="1">
        <v>232.42711525000001</v>
      </c>
      <c r="BB228" s="1">
        <v>27.329200035656349</v>
      </c>
      <c r="BC228" s="1">
        <v>8.6247615814209002</v>
      </c>
      <c r="BD228" s="1">
        <v>22.668695449829102</v>
      </c>
      <c r="BE228" s="1">
        <v>701.86956521739103</v>
      </c>
      <c r="BF228" s="1">
        <v>226.19999694824199</v>
      </c>
      <c r="BG228" s="1">
        <v>5651.1902863281202</v>
      </c>
      <c r="BH228" s="1">
        <v>10.6111111111111</v>
      </c>
      <c r="BI228" s="1">
        <v>106.62053536231885</v>
      </c>
      <c r="BJ228" s="1">
        <v>308.83051</v>
      </c>
      <c r="BK228" s="1">
        <v>583.14464999999996</v>
      </c>
      <c r="BL228" s="1">
        <v>1043.5</v>
      </c>
      <c r="BM228" s="1">
        <v>288.85000000000002</v>
      </c>
      <c r="BN228" s="1"/>
      <c r="BO228" s="1"/>
      <c r="BP228" s="1"/>
      <c r="BQ228" s="1"/>
      <c r="BR228" s="1"/>
      <c r="BX228" s="1"/>
      <c r="BY228" s="1"/>
      <c r="BZ228" s="1"/>
      <c r="CA228" s="1"/>
      <c r="CB228" s="52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1:124" hidden="1">
      <c r="A229" s="1" t="s">
        <v>354</v>
      </c>
      <c r="B229" s="1">
        <v>46.053849414441487</v>
      </c>
      <c r="C229" s="1">
        <v>80.908041583040159</v>
      </c>
      <c r="D229" s="1">
        <v>90.692585255869133</v>
      </c>
      <c r="E229" s="1">
        <v>88.059967799837594</v>
      </c>
      <c r="F229" s="1">
        <v>114.99408991921358</v>
      </c>
      <c r="G229" s="1">
        <v>71.024855210492049</v>
      </c>
      <c r="H229" s="1">
        <v>94.460562068013999</v>
      </c>
      <c r="I229" s="38">
        <v>54.096967802743769</v>
      </c>
      <c r="J229" s="1">
        <v>25.662937857559342</v>
      </c>
      <c r="K229" s="1">
        <v>23.440020460086004</v>
      </c>
      <c r="L229" s="1">
        <v>1310.55004882813</v>
      </c>
      <c r="M229" s="1">
        <v>353.936464088398</v>
      </c>
      <c r="N229" s="1">
        <v>73.202418607910801</v>
      </c>
      <c r="O229" s="1">
        <v>76.119049072265597</v>
      </c>
      <c r="P229" s="1">
        <v>26.2</v>
      </c>
      <c r="Q229" s="1">
        <v>1682.50231933594</v>
      </c>
      <c r="R229" s="1">
        <v>119.89190673828099</v>
      </c>
      <c r="S229" s="1">
        <v>79.982383728027301</v>
      </c>
      <c r="T229" s="1">
        <v>588.9</v>
      </c>
      <c r="U229" s="1">
        <v>1619.92507875671</v>
      </c>
      <c r="V229" s="1">
        <v>68.175003051757798</v>
      </c>
      <c r="W229" s="1">
        <v>708.87757142857095</v>
      </c>
      <c r="X229" s="1">
        <v>946.19</v>
      </c>
      <c r="Y229" s="1">
        <v>81.107139587402301</v>
      </c>
      <c r="Z229" s="1">
        <v>13.41</v>
      </c>
      <c r="AA229" s="1">
        <v>103.42734528</v>
      </c>
      <c r="AB229" s="1">
        <v>526.84997558593795</v>
      </c>
      <c r="AC229" s="1">
        <v>173.46701049804699</v>
      </c>
      <c r="AD229" s="1">
        <v>136.93542480468801</v>
      </c>
      <c r="AE229" s="1">
        <v>88.358207702636705</v>
      </c>
      <c r="AF229" s="1">
        <v>2.2099999321831598</v>
      </c>
      <c r="AG229" s="1">
        <v>2.57</v>
      </c>
      <c r="AH229" s="1">
        <v>1.8560000000000001</v>
      </c>
      <c r="AI229" s="1">
        <v>4078</v>
      </c>
      <c r="AJ229" s="1">
        <v>12.49</v>
      </c>
      <c r="AK229" s="1">
        <v>11.88</v>
      </c>
      <c r="AL229" s="1">
        <v>12.18</v>
      </c>
      <c r="AM229" s="1">
        <v>13.4</v>
      </c>
      <c r="AN229" s="1">
        <v>3148.3897000000002</v>
      </c>
      <c r="AO229" s="1">
        <v>506.8</v>
      </c>
      <c r="AP229" s="1">
        <v>589.898124345425</v>
      </c>
      <c r="AQ229" s="1">
        <v>49.060476190476201</v>
      </c>
      <c r="AR229" s="1">
        <v>70.846153846153797</v>
      </c>
      <c r="AS229" s="1">
        <v>323</v>
      </c>
      <c r="AT229" s="1">
        <v>29.642524719238299</v>
      </c>
      <c r="AU229" s="1">
        <v>3.6064893465264398</v>
      </c>
      <c r="AV229" s="1">
        <v>455.575927734375</v>
      </c>
      <c r="AW229" s="1">
        <v>269.07192993164102</v>
      </c>
      <c r="AX229" s="1">
        <v>15.8733</v>
      </c>
      <c r="AY229" s="1">
        <v>152.84648624459999</v>
      </c>
      <c r="AZ229" s="1">
        <v>522.93586400000004</v>
      </c>
      <c r="BA229" s="1">
        <v>202.24833763749999</v>
      </c>
      <c r="BB229" s="1">
        <v>27.12551827979425</v>
      </c>
      <c r="BC229" s="1">
        <v>8.4823808670043892</v>
      </c>
      <c r="BD229" s="1">
        <v>22.218570709228501</v>
      </c>
      <c r="BE229" s="1">
        <v>658.52380952380997</v>
      </c>
      <c r="BF229" s="1">
        <v>237.75</v>
      </c>
      <c r="BG229" s="1">
        <v>5690.2629506652802</v>
      </c>
      <c r="BH229" s="1">
        <v>10.5</v>
      </c>
      <c r="BI229" s="1">
        <v>97.003279999999975</v>
      </c>
      <c r="BJ229" s="1">
        <v>296.93326000000002</v>
      </c>
      <c r="BK229" s="1">
        <v>500.18783999999999</v>
      </c>
      <c r="BL229" s="1">
        <v>1029.05004882813</v>
      </c>
      <c r="BM229" s="1">
        <v>273.40000000000003</v>
      </c>
      <c r="BN229" s="1"/>
      <c r="BO229" s="1"/>
      <c r="BP229" s="1"/>
      <c r="BQ229" s="1"/>
      <c r="BR229" s="1"/>
      <c r="BX229" s="1"/>
      <c r="BY229" s="1"/>
      <c r="BZ229" s="1"/>
      <c r="CA229" s="1"/>
      <c r="CB229" s="52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</row>
    <row r="230" spans="1:124" hidden="1">
      <c r="A230" s="1" t="s">
        <v>355</v>
      </c>
      <c r="B230" s="1">
        <v>47.029717144463909</v>
      </c>
      <c r="C230" s="1">
        <v>79.786515466374894</v>
      </c>
      <c r="D230" s="1">
        <v>88.942390308916217</v>
      </c>
      <c r="E230" s="1">
        <v>86.510768439459554</v>
      </c>
      <c r="F230" s="1">
        <v>111.38851899529502</v>
      </c>
      <c r="G230" s="1">
        <v>70.538335837533978</v>
      </c>
      <c r="H230" s="1">
        <v>92.493887221858657</v>
      </c>
      <c r="I230" s="38">
        <v>54.679582181482402</v>
      </c>
      <c r="J230" s="1">
        <v>27.865853749274297</v>
      </c>
      <c r="K230" s="1">
        <v>25.882350057454143</v>
      </c>
      <c r="L230" s="1">
        <v>1341.88635253906</v>
      </c>
      <c r="M230" s="1">
        <v>355.31767955801098</v>
      </c>
      <c r="N230" s="1">
        <v>73.118017049393799</v>
      </c>
      <c r="O230" s="1">
        <v>75.047622680664105</v>
      </c>
      <c r="P230" s="1">
        <v>27.09</v>
      </c>
      <c r="Q230" s="1">
        <v>1685.86206054688</v>
      </c>
      <c r="R230" s="1">
        <v>108.072380065918</v>
      </c>
      <c r="S230" s="1">
        <v>80.876190185546903</v>
      </c>
      <c r="T230" s="1">
        <v>609.95000000000005</v>
      </c>
      <c r="U230" s="1">
        <v>1646.7726919128399</v>
      </c>
      <c r="V230" s="1">
        <v>66.387496948242202</v>
      </c>
      <c r="W230" s="1">
        <v>726.89045909090896</v>
      </c>
      <c r="X230" s="1">
        <v>841.36</v>
      </c>
      <c r="Y230" s="1">
        <v>75.386360168457003</v>
      </c>
      <c r="Z230" s="1">
        <v>13.41</v>
      </c>
      <c r="AA230" s="1">
        <v>116.52708435</v>
      </c>
      <c r="AB230" s="1">
        <v>519.45452880859398</v>
      </c>
      <c r="AC230" s="1">
        <v>164.55648803710901</v>
      </c>
      <c r="AD230" s="1">
        <v>150.18960571289099</v>
      </c>
      <c r="AE230" s="1">
        <v>85.714447021484403</v>
      </c>
      <c r="AF230" s="1">
        <v>2.2099999321831598</v>
      </c>
      <c r="AG230" s="1">
        <v>2.65</v>
      </c>
      <c r="AH230" s="1">
        <v>1.962</v>
      </c>
      <c r="AI230" s="1">
        <v>4100.9091796875</v>
      </c>
      <c r="AJ230" s="1">
        <v>13.8</v>
      </c>
      <c r="AK230" s="1">
        <v>13.36</v>
      </c>
      <c r="AL230" s="1">
        <v>13.07</v>
      </c>
      <c r="AM230" s="1">
        <v>14.98</v>
      </c>
      <c r="AN230" s="1">
        <v>3293.4076</v>
      </c>
      <c r="AO230" s="1">
        <v>499.06</v>
      </c>
      <c r="AP230" s="1">
        <v>626.84285188882495</v>
      </c>
      <c r="AQ230" s="1">
        <v>40.931428571428597</v>
      </c>
      <c r="AR230" s="1">
        <v>71.057692307692307</v>
      </c>
      <c r="AS230" s="1">
        <v>322</v>
      </c>
      <c r="AT230" s="1">
        <v>30.974136352539102</v>
      </c>
      <c r="AU230" s="1">
        <v>3.6379422732322899</v>
      </c>
      <c r="AV230" s="1">
        <v>503.49649047851602</v>
      </c>
      <c r="AW230" s="1">
        <v>276.91290283203102</v>
      </c>
      <c r="AX230" s="1">
        <v>15.079599999999999</v>
      </c>
      <c r="AY230" s="1">
        <v>143.22330850829999</v>
      </c>
      <c r="AZ230" s="1">
        <v>544.54114000000004</v>
      </c>
      <c r="BA230" s="1">
        <v>193.33710041250001</v>
      </c>
      <c r="BB230" s="1">
        <v>27.940696172335617</v>
      </c>
      <c r="BC230" s="1">
        <v>7.2290906906127903</v>
      </c>
      <c r="BD230" s="1">
        <v>21.927726745605501</v>
      </c>
      <c r="BE230" s="1">
        <v>651.5</v>
      </c>
      <c r="BF230" s="1">
        <v>225.25</v>
      </c>
      <c r="BG230" s="1">
        <v>5479.7728059295696</v>
      </c>
      <c r="BH230" s="1">
        <v>10.233333333333301</v>
      </c>
      <c r="BI230" s="1">
        <v>97.571136666666675</v>
      </c>
      <c r="BJ230" s="1">
        <v>280.10836999999998</v>
      </c>
      <c r="BK230" s="1">
        <v>462.89096000000001</v>
      </c>
      <c r="BL230" s="1">
        <v>999.63635253906295</v>
      </c>
      <c r="BM230" s="1">
        <v>293.85000000000002</v>
      </c>
      <c r="BN230" s="1"/>
      <c r="BO230" s="1"/>
      <c r="BP230" s="1"/>
      <c r="BQ230" s="1"/>
      <c r="BR230" s="1"/>
      <c r="BX230" s="1"/>
      <c r="BY230" s="1"/>
      <c r="BZ230" s="1"/>
      <c r="CA230" s="1"/>
      <c r="CB230" s="52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</row>
    <row r="231" spans="1:124" hidden="1">
      <c r="A231" s="1" t="s">
        <v>356</v>
      </c>
      <c r="B231" s="1">
        <v>45.943753800355914</v>
      </c>
      <c r="C231" s="1">
        <v>78.678511951358956</v>
      </c>
      <c r="D231" s="1">
        <v>89.699759179137075</v>
      </c>
      <c r="E231" s="1">
        <v>87.619253591320216</v>
      </c>
      <c r="F231" s="1">
        <v>108.90475841995337</v>
      </c>
      <c r="G231" s="1">
        <v>67.546154219384363</v>
      </c>
      <c r="H231" s="1">
        <v>87.791052050224735</v>
      </c>
      <c r="I231" s="38">
        <v>52.923025796362673</v>
      </c>
      <c r="J231" s="1">
        <v>26.792784669750265</v>
      </c>
      <c r="K231" s="1">
        <v>24.885605576706912</v>
      </c>
      <c r="L231" s="1">
        <v>1303.70458984375</v>
      </c>
      <c r="M231" s="1">
        <v>333.70165745856298</v>
      </c>
      <c r="N231" s="1">
        <v>74.739165329052994</v>
      </c>
      <c r="O231" s="1">
        <v>74.261901855468807</v>
      </c>
      <c r="P231" s="1">
        <v>27.1</v>
      </c>
      <c r="Q231" s="1">
        <v>1647.51867675781</v>
      </c>
      <c r="R231" s="1">
        <v>107.06772613525401</v>
      </c>
      <c r="S231" s="1">
        <v>80.356819152832003</v>
      </c>
      <c r="T231" s="1">
        <v>635.47</v>
      </c>
      <c r="U231" s="1">
        <v>1585.49992534637</v>
      </c>
      <c r="V231" s="1">
        <v>61.459999084472699</v>
      </c>
      <c r="W231" s="1">
        <v>707.25177272727296</v>
      </c>
      <c r="X231" s="1">
        <v>752.27</v>
      </c>
      <c r="Y231" s="1">
        <v>68.272727966308594</v>
      </c>
      <c r="Z231" s="1">
        <v>13.41</v>
      </c>
      <c r="AA231" s="1">
        <v>121.30409241</v>
      </c>
      <c r="AB231" s="1">
        <v>493.20455932617199</v>
      </c>
      <c r="AC231" s="1">
        <v>166.641525268555</v>
      </c>
      <c r="AD231" s="1">
        <v>164.42964172363301</v>
      </c>
      <c r="AE231" s="1">
        <v>95.494758605957003</v>
      </c>
      <c r="AF231" s="1">
        <v>1.9100000593397399</v>
      </c>
      <c r="AG231" s="1">
        <v>2.76</v>
      </c>
      <c r="AH231" s="1">
        <v>1.9252</v>
      </c>
      <c r="AI231" s="1">
        <v>3870.45458984375</v>
      </c>
      <c r="AJ231" s="1">
        <v>13.26</v>
      </c>
      <c r="AK231" s="1">
        <v>12.56</v>
      </c>
      <c r="AL231" s="1">
        <v>12.81</v>
      </c>
      <c r="AM231" s="1">
        <v>14.42</v>
      </c>
      <c r="AN231" s="1">
        <v>3346.7955000000002</v>
      </c>
      <c r="AO231" s="1">
        <v>433</v>
      </c>
      <c r="AP231" s="1">
        <v>613.45617267702005</v>
      </c>
      <c r="AQ231" s="1">
        <v>38.5863636363636</v>
      </c>
      <c r="AR231" s="1">
        <v>69.153846153846203</v>
      </c>
      <c r="AS231" s="1">
        <v>298.25</v>
      </c>
      <c r="AT231" s="1">
        <v>33.064537048339801</v>
      </c>
      <c r="AU231" s="1">
        <v>3.75600759278954</v>
      </c>
      <c r="AV231" s="1">
        <v>510.489501953125</v>
      </c>
      <c r="AW231" s="1">
        <v>265.69299316406301</v>
      </c>
      <c r="AX231" s="1">
        <v>14.153700000000001</v>
      </c>
      <c r="AY231" s="1">
        <v>151.2481348451</v>
      </c>
      <c r="AZ231" s="1">
        <v>544.32067800000004</v>
      </c>
      <c r="BA231" s="1">
        <v>200.75547573124999</v>
      </c>
      <c r="BB231" s="1">
        <v>28.177951244535233</v>
      </c>
      <c r="BC231" s="1">
        <v>7.4627270698547399</v>
      </c>
      <c r="BD231" s="1">
        <v>21.655454635620099</v>
      </c>
      <c r="BE231" s="1">
        <v>643.45454545454595</v>
      </c>
      <c r="BF231" s="1">
        <v>209.80000305175801</v>
      </c>
      <c r="BG231" s="1">
        <v>5424.4998715179399</v>
      </c>
      <c r="BH231" s="1">
        <v>9.6055555555555596</v>
      </c>
      <c r="BI231" s="1">
        <v>112.15566825396824</v>
      </c>
      <c r="BJ231" s="1">
        <v>286.85205000000002</v>
      </c>
      <c r="BK231" s="1">
        <v>417.46658000000002</v>
      </c>
      <c r="BL231" s="1">
        <v>941.36364746093795</v>
      </c>
      <c r="BM231" s="1">
        <v>292.3</v>
      </c>
      <c r="BN231" s="1"/>
      <c r="BO231" s="1"/>
      <c r="BP231" s="1"/>
      <c r="BQ231" s="1"/>
      <c r="BR231" s="1"/>
      <c r="BX231" s="1"/>
      <c r="BY231" s="1"/>
      <c r="BZ231" s="1"/>
      <c r="CA231" s="1"/>
      <c r="CB231" s="52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1:124" hidden="1">
      <c r="A232" s="1" t="s">
        <v>357</v>
      </c>
      <c r="B232" s="1">
        <v>44.547334229035755</v>
      </c>
      <c r="C232" s="1">
        <v>78.69233619218123</v>
      </c>
      <c r="D232" s="1">
        <v>89.894090883017867</v>
      </c>
      <c r="E232" s="1">
        <v>87.754690158975663</v>
      </c>
      <c r="F232" s="1">
        <v>109.64274694125336</v>
      </c>
      <c r="G232" s="1">
        <v>67.377651214430529</v>
      </c>
      <c r="H232" s="1">
        <v>87.501899291535977</v>
      </c>
      <c r="I232" s="38">
        <v>52.841669531185588</v>
      </c>
      <c r="J232" s="1">
        <v>24.571323545094543</v>
      </c>
      <c r="K232" s="1">
        <v>22.30776737835178</v>
      </c>
      <c r="L232" s="1">
        <v>1295.30004882813</v>
      </c>
      <c r="M232" s="1">
        <v>561.46408839778996</v>
      </c>
      <c r="N232" s="1">
        <v>79.259697148833595</v>
      </c>
      <c r="O232" s="1">
        <v>75.573532104492202</v>
      </c>
      <c r="P232" s="1">
        <v>26.1</v>
      </c>
      <c r="Q232" s="1">
        <v>1599.91125488281</v>
      </c>
      <c r="R232" s="1">
        <v>115.144737243652</v>
      </c>
      <c r="S232" s="1">
        <v>80.400001525878906</v>
      </c>
      <c r="T232" s="1">
        <v>609.82000000000005</v>
      </c>
      <c r="U232" s="1">
        <v>1573.72497511139</v>
      </c>
      <c r="V232" s="1">
        <v>56.080001831054702</v>
      </c>
      <c r="W232" s="1">
        <v>653.70973809523798</v>
      </c>
      <c r="X232" s="1">
        <v>754.76</v>
      </c>
      <c r="Y232" s="1">
        <v>67.411766052246094</v>
      </c>
      <c r="Z232" s="1">
        <v>13.41</v>
      </c>
      <c r="AA232" s="1">
        <v>114.5025177</v>
      </c>
      <c r="AB232" s="1">
        <v>493.02499389648398</v>
      </c>
      <c r="AC232" s="1">
        <v>154.926058112075</v>
      </c>
      <c r="AD232" s="1">
        <v>159.44622802734401</v>
      </c>
      <c r="AE232" s="1">
        <v>97.384529113769503</v>
      </c>
      <c r="AF232" s="1">
        <v>1.9100000593397399</v>
      </c>
      <c r="AG232" s="1">
        <v>2.67</v>
      </c>
      <c r="AH232" s="1">
        <v>2.1027499999999999</v>
      </c>
      <c r="AI232" s="1">
        <v>4117.25</v>
      </c>
      <c r="AJ232" s="1">
        <v>11.88</v>
      </c>
      <c r="AK232" s="1">
        <v>10.92</v>
      </c>
      <c r="AL232" s="1">
        <v>11.76</v>
      </c>
      <c r="AM232" s="1">
        <v>12.96</v>
      </c>
      <c r="AN232" s="1">
        <v>3281.7192500000001</v>
      </c>
      <c r="AO232" s="1">
        <v>428.24</v>
      </c>
      <c r="AP232" s="1">
        <v>616.52542372881396</v>
      </c>
      <c r="AQ232" s="1">
        <v>23.678000000000001</v>
      </c>
      <c r="AR232" s="1">
        <v>67.096153846153797</v>
      </c>
      <c r="AS232" s="1">
        <v>270.33334350585898</v>
      </c>
      <c r="AT232" s="1">
        <v>32.599636077880902</v>
      </c>
      <c r="AU232" s="1">
        <v>3.7714121589791199</v>
      </c>
      <c r="AV232" s="1">
        <v>513.98602294921898</v>
      </c>
      <c r="AW232" s="1">
        <v>281.83910909457097</v>
      </c>
      <c r="AX232" s="1">
        <v>14.33</v>
      </c>
      <c r="AY232" s="1">
        <v>160.32015692639999</v>
      </c>
      <c r="AZ232" s="1">
        <v>545.86391200000003</v>
      </c>
      <c r="BA232" s="1">
        <v>209.89638401875001</v>
      </c>
      <c r="BB232" s="1">
        <v>27.630075190584627</v>
      </c>
      <c r="BC232" s="1">
        <v>8.0614290237426793</v>
      </c>
      <c r="BD232" s="1">
        <v>21.825000762939499</v>
      </c>
      <c r="BE232" s="1">
        <v>639.47619047619003</v>
      </c>
      <c r="BF232" s="1">
        <v>206.75</v>
      </c>
      <c r="BG232" s="1">
        <v>5477.99998680725</v>
      </c>
      <c r="BH232" s="1">
        <v>8.8833333333333293</v>
      </c>
      <c r="BI232" s="1">
        <v>115.61132261904757</v>
      </c>
      <c r="BJ232" s="1">
        <v>294.93065999999999</v>
      </c>
      <c r="BK232" s="1">
        <v>472.26632999999998</v>
      </c>
      <c r="BL232" s="1">
        <v>965.95001220703102</v>
      </c>
      <c r="BM232" s="1">
        <v>294.7</v>
      </c>
      <c r="BN232" s="1"/>
      <c r="BO232" s="1"/>
      <c r="BP232" s="1"/>
      <c r="BQ232" s="1"/>
      <c r="BR232" s="1"/>
      <c r="BX232" s="1"/>
      <c r="BY232" s="1"/>
      <c r="BZ232" s="1"/>
      <c r="CA232" s="1"/>
      <c r="CB232" s="52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1:124" hidden="1">
      <c r="A233" s="1" t="s">
        <v>358</v>
      </c>
      <c r="B233" s="1">
        <v>42.290179304856203</v>
      </c>
      <c r="C233" s="1">
        <v>76.837044022808399</v>
      </c>
      <c r="D233" s="1">
        <v>87.027326847046382</v>
      </c>
      <c r="E233" s="1">
        <v>84.666503397995129</v>
      </c>
      <c r="F233" s="1">
        <v>108.81992034558495</v>
      </c>
      <c r="G233" s="1">
        <v>66.544028046949236</v>
      </c>
      <c r="H233" s="1">
        <v>88.089366652056384</v>
      </c>
      <c r="I233" s="38">
        <v>50.981575918392828</v>
      </c>
      <c r="J233" s="1">
        <v>22.079064968199987</v>
      </c>
      <c r="K233" s="1">
        <v>19.536435904847078</v>
      </c>
      <c r="L233" s="1">
        <v>1250.39477539063</v>
      </c>
      <c r="M233" s="1">
        <v>377.76243093922602</v>
      </c>
      <c r="N233" s="1">
        <v>78.388173864061699</v>
      </c>
      <c r="O233" s="1">
        <v>76.347221374511705</v>
      </c>
      <c r="P233" s="1">
        <v>26.1</v>
      </c>
      <c r="Q233" s="1">
        <v>1524.12133789063</v>
      </c>
      <c r="R233" s="1">
        <v>116.03176116943401</v>
      </c>
      <c r="S233" s="1">
        <v>82.817649841308594</v>
      </c>
      <c r="T233" s="1">
        <v>613.04999999999995</v>
      </c>
      <c r="U233" s="1">
        <v>1475.76309447174</v>
      </c>
      <c r="V233" s="1">
        <v>56</v>
      </c>
      <c r="W233" s="1">
        <v>548.67173913043496</v>
      </c>
      <c r="X233" s="1">
        <v>750</v>
      </c>
      <c r="Y233" s="1">
        <v>68.026313781738295</v>
      </c>
      <c r="Z233" s="1">
        <v>13.41</v>
      </c>
      <c r="AA233" s="1">
        <v>111.34640503</v>
      </c>
      <c r="AB233" s="1">
        <v>500.60525512695301</v>
      </c>
      <c r="AC233" s="1">
        <v>152.944225922134</v>
      </c>
      <c r="AD233" s="1">
        <v>162.454666137695</v>
      </c>
      <c r="AE233" s="1">
        <v>95.324760437011705</v>
      </c>
      <c r="AF233" s="1">
        <v>1.9100000593397399</v>
      </c>
      <c r="AG233" s="1">
        <v>2.64</v>
      </c>
      <c r="AH233" s="1">
        <v>1.7217499999999999</v>
      </c>
      <c r="AI233" s="1">
        <v>3865.76318359375</v>
      </c>
      <c r="AJ233" s="1">
        <v>10.41</v>
      </c>
      <c r="AK233" s="1">
        <v>9.8000000000000007</v>
      </c>
      <c r="AL233" s="1">
        <v>10.119999999999999</v>
      </c>
      <c r="AM233" s="1">
        <v>11.31</v>
      </c>
      <c r="AN233" s="1">
        <v>3299.1190000000001</v>
      </c>
      <c r="AO233" s="1">
        <v>383.92</v>
      </c>
      <c r="AP233" s="1">
        <v>579.73684210526301</v>
      </c>
      <c r="AQ233" s="1">
        <v>19.097727272727301</v>
      </c>
      <c r="AR233" s="1">
        <v>64.8958333333333</v>
      </c>
      <c r="AS233" s="1">
        <v>282.5</v>
      </c>
      <c r="AT233" s="1">
        <v>30.443386077880898</v>
      </c>
      <c r="AU233" s="1">
        <v>3.65807055226851</v>
      </c>
      <c r="AV233" s="1">
        <v>534.96502685546898</v>
      </c>
      <c r="AW233" s="1">
        <v>283.74738712133501</v>
      </c>
      <c r="AX233" s="1">
        <v>14.33</v>
      </c>
      <c r="AY233" s="1">
        <v>160.90438192069999</v>
      </c>
      <c r="AZ233" s="1">
        <v>522.71540200000004</v>
      </c>
      <c r="BA233" s="1">
        <v>204.91252196249999</v>
      </c>
      <c r="BB233" s="1">
        <v>27.776562264698679</v>
      </c>
      <c r="BC233" s="1">
        <v>8.0768184661865199</v>
      </c>
      <c r="BD233" s="1">
        <v>22.1922721862793</v>
      </c>
      <c r="BE233" s="1">
        <v>607.43478260869597</v>
      </c>
      <c r="BF233" s="1">
        <v>206.5</v>
      </c>
      <c r="BG233" s="1">
        <v>5262.36833021851</v>
      </c>
      <c r="BH233" s="1">
        <v>8.4875000000000007</v>
      </c>
      <c r="BI233" s="1">
        <v>111.8045874637681</v>
      </c>
      <c r="BJ233" s="1">
        <v>294.7749</v>
      </c>
      <c r="BK233" s="1">
        <v>474.81342000000001</v>
      </c>
      <c r="BL233" s="1">
        <v>961.57891845703102</v>
      </c>
      <c r="BM233" s="1">
        <v>287.8</v>
      </c>
      <c r="BN233" s="1"/>
      <c r="BO233" s="1"/>
      <c r="BP233" s="1"/>
      <c r="BQ233" s="1"/>
      <c r="BR233" s="1"/>
      <c r="BX233" s="1"/>
      <c r="BY233" s="1"/>
      <c r="BZ233" s="1"/>
      <c r="CA233" s="1"/>
      <c r="CB233" s="52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</row>
    <row r="234" spans="1:124" hidden="1">
      <c r="A234" s="1" t="s">
        <v>359</v>
      </c>
      <c r="B234" s="1">
        <v>43.370550335019999</v>
      </c>
      <c r="C234" s="1">
        <v>77.430795763267241</v>
      </c>
      <c r="D234" s="1">
        <v>88.233500555298846</v>
      </c>
      <c r="E234" s="1">
        <v>86.203460740996007</v>
      </c>
      <c r="F234" s="1">
        <v>106.97265382689521</v>
      </c>
      <c r="G234" s="1">
        <v>66.519183698644667</v>
      </c>
      <c r="H234" s="1">
        <v>89.946075379552241</v>
      </c>
      <c r="I234" s="38">
        <v>49.597663596909989</v>
      </c>
      <c r="J234" s="1">
        <v>23.444125164311099</v>
      </c>
      <c r="K234" s="1">
        <v>21.221537289749264</v>
      </c>
      <c r="L234" s="1">
        <v>1219.40002441406</v>
      </c>
      <c r="M234" s="1">
        <v>489.77900552486199</v>
      </c>
      <c r="N234" s="1">
        <v>77.706591964868196</v>
      </c>
      <c r="O234" s="1">
        <v>77.599998474121094</v>
      </c>
      <c r="P234" s="1">
        <v>26.1</v>
      </c>
      <c r="Q234" s="1">
        <v>1455.78771972656</v>
      </c>
      <c r="R234" s="1">
        <v>111.476844787598</v>
      </c>
      <c r="S234" s="1">
        <v>81.649475097656307</v>
      </c>
      <c r="T234" s="1">
        <v>571.28</v>
      </c>
      <c r="U234" s="1">
        <v>1432.00002842255</v>
      </c>
      <c r="V234" s="1">
        <v>55.775001525878899</v>
      </c>
      <c r="W234" s="1">
        <v>528.16761904761904</v>
      </c>
      <c r="X234" s="1">
        <v>734.29</v>
      </c>
      <c r="Y234" s="1">
        <v>69.152778625488295</v>
      </c>
      <c r="Z234" s="1">
        <v>11.93</v>
      </c>
      <c r="AA234" s="1">
        <v>110.05152893</v>
      </c>
      <c r="AB234" s="1">
        <v>491.625</v>
      </c>
      <c r="AC234" s="1">
        <v>157.60720410158001</v>
      </c>
      <c r="AD234" s="1">
        <v>176.22221374511699</v>
      </c>
      <c r="AE234" s="1">
        <v>97.451873779296903</v>
      </c>
      <c r="AF234" s="1">
        <v>1.7888888888888901</v>
      </c>
      <c r="AG234" s="1">
        <v>2.64</v>
      </c>
      <c r="AH234" s="1">
        <v>1.8452</v>
      </c>
      <c r="AI234" s="1">
        <v>4264</v>
      </c>
      <c r="AJ234" s="1">
        <v>11.32</v>
      </c>
      <c r="AK234" s="1">
        <v>10.95</v>
      </c>
      <c r="AL234" s="1">
        <v>10.67</v>
      </c>
      <c r="AM234" s="1">
        <v>12.34</v>
      </c>
      <c r="AN234" s="1">
        <v>3260.9225000000001</v>
      </c>
      <c r="AO234" s="1">
        <v>417.37</v>
      </c>
      <c r="AP234" s="1">
        <v>560.56052631578996</v>
      </c>
      <c r="AQ234" s="1">
        <v>34.857894736842098</v>
      </c>
      <c r="AR234" s="1">
        <v>62.931818181818201</v>
      </c>
      <c r="AS234" s="1">
        <v>301.66665649414102</v>
      </c>
      <c r="AT234" s="1">
        <v>32.4237251281738</v>
      </c>
      <c r="AU234" s="1">
        <v>3.7129177871171</v>
      </c>
      <c r="AV234" s="1">
        <v>538.46154785156295</v>
      </c>
      <c r="AW234" s="1">
        <v>290.985212838709</v>
      </c>
      <c r="AX234" s="1">
        <v>14.1831</v>
      </c>
      <c r="AY234" s="1">
        <v>150.14582353509999</v>
      </c>
      <c r="AZ234" s="1">
        <v>505.078442</v>
      </c>
      <c r="BA234" s="1">
        <v>195.03666627499999</v>
      </c>
      <c r="BB234" s="1">
        <v>27.454924159265538</v>
      </c>
      <c r="BC234" s="1">
        <v>8.1090002059936506</v>
      </c>
      <c r="BD234" s="1">
        <v>22.411052703857401</v>
      </c>
      <c r="BE234" s="1">
        <v>570.66666666666697</v>
      </c>
      <c r="BF234" s="1">
        <v>225</v>
      </c>
      <c r="BG234" s="1">
        <v>5102.9999646820097</v>
      </c>
      <c r="BH234" s="1">
        <v>9.0124999999999993</v>
      </c>
      <c r="BI234" s="1">
        <v>111.89321349206347</v>
      </c>
      <c r="BJ234" s="1">
        <v>299.36874</v>
      </c>
      <c r="BK234" s="1">
        <v>489.07400999999999</v>
      </c>
      <c r="BL234" s="1">
        <v>931.75</v>
      </c>
      <c r="BM234" s="1">
        <v>285.40000000000003</v>
      </c>
      <c r="BN234" s="1"/>
      <c r="BO234" s="1"/>
      <c r="BP234" s="1"/>
      <c r="BQ234" s="1"/>
      <c r="BR234" s="1"/>
      <c r="BX234" s="1"/>
      <c r="BY234" s="1"/>
      <c r="BZ234" s="1"/>
      <c r="CA234" s="1"/>
      <c r="CB234" s="52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</row>
    <row r="235" spans="1:124" hidden="1">
      <c r="A235" s="1" t="s">
        <v>360</v>
      </c>
      <c r="B235" s="1">
        <v>41.971597248989532</v>
      </c>
      <c r="C235" s="1">
        <v>75.309399601523324</v>
      </c>
      <c r="D235" s="1">
        <v>84.011802991765663</v>
      </c>
      <c r="E235" s="1">
        <v>82.007997977525122</v>
      </c>
      <c r="F235" s="1">
        <v>102.50878468822661</v>
      </c>
      <c r="G235" s="1">
        <v>66.519263089209815</v>
      </c>
      <c r="H235" s="1">
        <v>90.010260146748138</v>
      </c>
      <c r="I235" s="38">
        <v>49.551438918029575</v>
      </c>
      <c r="J235" s="1">
        <v>22.467826340083526</v>
      </c>
      <c r="K235" s="1">
        <v>20.135533015154948</v>
      </c>
      <c r="L235" s="1">
        <v>1186.4749999999999</v>
      </c>
      <c r="M235" s="1">
        <v>447.85911602209899</v>
      </c>
      <c r="N235" s="1">
        <v>75.308304010789797</v>
      </c>
      <c r="O235" s="1">
        <v>81.825000000000003</v>
      </c>
      <c r="P235" s="1">
        <v>26.1</v>
      </c>
      <c r="Q235" s="1">
        <v>1411.1374250187901</v>
      </c>
      <c r="R235" s="1">
        <v>103.241578947368</v>
      </c>
      <c r="S235" s="1">
        <v>77.734736842105306</v>
      </c>
      <c r="T235" s="1">
        <v>499.91</v>
      </c>
      <c r="U235" s="1">
        <v>1412.95</v>
      </c>
      <c r="V235" s="1">
        <v>56.1875</v>
      </c>
      <c r="W235" s="1">
        <v>508.73672499999998</v>
      </c>
      <c r="X235" s="1">
        <v>704</v>
      </c>
      <c r="Y235" s="1">
        <v>69.837500000000006</v>
      </c>
      <c r="Z235" s="1">
        <v>11.93</v>
      </c>
      <c r="AA235" s="1">
        <v>108.8560094</v>
      </c>
      <c r="AB235" s="1">
        <v>512.95000000000005</v>
      </c>
      <c r="AC235" s="1">
        <v>163.20301975498401</v>
      </c>
      <c r="AD235" s="1">
        <v>177.124831801753</v>
      </c>
      <c r="AE235" s="1">
        <v>94.564004722744301</v>
      </c>
      <c r="AF235" s="1">
        <v>1.7888888888888901</v>
      </c>
      <c r="AG235" s="1">
        <v>2.57</v>
      </c>
      <c r="AH235" s="1">
        <v>1.7767500000000001</v>
      </c>
      <c r="AI235" s="1">
        <v>4623.25</v>
      </c>
      <c r="AJ235" s="1">
        <v>10.75</v>
      </c>
      <c r="AK235" s="1">
        <v>10.199999999999999</v>
      </c>
      <c r="AL235" s="1">
        <v>10.050000000000001</v>
      </c>
      <c r="AM235" s="1">
        <v>11.99</v>
      </c>
      <c r="AN235" s="1">
        <v>3216.0307499999999</v>
      </c>
      <c r="AO235" s="1">
        <v>403.97</v>
      </c>
      <c r="AP235" s="1">
        <v>484.71801889523402</v>
      </c>
      <c r="AQ235" s="1">
        <v>37.341052631578897</v>
      </c>
      <c r="AR235" s="1">
        <v>61.25</v>
      </c>
      <c r="AS235" s="1">
        <v>280</v>
      </c>
      <c r="AT235" s="1">
        <v>31.157655048799398</v>
      </c>
      <c r="AU235" s="1">
        <v>3.5660621761657998</v>
      </c>
      <c r="AV235" s="1">
        <v>538.461538461538</v>
      </c>
      <c r="AW235" s="1">
        <v>286.34186967740402</v>
      </c>
      <c r="AX235" s="1">
        <v>14.1096</v>
      </c>
      <c r="AY235" s="1">
        <v>143.0579618118</v>
      </c>
      <c r="AZ235" s="1">
        <v>443.12862000000001</v>
      </c>
      <c r="BA235" s="1">
        <v>179.67167219375</v>
      </c>
      <c r="BB235" s="1">
        <v>27.076963753390608</v>
      </c>
      <c r="BC235" s="1">
        <v>6.8155000000000001</v>
      </c>
      <c r="BD235" s="1">
        <v>22.335999999999999</v>
      </c>
      <c r="BE235" s="1">
        <v>481.7</v>
      </c>
      <c r="BF235" s="1">
        <v>225.25</v>
      </c>
      <c r="BG235" s="1">
        <v>5262</v>
      </c>
      <c r="BH235" s="1">
        <v>9.1999999999999993</v>
      </c>
      <c r="BI235" s="1">
        <v>104.27852600000001</v>
      </c>
      <c r="BJ235" s="1">
        <v>287.09998000000002</v>
      </c>
      <c r="BK235" s="1">
        <v>493.14371</v>
      </c>
      <c r="BL235" s="1">
        <v>1017.6</v>
      </c>
      <c r="BM235" s="1">
        <v>287.05</v>
      </c>
      <c r="BN235" s="1"/>
      <c r="BO235" s="1"/>
      <c r="BP235" s="1"/>
      <c r="BQ235" s="1"/>
      <c r="BR235" s="1"/>
      <c r="BX235" s="1"/>
      <c r="BY235" s="1"/>
      <c r="BZ235" s="1"/>
      <c r="CA235" s="1"/>
      <c r="CB235" s="52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</row>
    <row r="236" spans="1:124" hidden="1">
      <c r="A236" s="1" t="s">
        <v>361</v>
      </c>
      <c r="B236" s="1">
        <v>43.893578651415105</v>
      </c>
      <c r="C236" s="1">
        <v>74.797094097519633</v>
      </c>
      <c r="D236" s="1">
        <v>82.016536312627494</v>
      </c>
      <c r="E236" s="1">
        <v>80.176330935174974</v>
      </c>
      <c r="F236" s="1">
        <v>99.003341387256668</v>
      </c>
      <c r="G236" s="1">
        <v>67.504869206553096</v>
      </c>
      <c r="H236" s="1">
        <v>92.175275548273561</v>
      </c>
      <c r="I236" s="38">
        <v>49.685143802281623</v>
      </c>
      <c r="J236" s="1">
        <v>25.813950031418482</v>
      </c>
      <c r="K236" s="1">
        <v>24.086170520646061</v>
      </c>
      <c r="L236" s="1">
        <v>1179.8636363636399</v>
      </c>
      <c r="M236" s="1">
        <v>448.89502762430902</v>
      </c>
      <c r="N236" s="1">
        <v>75.1954470570615</v>
      </c>
      <c r="O236" s="1">
        <v>81.5</v>
      </c>
      <c r="P236" s="1">
        <v>26.1</v>
      </c>
      <c r="Q236" s="1">
        <v>1313.8949431271101</v>
      </c>
      <c r="R236" s="1">
        <v>103.228695652174</v>
      </c>
      <c r="S236" s="1">
        <v>72.7</v>
      </c>
      <c r="T236" s="1">
        <v>430.99</v>
      </c>
      <c r="U236" s="1">
        <v>1378.47727272727</v>
      </c>
      <c r="V236" s="1">
        <v>56.706000000000003</v>
      </c>
      <c r="W236" s="1">
        <v>434.30595652173901</v>
      </c>
      <c r="X236" s="1">
        <v>712.61</v>
      </c>
      <c r="Y236" s="1">
        <v>70.761904761904802</v>
      </c>
      <c r="Z236" s="1">
        <v>11.93</v>
      </c>
      <c r="AA236" s="1">
        <v>108.37526687</v>
      </c>
      <c r="AB236" s="1">
        <v>506.79545454545502</v>
      </c>
      <c r="AC236" s="1">
        <v>163.33550132827901</v>
      </c>
      <c r="AD236" s="1">
        <v>172.518823642553</v>
      </c>
      <c r="AE236" s="1">
        <v>96.426450077639799</v>
      </c>
      <c r="AF236" s="1">
        <v>1.7888888888888901</v>
      </c>
      <c r="AG236" s="1">
        <v>2.61</v>
      </c>
      <c r="AH236" s="1">
        <v>1.7745</v>
      </c>
      <c r="AI236" s="1">
        <v>5002.9545454545496</v>
      </c>
      <c r="AJ236" s="1">
        <v>12.86</v>
      </c>
      <c r="AK236" s="1">
        <v>12.12</v>
      </c>
      <c r="AL236" s="1">
        <v>12.08</v>
      </c>
      <c r="AM236" s="1">
        <v>14.36</v>
      </c>
      <c r="AN236" s="1">
        <v>3767.0812500000002</v>
      </c>
      <c r="AO236" s="1">
        <v>439.64</v>
      </c>
      <c r="AP236" s="1">
        <v>428.76842105263199</v>
      </c>
      <c r="AQ236" s="1">
        <v>35.076956521739099</v>
      </c>
      <c r="AR236" s="1">
        <v>59</v>
      </c>
      <c r="AS236" s="1">
        <v>256.2</v>
      </c>
      <c r="AT236" s="1">
        <v>28.878921562409801</v>
      </c>
      <c r="AU236" s="1">
        <v>3.5627843191436002</v>
      </c>
      <c r="AV236" s="1">
        <v>555.944055944056</v>
      </c>
      <c r="AW236" s="1">
        <v>300.61990645274898</v>
      </c>
      <c r="AX236" s="1">
        <v>14.1096</v>
      </c>
      <c r="AY236" s="1">
        <v>144.44687406240001</v>
      </c>
      <c r="AZ236" s="1">
        <v>411.16163</v>
      </c>
      <c r="BA236" s="1">
        <v>175.05528383750001</v>
      </c>
      <c r="BB236" s="1">
        <v>26.941906113761888</v>
      </c>
      <c r="BC236" s="1">
        <v>6.0252173913043503</v>
      </c>
      <c r="BD236" s="1">
        <v>22.542727272727301</v>
      </c>
      <c r="BE236" s="1">
        <v>454.26086956521698</v>
      </c>
      <c r="BF236" s="1">
        <v>231.75</v>
      </c>
      <c r="BG236" s="1">
        <v>5292.9545454545496</v>
      </c>
      <c r="BH236" s="1">
        <v>10.43571429</v>
      </c>
      <c r="BI236" s="1">
        <v>104.57567043478264</v>
      </c>
      <c r="BJ236" s="1">
        <v>297.46328999999997</v>
      </c>
      <c r="BK236" s="1">
        <v>626.63904000000002</v>
      </c>
      <c r="BL236" s="1">
        <v>1028.79545454545</v>
      </c>
      <c r="BM236" s="1">
        <v>279.45</v>
      </c>
      <c r="BN236" s="1"/>
      <c r="BO236" s="1"/>
      <c r="BP236" s="1"/>
      <c r="BQ236" s="1"/>
      <c r="BR236" s="1"/>
      <c r="BX236" s="1"/>
      <c r="BY236" s="1"/>
      <c r="BZ236" s="1"/>
      <c r="CA236" s="1"/>
      <c r="CB236" s="52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</row>
    <row r="237" spans="1:124" hidden="1">
      <c r="A237" s="1" t="s">
        <v>362</v>
      </c>
      <c r="B237" s="1">
        <v>46.829263859741296</v>
      </c>
      <c r="C237" s="1">
        <v>74.83781750028875</v>
      </c>
      <c r="D237" s="1">
        <v>81.675619210795617</v>
      </c>
      <c r="E237" s="1">
        <v>80.346642793315937</v>
      </c>
      <c r="F237" s="1">
        <v>93.943306083745611</v>
      </c>
      <c r="G237" s="1">
        <v>67.931080615754198</v>
      </c>
      <c r="H237" s="1">
        <v>89.594789526232177</v>
      </c>
      <c r="I237" s="38">
        <v>52.283128219852721</v>
      </c>
      <c r="J237" s="1">
        <v>30.443288326068355</v>
      </c>
      <c r="K237" s="1">
        <v>29.492167503594271</v>
      </c>
      <c r="L237" s="1">
        <v>1277.8499999999999</v>
      </c>
      <c r="M237" s="1">
        <v>417.12707182320401</v>
      </c>
      <c r="N237" s="1">
        <v>79.727920427674405</v>
      </c>
      <c r="O237" s="1">
        <v>79.1111111111111</v>
      </c>
      <c r="P237" s="1">
        <v>26.1</v>
      </c>
      <c r="Q237" s="1">
        <v>1177.8880599060201</v>
      </c>
      <c r="R237" s="1">
        <v>99.694285714285698</v>
      </c>
      <c r="S237" s="1">
        <v>68.890952380952399</v>
      </c>
      <c r="T237" s="1">
        <v>439.59</v>
      </c>
      <c r="U237" s="1">
        <v>1463.7249999999999</v>
      </c>
      <c r="V237" s="1">
        <v>57.737499999999997</v>
      </c>
      <c r="W237" s="1">
        <v>402.129545454545</v>
      </c>
      <c r="X237" s="1">
        <v>717.27</v>
      </c>
      <c r="Y237" s="1">
        <v>67.1666666666667</v>
      </c>
      <c r="Z237" s="1">
        <v>11.93</v>
      </c>
      <c r="AA237" s="1">
        <v>108.79684901</v>
      </c>
      <c r="AB237" s="1">
        <v>517.07500000000005</v>
      </c>
      <c r="AC237" s="1">
        <v>161.84055115407301</v>
      </c>
      <c r="AD237" s="1">
        <v>175.10256282037099</v>
      </c>
      <c r="AE237" s="1">
        <v>94.038478528911597</v>
      </c>
      <c r="AF237" s="1">
        <v>1.67</v>
      </c>
      <c r="AG237" s="1">
        <v>2.68</v>
      </c>
      <c r="AH237" s="1">
        <v>2.1099000000000001</v>
      </c>
      <c r="AI237" s="1">
        <v>5054.75</v>
      </c>
      <c r="AJ237" s="1">
        <v>15.73</v>
      </c>
      <c r="AK237" s="1">
        <v>15.16</v>
      </c>
      <c r="AL237" s="1">
        <v>14.81</v>
      </c>
      <c r="AM237" s="1">
        <v>17.23</v>
      </c>
      <c r="AN237" s="1">
        <v>3824.2487500000002</v>
      </c>
      <c r="AO237" s="1">
        <v>447.14</v>
      </c>
      <c r="AP237" s="1">
        <v>439.73630191062699</v>
      </c>
      <c r="AQ237" s="1">
        <v>39.449090909090899</v>
      </c>
      <c r="AR237" s="1">
        <v>57.7083333333333</v>
      </c>
      <c r="AS237" s="1">
        <v>235.5</v>
      </c>
      <c r="AT237" s="1">
        <v>26.833601589771501</v>
      </c>
      <c r="AU237" s="1">
        <v>3.6878392632039301</v>
      </c>
      <c r="AV237" s="1">
        <v>566.43356643356697</v>
      </c>
      <c r="AW237" s="1">
        <v>285.04705419264201</v>
      </c>
      <c r="AX237" s="1">
        <v>14.2418</v>
      </c>
      <c r="AY237" s="1">
        <v>146.50819621209999</v>
      </c>
      <c r="AZ237" s="1">
        <v>421.52334400000001</v>
      </c>
      <c r="BA237" s="1">
        <v>177.53573131249999</v>
      </c>
      <c r="BB237" s="1">
        <v>26.775077648302197</v>
      </c>
      <c r="BC237" s="1">
        <v>5.4219047619047602</v>
      </c>
      <c r="BD237" s="1">
        <v>22.598095238095201</v>
      </c>
      <c r="BE237" s="1">
        <v>475.72727272727298</v>
      </c>
      <c r="BF237" s="1">
        <v>236.75</v>
      </c>
      <c r="BG237" s="1">
        <v>5381.75</v>
      </c>
      <c r="BH237" s="1">
        <v>10.85</v>
      </c>
      <c r="BI237" s="1">
        <v>102.33111166666667</v>
      </c>
      <c r="BJ237" s="1">
        <v>298.88497999999998</v>
      </c>
      <c r="BK237" s="1">
        <v>680.42627000000005</v>
      </c>
      <c r="BL237" s="1">
        <v>1018.175</v>
      </c>
      <c r="BM237" s="1">
        <v>286.60000000000002</v>
      </c>
      <c r="BN237" s="1"/>
      <c r="BO237" s="1"/>
      <c r="BP237" s="1"/>
      <c r="BQ237" s="1"/>
      <c r="BR237" s="1"/>
      <c r="BX237" s="1"/>
      <c r="BY237" s="1"/>
      <c r="BZ237" s="1"/>
      <c r="CA237" s="1"/>
      <c r="CB237" s="52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</row>
    <row r="238" spans="1:124" hidden="1">
      <c r="A238" s="1" t="s">
        <v>363</v>
      </c>
      <c r="B238" s="1">
        <v>47.594204891614638</v>
      </c>
      <c r="C238" s="1">
        <v>75.521638457878439</v>
      </c>
      <c r="D238" s="1">
        <v>81.61980364215718</v>
      </c>
      <c r="E238" s="1">
        <v>80.477867584841718</v>
      </c>
      <c r="F238" s="1">
        <v>92.160934241482948</v>
      </c>
      <c r="G238" s="1">
        <v>69.361994731807215</v>
      </c>
      <c r="H238" s="1">
        <v>90.764255525556635</v>
      </c>
      <c r="I238" s="38">
        <v>53.902889393511281</v>
      </c>
      <c r="J238" s="1">
        <v>31.255687415560825</v>
      </c>
      <c r="K238" s="1">
        <v>30.222163039117419</v>
      </c>
      <c r="L238" s="1">
        <v>1323.1315789473699</v>
      </c>
      <c r="M238" s="1">
        <v>331.49171270718199</v>
      </c>
      <c r="N238" s="1">
        <v>81.525939605348697</v>
      </c>
      <c r="O238" s="1">
        <v>79.849999999999994</v>
      </c>
      <c r="P238" s="1">
        <v>26.1</v>
      </c>
      <c r="Q238" s="1">
        <v>1059.2363462154699</v>
      </c>
      <c r="R238" s="1">
        <v>108.908</v>
      </c>
      <c r="S238" s="1">
        <v>68.169499999999999</v>
      </c>
      <c r="T238" s="1">
        <v>444.23</v>
      </c>
      <c r="U238" s="1">
        <v>1510.44736842105</v>
      </c>
      <c r="V238" s="1">
        <v>59.9</v>
      </c>
      <c r="W238" s="1">
        <v>385.71671428571398</v>
      </c>
      <c r="X238" s="1">
        <v>757.14</v>
      </c>
      <c r="Y238" s="1">
        <v>65.974999999999994</v>
      </c>
      <c r="Z238" s="1">
        <v>11.93</v>
      </c>
      <c r="AA238" s="1">
        <v>112.03377596999999</v>
      </c>
      <c r="AB238" s="1">
        <v>540.71052631578902</v>
      </c>
      <c r="AC238" s="1">
        <v>167.39542543531201</v>
      </c>
      <c r="AD238" s="1">
        <v>176.515344051977</v>
      </c>
      <c r="AE238" s="1">
        <v>92.717065669642807</v>
      </c>
      <c r="AF238" s="1">
        <v>1.67</v>
      </c>
      <c r="AG238" s="1">
        <v>3.02</v>
      </c>
      <c r="AH238" s="1">
        <v>2.2595000000000001</v>
      </c>
      <c r="AI238" s="1">
        <v>5395.78947368421</v>
      </c>
      <c r="AJ238" s="1">
        <v>16.12</v>
      </c>
      <c r="AK238" s="1">
        <v>15.22</v>
      </c>
      <c r="AL238" s="1">
        <v>15.38</v>
      </c>
      <c r="AM238" s="1">
        <v>17.75</v>
      </c>
      <c r="AN238" s="1">
        <v>3876.8879999999999</v>
      </c>
      <c r="AO238" s="1">
        <v>444.25</v>
      </c>
      <c r="AP238" s="1">
        <v>398.45789473684198</v>
      </c>
      <c r="AQ238" s="1">
        <v>48.752000000000002</v>
      </c>
      <c r="AR238" s="1">
        <v>59.6</v>
      </c>
      <c r="AS238" s="1">
        <v>244.25</v>
      </c>
      <c r="AT238" s="1">
        <v>27.111914136696701</v>
      </c>
      <c r="AU238" s="1">
        <v>3.6501812833051601</v>
      </c>
      <c r="AV238" s="1">
        <v>580.41958041958003</v>
      </c>
      <c r="AW238" s="1">
        <v>303.76341207578503</v>
      </c>
      <c r="AX238" s="1">
        <v>14.8812</v>
      </c>
      <c r="AY238" s="1">
        <v>145.24053820559999</v>
      </c>
      <c r="AZ238" s="1">
        <v>401.02037799999999</v>
      </c>
      <c r="BA238" s="1">
        <v>171.44944815625001</v>
      </c>
      <c r="BB238" s="1">
        <v>26.860857603339213</v>
      </c>
      <c r="BC238" s="1">
        <v>5.7484999999999999</v>
      </c>
      <c r="BD238" s="1">
        <v>22.652000000000001</v>
      </c>
      <c r="BE238" s="1">
        <v>491.90476190476198</v>
      </c>
      <c r="BF238" s="1">
        <v>222</v>
      </c>
      <c r="BG238" s="1">
        <v>5643.1578947368398</v>
      </c>
      <c r="BH238" s="1">
        <v>10.725</v>
      </c>
      <c r="BI238" s="1">
        <v>99.610330634920587</v>
      </c>
      <c r="BJ238" s="1">
        <v>288.73827999999997</v>
      </c>
      <c r="BK238" s="1">
        <v>620.30071999999996</v>
      </c>
      <c r="BL238" s="1">
        <v>1039.9210526315801</v>
      </c>
      <c r="BM238" s="1">
        <v>268.60000000000002</v>
      </c>
      <c r="BN238" s="1"/>
      <c r="BO238" s="1"/>
      <c r="BP238" s="1"/>
      <c r="BQ238" s="1"/>
      <c r="BR238" s="1"/>
      <c r="BX238" s="1"/>
      <c r="BY238" s="1"/>
      <c r="BZ238" s="1"/>
      <c r="CA238" s="1"/>
      <c r="CB238" s="52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1:124" hidden="1">
      <c r="A239" s="1" t="s">
        <v>364</v>
      </c>
      <c r="B239" s="1">
        <v>47.370185784683301</v>
      </c>
      <c r="C239" s="1">
        <v>74.427225780619125</v>
      </c>
      <c r="D239" s="1">
        <v>80.196357437877069</v>
      </c>
      <c r="E239" s="1">
        <v>78.94884022917492</v>
      </c>
      <c r="F239" s="1">
        <v>91.712100143077151</v>
      </c>
      <c r="G239" s="1">
        <v>68.599932727108552</v>
      </c>
      <c r="H239" s="1">
        <v>90.747060170100809</v>
      </c>
      <c r="I239" s="38">
        <v>52.602801424892434</v>
      </c>
      <c r="J239" s="1">
        <v>31.540878742381167</v>
      </c>
      <c r="K239" s="1">
        <v>30.45069308171497</v>
      </c>
      <c r="L239" s="1">
        <v>1315.52272727273</v>
      </c>
      <c r="M239" s="1">
        <v>284.87569060773501</v>
      </c>
      <c r="N239" s="1">
        <v>80.5440560392572</v>
      </c>
      <c r="O239" s="1">
        <v>79.934782608695699</v>
      </c>
      <c r="P239" s="1">
        <v>26.1</v>
      </c>
      <c r="Q239" s="1">
        <v>1162.9074049102601</v>
      </c>
      <c r="R239" s="1">
        <v>104.205</v>
      </c>
      <c r="S239" s="1">
        <v>66.1995454545455</v>
      </c>
      <c r="T239" s="1">
        <v>413.29</v>
      </c>
      <c r="U239" s="1">
        <v>1422.1590909090901</v>
      </c>
      <c r="V239" s="1">
        <v>58.5</v>
      </c>
      <c r="W239" s="1">
        <v>381.17636363636399</v>
      </c>
      <c r="X239" s="1">
        <v>804.09</v>
      </c>
      <c r="Y239" s="1">
        <v>66.761904761904802</v>
      </c>
      <c r="Z239" s="1">
        <v>11.93</v>
      </c>
      <c r="AA239" s="1">
        <v>111.46290332</v>
      </c>
      <c r="AB239" s="1">
        <v>495.45454545454498</v>
      </c>
      <c r="AC239" s="1">
        <v>161.31827223563599</v>
      </c>
      <c r="AD239" s="1">
        <v>183.54626245430799</v>
      </c>
      <c r="AE239" s="1">
        <v>92.947011830357098</v>
      </c>
      <c r="AF239" s="1">
        <v>1.67</v>
      </c>
      <c r="AG239" s="1">
        <v>3.19</v>
      </c>
      <c r="AH239" s="1">
        <v>2.308125</v>
      </c>
      <c r="AI239" s="1">
        <v>5194.7727272727298</v>
      </c>
      <c r="AJ239" s="1">
        <v>16.239999999999998</v>
      </c>
      <c r="AK239" s="1">
        <v>15.6</v>
      </c>
      <c r="AL239" s="1">
        <v>15.4</v>
      </c>
      <c r="AM239" s="1">
        <v>17.72</v>
      </c>
      <c r="AN239" s="1">
        <v>3829.7280000000001</v>
      </c>
      <c r="AO239" s="1">
        <v>484.44</v>
      </c>
      <c r="AP239" s="1">
        <v>330.78502065843799</v>
      </c>
      <c r="AQ239" s="1">
        <v>45.915909090909103</v>
      </c>
      <c r="AR239" s="1">
        <v>60.9583333333333</v>
      </c>
      <c r="AS239" s="1">
        <v>254.75</v>
      </c>
      <c r="AT239" s="1">
        <v>27.377572033793999</v>
      </c>
      <c r="AU239" s="1">
        <v>3.4726369423514298</v>
      </c>
      <c r="AV239" s="1">
        <v>608.39160839160797</v>
      </c>
      <c r="AW239" s="1">
        <v>290.644368794326</v>
      </c>
      <c r="AX239" s="1">
        <v>14.991400000000001</v>
      </c>
      <c r="AY239" s="1">
        <v>150.36628579710001</v>
      </c>
      <c r="AZ239" s="1">
        <v>373.242166</v>
      </c>
      <c r="BA239" s="1">
        <v>170.0025204625</v>
      </c>
      <c r="BB239" s="1">
        <v>26.534096333649746</v>
      </c>
      <c r="BC239" s="1">
        <v>6.0386363636363596</v>
      </c>
      <c r="BD239" s="1">
        <v>22.625</v>
      </c>
      <c r="BE239" s="1">
        <v>462.63636363636402</v>
      </c>
      <c r="BF239" s="1">
        <v>207.25</v>
      </c>
      <c r="BG239" s="1">
        <v>5262.7272727272702</v>
      </c>
      <c r="BH239" s="1">
        <v>10.55555556</v>
      </c>
      <c r="BI239" s="1">
        <v>99.942773333333307</v>
      </c>
      <c r="BJ239" s="1">
        <v>288.31682999999998</v>
      </c>
      <c r="BK239" s="1">
        <v>676.74370999999996</v>
      </c>
      <c r="BL239" s="1">
        <v>999.90909090909099</v>
      </c>
      <c r="BM239" s="1">
        <v>261</v>
      </c>
      <c r="BN239" s="1"/>
      <c r="BO239" s="1"/>
      <c r="BP239" s="1"/>
      <c r="BQ239" s="1"/>
      <c r="BR239" s="1"/>
      <c r="BX239" s="1"/>
      <c r="BY239" s="1"/>
      <c r="BZ239" s="1"/>
      <c r="CA239" s="1"/>
      <c r="CB239" s="52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</row>
    <row r="240" spans="1:124" hidden="1">
      <c r="A240" s="1" t="s">
        <v>365</v>
      </c>
      <c r="B240" s="1">
        <v>49.743023856392156</v>
      </c>
      <c r="C240" s="1">
        <v>73.945051679646099</v>
      </c>
      <c r="D240" s="1">
        <v>76.984147415176665</v>
      </c>
      <c r="E240" s="1">
        <v>76.044301884049702</v>
      </c>
      <c r="F240" s="1">
        <v>85.659794727769736</v>
      </c>
      <c r="G240" s="1">
        <v>70.875317355533198</v>
      </c>
      <c r="H240" s="1">
        <v>90.842434041247031</v>
      </c>
      <c r="I240" s="38">
        <v>56.452833529121506</v>
      </c>
      <c r="J240" s="1">
        <v>35.583997979275864</v>
      </c>
      <c r="K240" s="1">
        <v>35.167750040481529</v>
      </c>
      <c r="L240" s="1">
        <v>1403.3636363636399</v>
      </c>
      <c r="M240" s="1">
        <v>343.92265193370201</v>
      </c>
      <c r="N240" s="1">
        <v>76.861591370115093</v>
      </c>
      <c r="O240" s="1">
        <v>81.595380952381007</v>
      </c>
      <c r="P240" s="1">
        <v>26.1</v>
      </c>
      <c r="Q240" s="1">
        <v>1113.2391724193999</v>
      </c>
      <c r="R240" s="1">
        <v>90.849523809523802</v>
      </c>
      <c r="S240" s="1">
        <v>62.277619047619098</v>
      </c>
      <c r="T240" s="1">
        <v>398.16</v>
      </c>
      <c r="U240" s="1">
        <v>1639.1818181818201</v>
      </c>
      <c r="V240" s="1">
        <v>54.41</v>
      </c>
      <c r="W240" s="1">
        <v>393.63343181818198</v>
      </c>
      <c r="X240" s="1">
        <v>798.64</v>
      </c>
      <c r="Y240" s="1">
        <v>68.079545454545496</v>
      </c>
      <c r="Z240" s="1">
        <v>11.93</v>
      </c>
      <c r="AA240" s="1">
        <v>114.66159303000001</v>
      </c>
      <c r="AB240" s="1">
        <v>495.11363636363598</v>
      </c>
      <c r="AC240" s="1">
        <v>157.21038400587301</v>
      </c>
      <c r="AD240" s="1">
        <v>186.083748902341</v>
      </c>
      <c r="AE240" s="1">
        <v>83.598403035714298</v>
      </c>
      <c r="AF240" s="1">
        <v>1.73</v>
      </c>
      <c r="AG240" s="1">
        <v>3.23</v>
      </c>
      <c r="AH240" s="1">
        <v>2.2993000000000001</v>
      </c>
      <c r="AI240" s="1">
        <v>5696.3636363636397</v>
      </c>
      <c r="AJ240" s="1">
        <v>18.75</v>
      </c>
      <c r="AK240" s="1">
        <v>18.71</v>
      </c>
      <c r="AL240" s="1">
        <v>17.66</v>
      </c>
      <c r="AM240" s="1">
        <v>19.89</v>
      </c>
      <c r="AN240" s="1">
        <v>3658.96875</v>
      </c>
      <c r="AO240" s="1">
        <v>460.27</v>
      </c>
      <c r="AP240" s="1">
        <v>279.58157894736797</v>
      </c>
      <c r="AQ240" s="1">
        <v>44.328571428571401</v>
      </c>
      <c r="AR240" s="1">
        <v>61.125</v>
      </c>
      <c r="AS240" s="1">
        <v>255.75</v>
      </c>
      <c r="AT240" s="1">
        <v>25.683703775500501</v>
      </c>
      <c r="AU240" s="1">
        <v>3.4097954122752601</v>
      </c>
      <c r="AV240" s="1">
        <v>622.37762237762195</v>
      </c>
      <c r="AW240" s="1">
        <v>290.94907605136501</v>
      </c>
      <c r="AX240" s="1">
        <v>14.991400000000001</v>
      </c>
      <c r="AY240" s="1">
        <v>143.25637784759999</v>
      </c>
      <c r="AZ240" s="1">
        <v>340.83425199999999</v>
      </c>
      <c r="BA240" s="1">
        <v>158.31226338125001</v>
      </c>
      <c r="BB240" s="1">
        <v>26.168803640454222</v>
      </c>
      <c r="BC240" s="1">
        <v>5.3781818181818197</v>
      </c>
      <c r="BD240" s="1">
        <v>22.603636363636401</v>
      </c>
      <c r="BE240" s="1">
        <v>436.86363636363598</v>
      </c>
      <c r="BF240" s="1">
        <v>205.6</v>
      </c>
      <c r="BG240" s="1">
        <v>5210.4545454545496</v>
      </c>
      <c r="BH240" s="1">
        <v>10.262499999999999</v>
      </c>
      <c r="BI240" s="1">
        <v>93.013967619047577</v>
      </c>
      <c r="BJ240" s="1">
        <v>286.31576999999999</v>
      </c>
      <c r="BK240" s="1">
        <v>690.02759000000003</v>
      </c>
      <c r="BL240" s="1">
        <v>1071.22727272727</v>
      </c>
      <c r="BM240" s="1">
        <v>255.6</v>
      </c>
      <c r="BN240" s="1"/>
      <c r="BO240" s="1"/>
      <c r="BP240" s="1"/>
      <c r="BQ240" s="1"/>
      <c r="BR240" s="1"/>
      <c r="BX240" s="1"/>
      <c r="BY240" s="1"/>
      <c r="BZ240" s="1"/>
      <c r="CA240" s="1"/>
      <c r="CB240" s="52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</row>
    <row r="241" spans="1:124" hidden="1">
      <c r="A241" s="1" t="s">
        <v>366</v>
      </c>
      <c r="B241" s="1">
        <v>52.212857224849785</v>
      </c>
      <c r="C241" s="1">
        <v>76.173658073349031</v>
      </c>
      <c r="D241" s="1">
        <v>79.921129225700923</v>
      </c>
      <c r="E241" s="1">
        <v>79.595894350548292</v>
      </c>
      <c r="F241" s="1">
        <v>82.923349247108106</v>
      </c>
      <c r="G241" s="1">
        <v>72.388406858487571</v>
      </c>
      <c r="H241" s="1">
        <v>92.848362714944159</v>
      </c>
      <c r="I241" s="38">
        <v>57.609939487684322</v>
      </c>
      <c r="J241" s="1">
        <v>38.194957496449376</v>
      </c>
      <c r="K241" s="1">
        <v>37.922004232259958</v>
      </c>
      <c r="L241" s="1">
        <v>1421.69047619048</v>
      </c>
      <c r="M241" s="1">
        <v>352.20994475138099</v>
      </c>
      <c r="N241" s="1">
        <v>75.145145001412004</v>
      </c>
      <c r="O241" s="1">
        <v>88.329545454545496</v>
      </c>
      <c r="P241" s="1">
        <v>26.1</v>
      </c>
      <c r="Q241" s="1">
        <v>1003.57274583327</v>
      </c>
      <c r="R241" s="1">
        <v>87.64</v>
      </c>
      <c r="S241" s="1">
        <v>63.757272727272699</v>
      </c>
      <c r="T241" s="1">
        <v>366.4</v>
      </c>
      <c r="U241" s="1">
        <v>1646.7380952381</v>
      </c>
      <c r="V241" s="1">
        <v>50.980952380952402</v>
      </c>
      <c r="W241" s="1">
        <v>408.96261818181802</v>
      </c>
      <c r="X241" s="1">
        <v>749.55</v>
      </c>
      <c r="Y241" s="1">
        <v>72.356818181818198</v>
      </c>
      <c r="Z241" s="1">
        <v>11.93</v>
      </c>
      <c r="AA241" s="1">
        <v>123.21003961</v>
      </c>
      <c r="AB241" s="1">
        <v>502.23809523809501</v>
      </c>
      <c r="AC241" s="1">
        <v>159.366426269154</v>
      </c>
      <c r="AD241" s="1">
        <v>198.44311969999501</v>
      </c>
      <c r="AE241" s="1">
        <v>86.381914732142803</v>
      </c>
      <c r="AF241" s="1">
        <v>1.73</v>
      </c>
      <c r="AG241" s="1">
        <v>3.52</v>
      </c>
      <c r="AH241" s="1">
        <v>2.7865000000000002</v>
      </c>
      <c r="AI241" s="1">
        <v>6431.4285714285697</v>
      </c>
      <c r="AJ241" s="1">
        <v>20.21</v>
      </c>
      <c r="AK241" s="1">
        <v>20.170000000000002</v>
      </c>
      <c r="AL241" s="1">
        <v>19.29</v>
      </c>
      <c r="AM241" s="1">
        <v>21.17</v>
      </c>
      <c r="AN241" s="1">
        <v>3736.2982499999998</v>
      </c>
      <c r="AO241" s="1">
        <v>492.36</v>
      </c>
      <c r="AP241" s="1">
        <v>308.27105263157898</v>
      </c>
      <c r="AQ241" s="1">
        <v>53.2545454545455</v>
      </c>
      <c r="AR241" s="1">
        <v>60.409090909090899</v>
      </c>
      <c r="AS241" s="1">
        <v>251</v>
      </c>
      <c r="AT241" s="1">
        <v>25.475335841572299</v>
      </c>
      <c r="AU241" s="1">
        <v>3.48359603635057</v>
      </c>
      <c r="AV241" s="1">
        <v>629.37062937062899</v>
      </c>
      <c r="AW241" s="1">
        <v>296.19463465177</v>
      </c>
      <c r="AX241" s="1">
        <v>15.0465</v>
      </c>
      <c r="AY241" s="1">
        <v>154.1251673642</v>
      </c>
      <c r="AZ241" s="1">
        <v>368.83292599999999</v>
      </c>
      <c r="BA241" s="1">
        <v>172.00065870624999</v>
      </c>
      <c r="BB241" s="1">
        <v>26.721776148875239</v>
      </c>
      <c r="BC241" s="1">
        <v>5.7234782608695598</v>
      </c>
      <c r="BD241" s="1">
        <v>21.2781818181818</v>
      </c>
      <c r="BE241" s="1">
        <v>460.22727272727298</v>
      </c>
      <c r="BF241" s="1">
        <v>209</v>
      </c>
      <c r="BG241" s="1">
        <v>5224.2857142857101</v>
      </c>
      <c r="BH241" s="1">
        <v>10.114285710000001</v>
      </c>
      <c r="BI241" s="1">
        <v>98.022081666666637</v>
      </c>
      <c r="BJ241" s="1">
        <v>254.33806999999999</v>
      </c>
      <c r="BK241" s="1">
        <v>631.04028000000005</v>
      </c>
      <c r="BL241" s="1">
        <v>1129.69047619048</v>
      </c>
      <c r="BM241" s="1">
        <v>254.8</v>
      </c>
      <c r="BN241" s="1"/>
      <c r="BO241" s="1"/>
      <c r="BP241" s="1"/>
      <c r="BQ241" s="1"/>
      <c r="BR241" s="1"/>
      <c r="BX241" s="1"/>
      <c r="BY241" s="1"/>
      <c r="BZ241" s="1"/>
      <c r="CA241" s="1"/>
      <c r="CB241" s="52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</row>
    <row r="242" spans="1:124" hidden="1">
      <c r="A242" s="1" t="s">
        <v>367</v>
      </c>
      <c r="B242" s="1">
        <v>55.07756275593939</v>
      </c>
      <c r="C242" s="1">
        <v>77.948912315928183</v>
      </c>
      <c r="D242" s="1">
        <v>80.082642503649637</v>
      </c>
      <c r="E242" s="1">
        <v>79.690043559714709</v>
      </c>
      <c r="F242" s="1">
        <v>83.706695457108594</v>
      </c>
      <c r="G242" s="1">
        <v>75.793670965987346</v>
      </c>
      <c r="H242" s="1">
        <v>97.120768530905565</v>
      </c>
      <c r="I242" s="38">
        <v>60.388856914171164</v>
      </c>
      <c r="J242" s="1">
        <v>41.697029825830811</v>
      </c>
      <c r="K242" s="1">
        <v>41.981475277947887</v>
      </c>
      <c r="L242" s="1">
        <v>1492.0681818181799</v>
      </c>
      <c r="M242" s="1">
        <v>353.936464088398</v>
      </c>
      <c r="N242" s="1">
        <v>71.437277393318098</v>
      </c>
      <c r="O242" s="1">
        <v>86.477272727272705</v>
      </c>
      <c r="P242" s="1">
        <v>26.1</v>
      </c>
      <c r="Q242" s="1">
        <v>1060.5615371261799</v>
      </c>
      <c r="R242" s="1">
        <v>81.059047619047604</v>
      </c>
      <c r="S242" s="1">
        <v>60.439523809523799</v>
      </c>
      <c r="T242" s="1">
        <v>449.56</v>
      </c>
      <c r="U242" s="1">
        <v>1749.6818181818201</v>
      </c>
      <c r="V242" s="1">
        <v>49.475000000000001</v>
      </c>
      <c r="W242" s="1">
        <v>430.422636363636</v>
      </c>
      <c r="X242" s="1">
        <v>766.82</v>
      </c>
      <c r="Y242" s="1">
        <v>77.761904761904802</v>
      </c>
      <c r="Z242" s="1">
        <v>11.93</v>
      </c>
      <c r="AA242" s="1">
        <v>119.47340447000001</v>
      </c>
      <c r="AB242" s="1">
        <v>506.5</v>
      </c>
      <c r="AC242" s="1">
        <v>158.88754860228099</v>
      </c>
      <c r="AD242" s="1">
        <v>202.492435738154</v>
      </c>
      <c r="AE242" s="1">
        <v>87.120920875850302</v>
      </c>
      <c r="AF242" s="1">
        <v>1.73</v>
      </c>
      <c r="AG242" s="1">
        <v>3.83</v>
      </c>
      <c r="AH242" s="1">
        <v>2.59775</v>
      </c>
      <c r="AI242" s="1">
        <v>7029.0909090909099</v>
      </c>
      <c r="AJ242" s="1">
        <v>22.37</v>
      </c>
      <c r="AK242" s="1">
        <v>22.11</v>
      </c>
      <c r="AL242" s="1">
        <v>21.48</v>
      </c>
      <c r="AM242" s="1">
        <v>23.52</v>
      </c>
      <c r="AN242" s="1">
        <v>3773.3587499999999</v>
      </c>
      <c r="AO242" s="1">
        <v>471.85</v>
      </c>
      <c r="AP242" s="1">
        <v>342.40446362774998</v>
      </c>
      <c r="AQ242" s="1">
        <v>48.698571428571398</v>
      </c>
      <c r="AR242" s="1">
        <v>60.923076923076898</v>
      </c>
      <c r="AS242" s="1">
        <v>233</v>
      </c>
      <c r="AT242" s="1">
        <v>27.0186197501992</v>
      </c>
      <c r="AU242" s="1">
        <v>3.4575180916644301</v>
      </c>
      <c r="AV242" s="1">
        <v>643.35664335664296</v>
      </c>
      <c r="AW242" s="1">
        <v>314.87356176187302</v>
      </c>
      <c r="AX242" s="1">
        <v>14.5229</v>
      </c>
      <c r="AY242" s="1">
        <v>161.6759998377</v>
      </c>
      <c r="AZ242" s="1">
        <v>375.88771000000003</v>
      </c>
      <c r="BA242" s="1">
        <v>180.63629065625</v>
      </c>
      <c r="BB242" s="1">
        <v>26.986838570819462</v>
      </c>
      <c r="BC242" s="1">
        <v>6.6745454545454503</v>
      </c>
      <c r="BD242" s="1">
        <v>20.123181818181799</v>
      </c>
      <c r="BE242" s="1">
        <v>464.31818181818198</v>
      </c>
      <c r="BF242" s="1">
        <v>239</v>
      </c>
      <c r="BG242" s="1">
        <v>5336.8181818181802</v>
      </c>
      <c r="BH242" s="1">
        <v>9.9166666699999997</v>
      </c>
      <c r="BI242" s="1">
        <v>94.798659999999984</v>
      </c>
      <c r="BJ242" s="1">
        <v>247.08904999999999</v>
      </c>
      <c r="BK242" s="1">
        <v>623.26422000000002</v>
      </c>
      <c r="BL242" s="1">
        <v>1192.9318181818201</v>
      </c>
      <c r="BM242" s="1">
        <v>299</v>
      </c>
      <c r="BN242" s="1"/>
      <c r="BO242" s="1"/>
      <c r="BP242" s="1"/>
      <c r="BQ242" s="1"/>
      <c r="BR242" s="1"/>
      <c r="BX242" s="1"/>
      <c r="BY242" s="1"/>
      <c r="BZ242" s="1"/>
      <c r="CA242" s="1"/>
      <c r="CB242" s="52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</row>
    <row r="243" spans="1:124" hidden="1">
      <c r="A243" s="1" t="s">
        <v>368</v>
      </c>
      <c r="B243" s="1">
        <v>55.118378720234837</v>
      </c>
      <c r="C243" s="1">
        <v>77.859800520238309</v>
      </c>
      <c r="D243" s="1">
        <v>79.325172801875127</v>
      </c>
      <c r="E243" s="1">
        <v>78.355939467257514</v>
      </c>
      <c r="F243" s="1">
        <v>88.272096840198671</v>
      </c>
      <c r="G243" s="1">
        <v>76.379655114500139</v>
      </c>
      <c r="H243" s="1">
        <v>99.308433806583906</v>
      </c>
      <c r="I243" s="38">
        <v>59.817927898143672</v>
      </c>
      <c r="J243" s="1">
        <v>41.813858037084373</v>
      </c>
      <c r="K243" s="1">
        <v>41.658627188739565</v>
      </c>
      <c r="L243" s="1">
        <v>1473.3333333333301</v>
      </c>
      <c r="M243" s="1">
        <v>328.72928176795602</v>
      </c>
      <c r="N243" s="1">
        <v>72.294480276520702</v>
      </c>
      <c r="O243" s="1">
        <v>84.642857142857096</v>
      </c>
      <c r="P243" s="1">
        <v>25.6</v>
      </c>
      <c r="Q243" s="1">
        <v>1021.5372160401801</v>
      </c>
      <c r="R243" s="1">
        <v>92.199047619047604</v>
      </c>
      <c r="S243" s="1">
        <v>59.251904761904797</v>
      </c>
      <c r="T243" s="1">
        <v>397.68</v>
      </c>
      <c r="U243" s="1">
        <v>1723.2857142857099</v>
      </c>
      <c r="V243" s="1">
        <v>47.433333333333302</v>
      </c>
      <c r="W243" s="1">
        <v>432.83045238095201</v>
      </c>
      <c r="X243" s="1">
        <v>769.05</v>
      </c>
      <c r="Y243" s="1">
        <v>80.446428571428598</v>
      </c>
      <c r="Z243" s="1">
        <v>11.93</v>
      </c>
      <c r="AA243" s="1">
        <v>124.56954435999999</v>
      </c>
      <c r="AB243" s="1">
        <v>496.40476190476198</v>
      </c>
      <c r="AC243" s="1">
        <v>173.95029391200799</v>
      </c>
      <c r="AD243" s="1">
        <v>198.25136495422299</v>
      </c>
      <c r="AE243" s="1">
        <v>85.650471205357107</v>
      </c>
      <c r="AF243" s="1">
        <v>2.0388888888888901</v>
      </c>
      <c r="AG243" s="1">
        <v>4.1399999999999997</v>
      </c>
      <c r="AH243" s="1">
        <v>2.6896</v>
      </c>
      <c r="AI243" s="1">
        <v>7317.6190476190504</v>
      </c>
      <c r="AJ243" s="1">
        <v>22.19</v>
      </c>
      <c r="AK243" s="1">
        <v>22.12</v>
      </c>
      <c r="AL243" s="1">
        <v>21.5</v>
      </c>
      <c r="AM243" s="1">
        <v>22.94</v>
      </c>
      <c r="AN243" s="1">
        <v>3852.5250000000001</v>
      </c>
      <c r="AO243" s="1">
        <v>517.99</v>
      </c>
      <c r="AP243" s="1">
        <v>326.07379724181499</v>
      </c>
      <c r="AQ243" s="1">
        <v>46.589523809523797</v>
      </c>
      <c r="AR243" s="1">
        <v>58.673076923076898</v>
      </c>
      <c r="AS243" s="1">
        <v>217</v>
      </c>
      <c r="AT243" s="1">
        <v>29.3584884365298</v>
      </c>
      <c r="AU243" s="1">
        <v>3.5106753981477898</v>
      </c>
      <c r="AV243" s="1">
        <v>643.35664335664296</v>
      </c>
      <c r="AW243" s="1">
        <v>323.22666264317297</v>
      </c>
      <c r="AX243" s="1">
        <v>14.440300000000001</v>
      </c>
      <c r="AY243" s="1">
        <v>166.00808328599999</v>
      </c>
      <c r="AZ243" s="1">
        <v>362.219066</v>
      </c>
      <c r="BA243" s="1">
        <v>178.1788102875</v>
      </c>
      <c r="BB243" s="1">
        <v>27.563166229705491</v>
      </c>
      <c r="BC243" s="1">
        <v>6.75428571428571</v>
      </c>
      <c r="BD243" s="1">
        <v>19.433809523809501</v>
      </c>
      <c r="BE243" s="1">
        <v>437.71428571428601</v>
      </c>
      <c r="BF243" s="1">
        <v>280</v>
      </c>
      <c r="BG243" s="1">
        <v>5425.2380952381</v>
      </c>
      <c r="BH243" s="1">
        <v>9.7611111099999999</v>
      </c>
      <c r="BI243" s="1">
        <v>88.552236666666658</v>
      </c>
      <c r="BJ243" s="1">
        <v>247.29301000000001</v>
      </c>
      <c r="BK243" s="1">
        <v>619.83001999999999</v>
      </c>
      <c r="BL243" s="1">
        <v>1147.9761904761899</v>
      </c>
      <c r="BM243" s="1">
        <v>299.10000000000002</v>
      </c>
      <c r="BN243" s="1"/>
      <c r="BO243" s="1"/>
      <c r="BP243" s="1"/>
      <c r="BQ243" s="1"/>
      <c r="BR243" s="1"/>
      <c r="BX243" s="1"/>
      <c r="BY243" s="1"/>
      <c r="BZ243" s="1"/>
      <c r="CA243" s="1"/>
      <c r="CB243" s="52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</row>
    <row r="244" spans="1:124" hidden="1">
      <c r="A244" s="1" t="s">
        <v>369</v>
      </c>
      <c r="B244" s="1">
        <v>57.095670898891854</v>
      </c>
      <c r="C244" s="1">
        <v>77.857030630924726</v>
      </c>
      <c r="D244" s="1">
        <v>79.504275531057928</v>
      </c>
      <c r="E244" s="1">
        <v>78.036372918907134</v>
      </c>
      <c r="F244" s="1">
        <v>93.054380234948709</v>
      </c>
      <c r="G244" s="1">
        <v>76.193179061182704</v>
      </c>
      <c r="H244" s="1">
        <v>98.207218656900068</v>
      </c>
      <c r="I244" s="38">
        <v>60.292178680372345</v>
      </c>
      <c r="J244" s="1">
        <v>44.94955521648906</v>
      </c>
      <c r="K244" s="1">
        <v>45.455512627881355</v>
      </c>
      <c r="L244" s="1">
        <v>1472.4318181818201</v>
      </c>
      <c r="M244" s="1">
        <v>333.218232044199</v>
      </c>
      <c r="N244" s="1">
        <v>73.140271827952006</v>
      </c>
      <c r="O244" s="1">
        <v>87.931250000000006</v>
      </c>
      <c r="P244" s="1">
        <v>25.1</v>
      </c>
      <c r="Q244" s="1">
        <v>922.07661754821402</v>
      </c>
      <c r="R244" s="1">
        <v>114.01736731278299</v>
      </c>
      <c r="S244" s="1">
        <v>64.373157099673605</v>
      </c>
      <c r="T244" s="1">
        <v>368.51</v>
      </c>
      <c r="U244" s="1">
        <v>1726.77272727273</v>
      </c>
      <c r="V244" s="1">
        <v>46.212499999999999</v>
      </c>
      <c r="W244" s="1">
        <v>437.55286363636401</v>
      </c>
      <c r="X244" s="1">
        <v>819.09</v>
      </c>
      <c r="Y244" s="1">
        <v>79.642857142857096</v>
      </c>
      <c r="Z244" s="1">
        <v>11.93</v>
      </c>
      <c r="AA244" s="1">
        <v>123.55116952</v>
      </c>
      <c r="AB244" s="1">
        <v>477.56818181818198</v>
      </c>
      <c r="AC244" s="1">
        <v>170.756800124026</v>
      </c>
      <c r="AD244" s="1">
        <v>198.59217772379401</v>
      </c>
      <c r="AE244" s="1">
        <v>85.409340630045904</v>
      </c>
      <c r="AF244" s="1">
        <v>2.0388888888888901</v>
      </c>
      <c r="AG244" s="1">
        <v>4.25</v>
      </c>
      <c r="AH244" s="1">
        <v>2.3330000000000002</v>
      </c>
      <c r="AI244" s="1">
        <v>7946.8181818181802</v>
      </c>
      <c r="AJ244" s="1">
        <v>24.22</v>
      </c>
      <c r="AK244" s="1">
        <v>24.55</v>
      </c>
      <c r="AL244" s="1">
        <v>23.06</v>
      </c>
      <c r="AM244" s="1">
        <v>25.06</v>
      </c>
      <c r="AN244" s="1">
        <v>3709.4918499999999</v>
      </c>
      <c r="AO244" s="1">
        <v>340.37</v>
      </c>
      <c r="AP244" s="1">
        <v>315.968841285297</v>
      </c>
      <c r="AQ244" s="1">
        <v>47.655238095238097</v>
      </c>
      <c r="AR244" s="1">
        <v>58.5</v>
      </c>
      <c r="AS244" s="1">
        <v>227.5</v>
      </c>
      <c r="AT244" s="1">
        <v>33.590833759761303</v>
      </c>
      <c r="AU244" s="1">
        <v>3.5085593703776601</v>
      </c>
      <c r="AV244" s="1">
        <v>643.35664335664296</v>
      </c>
      <c r="AW244" s="1">
        <v>309.67046708721102</v>
      </c>
      <c r="AX244" s="1">
        <v>14.8812</v>
      </c>
      <c r="AY244" s="1">
        <v>164.45382433890001</v>
      </c>
      <c r="AZ244" s="1">
        <v>356.266592</v>
      </c>
      <c r="BA244" s="1">
        <v>171.19680998749999</v>
      </c>
      <c r="BB244" s="1">
        <v>26.994548037963252</v>
      </c>
      <c r="BC244" s="1">
        <v>6.5049999999999999</v>
      </c>
      <c r="BD244" s="1">
        <v>17.402272727272699</v>
      </c>
      <c r="BE244" s="1">
        <v>431.31818181818198</v>
      </c>
      <c r="BF244" s="1">
        <v>278</v>
      </c>
      <c r="BG244" s="1">
        <v>5835.2272727272702</v>
      </c>
      <c r="BH244" s="1">
        <v>9.7125000000000004</v>
      </c>
      <c r="BI244" s="1">
        <v>91.675448333333307</v>
      </c>
      <c r="BJ244" s="1">
        <v>255.49112</v>
      </c>
      <c r="BK244" s="1">
        <v>631.73668999999995</v>
      </c>
      <c r="BL244" s="1">
        <v>1146.3863636363601</v>
      </c>
      <c r="BM244" s="1">
        <v>291.35000000000002</v>
      </c>
      <c r="BN244" s="1"/>
      <c r="BO244" s="1"/>
      <c r="BP244" s="1"/>
      <c r="BQ244" s="1"/>
      <c r="BR244" s="1"/>
      <c r="BX244" s="1"/>
      <c r="BY244" s="1"/>
      <c r="BZ244" s="1"/>
      <c r="CA244" s="1"/>
      <c r="CB244" s="52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</row>
    <row r="245" spans="1:124" hidden="1">
      <c r="A245" s="1" t="s">
        <v>370</v>
      </c>
      <c r="B245" s="1">
        <v>58.263952251974388</v>
      </c>
      <c r="C245" s="1">
        <v>78.798820889983617</v>
      </c>
      <c r="D245" s="1">
        <v>80.511043790222246</v>
      </c>
      <c r="E245" s="1">
        <v>79.212959402807286</v>
      </c>
      <c r="F245" s="1">
        <v>92.4935685288267</v>
      </c>
      <c r="G245" s="1">
        <v>77.069336245605598</v>
      </c>
      <c r="H245" s="1">
        <v>97.426601517314523</v>
      </c>
      <c r="I245" s="38">
        <v>62.365043495052291</v>
      </c>
      <c r="J245" s="1">
        <v>46.250341716852532</v>
      </c>
      <c r="K245" s="1">
        <v>46.910357211404232</v>
      </c>
      <c r="L245" s="1">
        <v>1554.73529411765</v>
      </c>
      <c r="M245" s="1">
        <v>354.97237569060798</v>
      </c>
      <c r="N245" s="1">
        <v>72.357033768878296</v>
      </c>
      <c r="O245" s="1">
        <v>88.875</v>
      </c>
      <c r="P245" s="1">
        <v>25.1</v>
      </c>
      <c r="Q245" s="1">
        <v>918.75368563588199</v>
      </c>
      <c r="R245" s="1">
        <v>123.56411764705901</v>
      </c>
      <c r="S245" s="1">
        <v>66.402941176470605</v>
      </c>
      <c r="T245" s="1">
        <v>364.66</v>
      </c>
      <c r="U245" s="1">
        <v>1764.88235294118</v>
      </c>
      <c r="V245" s="1">
        <v>44.195238095238103</v>
      </c>
      <c r="W245" s="1">
        <v>453.700847826087</v>
      </c>
      <c r="X245" s="1">
        <v>819.13</v>
      </c>
      <c r="Y245" s="1">
        <v>77.857142857142904</v>
      </c>
      <c r="Z245" s="1">
        <v>11.93</v>
      </c>
      <c r="AA245" s="1">
        <v>124.7883539</v>
      </c>
      <c r="AB245" s="1">
        <v>478.73529411764702</v>
      </c>
      <c r="AC245" s="1">
        <v>179.66091900595299</v>
      </c>
      <c r="AD245" s="1">
        <v>199.411469748309</v>
      </c>
      <c r="AE245" s="1">
        <v>87.222837683928603</v>
      </c>
      <c r="AF245" s="1">
        <v>2.0388888888888901</v>
      </c>
      <c r="AG245" s="1">
        <v>4.43</v>
      </c>
      <c r="AH245" s="1">
        <v>2.3525999999999998</v>
      </c>
      <c r="AI245" s="1">
        <v>8073.2352941176496</v>
      </c>
      <c r="AJ245" s="1">
        <v>25.01</v>
      </c>
      <c r="AK245" s="1">
        <v>25.48</v>
      </c>
      <c r="AL245" s="1">
        <v>23.53</v>
      </c>
      <c r="AM245" s="1">
        <v>26.02</v>
      </c>
      <c r="AN245" s="1">
        <v>3299.70975</v>
      </c>
      <c r="AO245" s="1">
        <v>339.07</v>
      </c>
      <c r="AP245" s="1">
        <v>311.99831565649902</v>
      </c>
      <c r="AQ245" s="1">
        <v>50.944761904761897</v>
      </c>
      <c r="AR245" s="1">
        <v>58.5</v>
      </c>
      <c r="AS245" s="1">
        <v>231</v>
      </c>
      <c r="AT245" s="1">
        <v>31.077935242347898</v>
      </c>
      <c r="AU245" s="1">
        <v>3.8110098614405201</v>
      </c>
      <c r="AV245" s="1">
        <v>643.35664335664296</v>
      </c>
      <c r="AW245" s="1">
        <v>314.244248862696</v>
      </c>
      <c r="AX245" s="1">
        <v>14.8812</v>
      </c>
      <c r="AY245" s="1">
        <v>161.4996300281</v>
      </c>
      <c r="AZ245" s="1">
        <v>349.65273200000001</v>
      </c>
      <c r="BA245" s="1">
        <v>169.95658624999999</v>
      </c>
      <c r="BB245" s="1">
        <v>26.830449762317311</v>
      </c>
      <c r="BC245" s="1">
        <v>5.9820000000000002</v>
      </c>
      <c r="BD245" s="1">
        <v>17.6690476190476</v>
      </c>
      <c r="BE245" s="1">
        <v>430.21739130434798</v>
      </c>
      <c r="BF245" s="1">
        <v>228.68</v>
      </c>
      <c r="BG245" s="1">
        <v>5719.1176470588198</v>
      </c>
      <c r="BH245" s="1">
        <v>9.6374999999999993</v>
      </c>
      <c r="BI245" s="1">
        <v>90.43734652173913</v>
      </c>
      <c r="BJ245" s="1">
        <v>267.25655999999998</v>
      </c>
      <c r="BK245" s="1">
        <v>648.77026000000001</v>
      </c>
      <c r="BL245" s="1">
        <v>1185.23529411765</v>
      </c>
      <c r="BM245" s="1">
        <v>290.25</v>
      </c>
      <c r="BN245" s="1"/>
      <c r="BO245" s="1"/>
      <c r="BP245" s="1"/>
      <c r="BQ245" s="1"/>
      <c r="BR245" s="1"/>
      <c r="BX245" s="1"/>
      <c r="BY245" s="1"/>
      <c r="BZ245" s="1"/>
      <c r="CA245" s="1"/>
      <c r="CB245" s="52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</row>
    <row r="246" spans="1:124" hidden="1">
      <c r="A246" s="1" t="s">
        <v>371</v>
      </c>
      <c r="B246" s="1">
        <v>59.464346852208379</v>
      </c>
      <c r="C246" s="1">
        <v>79.988429356759539</v>
      </c>
      <c r="D246" s="1">
        <v>81.637990356775788</v>
      </c>
      <c r="E246" s="1">
        <v>81.323416867614554</v>
      </c>
      <c r="F246" s="1">
        <v>84.541795881692209</v>
      </c>
      <c r="G246" s="1">
        <v>78.322238337415413</v>
      </c>
      <c r="H246" s="1">
        <v>95.767985745716672</v>
      </c>
      <c r="I246" s="38">
        <v>65.720969271065314</v>
      </c>
      <c r="J246" s="1">
        <v>47.457046579344798</v>
      </c>
      <c r="K246" s="1">
        <v>47.234500130100521</v>
      </c>
      <c r="L246" s="1">
        <v>1679.85</v>
      </c>
      <c r="M246" s="1">
        <v>483.42541436464097</v>
      </c>
      <c r="N246" s="1">
        <v>73.133277660066398</v>
      </c>
      <c r="O246" s="1">
        <v>88.2</v>
      </c>
      <c r="P246" s="1">
        <v>25.1</v>
      </c>
      <c r="Q246" s="1">
        <v>918.48174270890695</v>
      </c>
      <c r="R246" s="1">
        <v>109.166</v>
      </c>
      <c r="S246" s="1">
        <v>53.618499999999997</v>
      </c>
      <c r="T246" s="1">
        <v>366.05</v>
      </c>
      <c r="U246" s="1">
        <v>1843.85</v>
      </c>
      <c r="V246" s="1">
        <v>47.433333333333302</v>
      </c>
      <c r="W246" s="1">
        <v>452.22254761904799</v>
      </c>
      <c r="X246" s="1">
        <v>780.95</v>
      </c>
      <c r="Y246" s="1">
        <v>76.282894736842096</v>
      </c>
      <c r="Z246" s="1">
        <v>12.45</v>
      </c>
      <c r="AA246" s="1">
        <v>128.24069899</v>
      </c>
      <c r="AB246" s="1">
        <v>471.875</v>
      </c>
      <c r="AC246" s="1">
        <v>177.312550981794</v>
      </c>
      <c r="AD246" s="1">
        <v>193.076055647446</v>
      </c>
      <c r="AE246" s="1">
        <v>92.953274955357102</v>
      </c>
      <c r="AF246" s="1">
        <v>3.0555555555555598</v>
      </c>
      <c r="AG246" s="1">
        <v>4.54</v>
      </c>
      <c r="AH246" s="1">
        <v>2.4027500000000002</v>
      </c>
      <c r="AI246" s="1">
        <v>8315.25</v>
      </c>
      <c r="AJ246" s="1">
        <v>25.21</v>
      </c>
      <c r="AK246" s="1">
        <v>25.22</v>
      </c>
      <c r="AL246" s="1">
        <v>23.18</v>
      </c>
      <c r="AM246" s="1">
        <v>27.24</v>
      </c>
      <c r="AN246" s="1">
        <v>3553.8042</v>
      </c>
      <c r="AO246" s="1">
        <v>348.9</v>
      </c>
      <c r="AP246" s="1">
        <v>301.78956787199297</v>
      </c>
      <c r="AQ246" s="1">
        <v>51.609000000000002</v>
      </c>
      <c r="AR246" s="1">
        <v>58.230769230769198</v>
      </c>
      <c r="AS246" s="1">
        <v>247.5</v>
      </c>
      <c r="AT246" s="1">
        <v>29.207387288305</v>
      </c>
      <c r="AU246" s="1">
        <v>3.87</v>
      </c>
      <c r="AV246" s="1">
        <v>643.35664335664296</v>
      </c>
      <c r="AW246" s="1">
        <v>295.278665296307</v>
      </c>
      <c r="AX246" s="1">
        <v>14.8812</v>
      </c>
      <c r="AY246" s="1">
        <v>172.4345582233</v>
      </c>
      <c r="AZ246" s="1">
        <v>356.04613000000001</v>
      </c>
      <c r="BA246" s="1">
        <v>180.3836524875</v>
      </c>
      <c r="BB246" s="1">
        <v>27.294960274332993</v>
      </c>
      <c r="BC246" s="1">
        <v>5.6295000000000002</v>
      </c>
      <c r="BD246" s="1">
        <v>17.6904761904762</v>
      </c>
      <c r="BE246" s="1">
        <v>428.52380952380997</v>
      </c>
      <c r="BF246" s="1">
        <v>228</v>
      </c>
      <c r="BG246" s="1">
        <v>5926.25</v>
      </c>
      <c r="BH246" s="1">
        <v>9.5500000000000007</v>
      </c>
      <c r="BI246" s="1">
        <v>93.622862666666634</v>
      </c>
      <c r="BJ246" s="1">
        <v>276.43630999999999</v>
      </c>
      <c r="BK246" s="1">
        <v>724.21216000000004</v>
      </c>
      <c r="BL246" s="1">
        <v>1178.575</v>
      </c>
      <c r="BM246" s="1">
        <v>283.3</v>
      </c>
      <c r="BN246" s="1"/>
      <c r="BO246" s="1"/>
      <c r="BP246" s="1"/>
      <c r="BQ246" s="1"/>
      <c r="BR246" s="1"/>
      <c r="BX246" s="1"/>
      <c r="BY246" s="1"/>
      <c r="BZ246" s="1"/>
      <c r="CA246" s="1"/>
      <c r="CB246" s="52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</row>
    <row r="247" spans="1:124" hidden="1">
      <c r="A247" s="1" t="s">
        <v>372</v>
      </c>
      <c r="B247" s="1">
        <v>61.757140551995199</v>
      </c>
      <c r="C247" s="1">
        <v>80.755620185928038</v>
      </c>
      <c r="D247" s="1">
        <v>82.185290066942187</v>
      </c>
      <c r="E247" s="1">
        <v>82.383054488607129</v>
      </c>
      <c r="F247" s="1">
        <v>80.359740743654314</v>
      </c>
      <c r="G247" s="1">
        <v>79.311537113917367</v>
      </c>
      <c r="H247" s="1">
        <v>97.928530493672142</v>
      </c>
      <c r="I247" s="38">
        <v>65.864263271518439</v>
      </c>
      <c r="J247" s="1">
        <v>50.642370883634634</v>
      </c>
      <c r="K247" s="1">
        <v>50.849257187195114</v>
      </c>
      <c r="L247" s="1">
        <v>1679.425</v>
      </c>
      <c r="M247" s="1">
        <v>580.11049723756901</v>
      </c>
      <c r="N247" s="1">
        <v>73.364581210515595</v>
      </c>
      <c r="O247" s="1">
        <v>89.05</v>
      </c>
      <c r="P247" s="1">
        <v>25.1</v>
      </c>
      <c r="Q247" s="1">
        <v>860.73996886488703</v>
      </c>
      <c r="R247" s="1">
        <v>101.645333333333</v>
      </c>
      <c r="S247" s="1">
        <v>49.616833333333297</v>
      </c>
      <c r="T247" s="1">
        <v>350.41</v>
      </c>
      <c r="U247" s="1">
        <v>1807.0250000000001</v>
      </c>
      <c r="V247" s="1">
        <v>53.435000000000002</v>
      </c>
      <c r="W247" s="1">
        <v>448.56385714285699</v>
      </c>
      <c r="X247" s="1">
        <v>823.81</v>
      </c>
      <c r="Y247" s="1">
        <v>75.881249999999994</v>
      </c>
      <c r="Z247" s="1">
        <v>12.45</v>
      </c>
      <c r="AA247" s="1">
        <v>122.50524358</v>
      </c>
      <c r="AB247" s="1">
        <v>453.25</v>
      </c>
      <c r="AC247" s="1">
        <v>178.18476185898299</v>
      </c>
      <c r="AD247" s="1">
        <v>184.374948958094</v>
      </c>
      <c r="AE247" s="1">
        <v>95.081619040178595</v>
      </c>
      <c r="AF247" s="1">
        <v>3.0555555555555598</v>
      </c>
      <c r="AG247" s="1">
        <v>4.58</v>
      </c>
      <c r="AH247" s="1">
        <v>2.657375</v>
      </c>
      <c r="AI247" s="1">
        <v>9583.75</v>
      </c>
      <c r="AJ247" s="1">
        <v>27.15</v>
      </c>
      <c r="AK247" s="1">
        <v>27.63</v>
      </c>
      <c r="AL247" s="1">
        <v>24.62</v>
      </c>
      <c r="AM247" s="1">
        <v>29.21</v>
      </c>
      <c r="AN247" s="1">
        <v>3488.1307999999999</v>
      </c>
      <c r="AO247" s="1">
        <v>323.58999999999997</v>
      </c>
      <c r="AP247" s="1">
        <v>277.57980893228398</v>
      </c>
      <c r="AQ247" s="1">
        <v>54.909047619047598</v>
      </c>
      <c r="AR247" s="1">
        <v>57.625</v>
      </c>
      <c r="AS247" s="1">
        <v>243</v>
      </c>
      <c r="AT247" s="1">
        <v>33.391098823294698</v>
      </c>
      <c r="AU247" s="1">
        <v>3.9035465815130999</v>
      </c>
      <c r="AV247" s="1">
        <v>643.35664335664296</v>
      </c>
      <c r="AW247" s="1">
        <v>312.79587981967899</v>
      </c>
      <c r="AX247" s="1">
        <v>14.8812</v>
      </c>
      <c r="AY247" s="1">
        <v>180.47040767319999</v>
      </c>
      <c r="AZ247" s="1">
        <v>347.00718799999999</v>
      </c>
      <c r="BA247" s="1">
        <v>185.75795535</v>
      </c>
      <c r="BB247" s="1">
        <v>26.606249315830691</v>
      </c>
      <c r="BC247" s="1">
        <v>5.351</v>
      </c>
      <c r="BD247" s="1">
        <v>17.084</v>
      </c>
      <c r="BE247" s="1">
        <v>405.52380952380997</v>
      </c>
      <c r="BF247" s="1">
        <v>234.25</v>
      </c>
      <c r="BG247" s="1">
        <v>5669</v>
      </c>
      <c r="BH247" s="1">
        <v>9.3937500000000007</v>
      </c>
      <c r="BI247" s="1">
        <v>98.166829444444417</v>
      </c>
      <c r="BJ247" s="1">
        <v>260.07278000000002</v>
      </c>
      <c r="BK247" s="1">
        <v>727.09186</v>
      </c>
      <c r="BL247" s="1">
        <v>1098.25</v>
      </c>
      <c r="BM247" s="1">
        <v>293.65000000000003</v>
      </c>
      <c r="BN247" s="1"/>
      <c r="BO247" s="1"/>
      <c r="BP247" s="1"/>
      <c r="BQ247" s="1"/>
      <c r="BR247" s="1"/>
      <c r="BX247" s="1"/>
      <c r="BY247" s="1"/>
      <c r="BZ247" s="1"/>
      <c r="CA247" s="1"/>
      <c r="CB247" s="52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</row>
    <row r="248" spans="1:124" hidden="1">
      <c r="A248" s="1" t="s">
        <v>373</v>
      </c>
      <c r="B248" s="1">
        <v>62.20453524273114</v>
      </c>
      <c r="C248" s="1">
        <v>80.689053855527902</v>
      </c>
      <c r="D248" s="1">
        <v>82.259525362183524</v>
      </c>
      <c r="E248" s="1">
        <v>82.336174723616253</v>
      </c>
      <c r="F248" s="1">
        <v>81.551980553486615</v>
      </c>
      <c r="G248" s="1">
        <v>79.102749668838484</v>
      </c>
      <c r="H248" s="1">
        <v>100.13569058912447</v>
      </c>
      <c r="I248" s="38">
        <v>63.910408430018649</v>
      </c>
      <c r="J248" s="1">
        <v>51.390450601726108</v>
      </c>
      <c r="K248" s="1">
        <v>51.482215469303561</v>
      </c>
      <c r="L248" s="1">
        <v>1579.64</v>
      </c>
      <c r="M248" s="1">
        <v>419.88950276243099</v>
      </c>
      <c r="N248" s="1">
        <v>74.398675451741298</v>
      </c>
      <c r="O248" s="1">
        <v>90.46</v>
      </c>
      <c r="P248" s="1">
        <v>25.1</v>
      </c>
      <c r="Q248" s="1">
        <v>925.925803499116</v>
      </c>
      <c r="R248" s="1">
        <v>97.945999999999998</v>
      </c>
      <c r="S248" s="1">
        <v>47.171199999999999</v>
      </c>
      <c r="T248" s="1">
        <v>353.87</v>
      </c>
      <c r="U248" s="1">
        <v>1739.8</v>
      </c>
      <c r="V248" s="1">
        <v>57.304000000000002</v>
      </c>
      <c r="W248" s="1">
        <v>434.75293478260897</v>
      </c>
      <c r="X248" s="1">
        <v>794.78</v>
      </c>
      <c r="Y248" s="1">
        <v>77.894999999999996</v>
      </c>
      <c r="Z248" s="1">
        <v>12.45</v>
      </c>
      <c r="AA248" s="1">
        <v>123.46868729000001</v>
      </c>
      <c r="AB248" s="1">
        <v>441.84</v>
      </c>
      <c r="AC248" s="1">
        <v>177.667</v>
      </c>
      <c r="AD248" s="1">
        <v>190.854761533252</v>
      </c>
      <c r="AE248" s="1">
        <v>95.169351105714298</v>
      </c>
      <c r="AF248" s="1">
        <v>3.0555555555555598</v>
      </c>
      <c r="AG248" s="1">
        <v>4.95</v>
      </c>
      <c r="AH248" s="1">
        <v>2.7816000000000001</v>
      </c>
      <c r="AI248" s="1">
        <v>10255.4</v>
      </c>
      <c r="AJ248" s="1">
        <v>27.49</v>
      </c>
      <c r="AK248" s="1">
        <v>27.47</v>
      </c>
      <c r="AL248" s="1">
        <v>25.08</v>
      </c>
      <c r="AM248" s="1">
        <v>29.92</v>
      </c>
      <c r="AN248" s="1">
        <v>3443.8768</v>
      </c>
      <c r="AO248" s="1">
        <v>299.18</v>
      </c>
      <c r="AP248" s="1">
        <v>294.38903071295101</v>
      </c>
      <c r="AQ248" s="1">
        <v>57.76</v>
      </c>
      <c r="AR248" s="1">
        <v>57.25</v>
      </c>
      <c r="AS248" s="1">
        <v>228.8</v>
      </c>
      <c r="AT248" s="1">
        <v>30.9419130507091</v>
      </c>
      <c r="AU248" s="1">
        <v>3.9412111585615199</v>
      </c>
      <c r="AV248" s="1">
        <v>636.36363636363603</v>
      </c>
      <c r="AW248" s="1">
        <v>320.71100000000001</v>
      </c>
      <c r="AX248" s="1">
        <v>15.013500000000001</v>
      </c>
      <c r="AY248" s="1">
        <v>185.629224604</v>
      </c>
      <c r="AZ248" s="1">
        <v>371.47847000000002</v>
      </c>
      <c r="BA248" s="1">
        <v>190.97148846875001</v>
      </c>
      <c r="BB248" s="1">
        <v>26.268606077435013</v>
      </c>
      <c r="BC248" s="1">
        <v>5.1112000000000002</v>
      </c>
      <c r="BD248" s="1">
        <v>18.388000000000002</v>
      </c>
      <c r="BE248" s="1">
        <v>406.86956521739103</v>
      </c>
      <c r="BF248" s="1">
        <v>253.08</v>
      </c>
      <c r="BG248" s="1">
        <v>5463.8</v>
      </c>
      <c r="BH248" s="1">
        <v>9.31</v>
      </c>
      <c r="BI248" s="1">
        <v>96.396210724637669</v>
      </c>
      <c r="BJ248" s="1">
        <v>267.10201999999998</v>
      </c>
      <c r="BK248" s="1">
        <v>767.31128000000001</v>
      </c>
      <c r="BL248" s="1">
        <v>1113</v>
      </c>
      <c r="BM248" s="1">
        <v>276.75</v>
      </c>
      <c r="BN248" s="1"/>
      <c r="BO248" s="1"/>
      <c r="BP248" s="1"/>
      <c r="BQ248" s="1"/>
      <c r="BR248" s="1"/>
      <c r="BX248" s="1"/>
      <c r="BY248" s="1"/>
      <c r="BZ248" s="1"/>
      <c r="CA248" s="1"/>
      <c r="CB248" s="52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</row>
    <row r="249" spans="1:124" hidden="1">
      <c r="A249" s="1" t="s">
        <v>374</v>
      </c>
      <c r="B249" s="1">
        <v>58.339306639329692</v>
      </c>
      <c r="C249" s="1">
        <v>80.621177066283451</v>
      </c>
      <c r="D249" s="1">
        <v>84.091117897365564</v>
      </c>
      <c r="E249" s="1">
        <v>84.651519830332091</v>
      </c>
      <c r="F249" s="1">
        <v>78.918087476203524</v>
      </c>
      <c r="G249" s="1">
        <v>77.116254089596154</v>
      </c>
      <c r="H249" s="1">
        <v>99.67621915347496</v>
      </c>
      <c r="I249" s="38">
        <v>60.820925305796187</v>
      </c>
      <c r="J249" s="1">
        <v>45.30363945186123</v>
      </c>
      <c r="K249" s="1">
        <v>43.952058632748695</v>
      </c>
      <c r="L249" s="1">
        <v>1458.7449999999999</v>
      </c>
      <c r="M249" s="1">
        <v>481.69889502762402</v>
      </c>
      <c r="N249" s="1">
        <v>76.953460181691895</v>
      </c>
      <c r="O249" s="1">
        <v>90.05</v>
      </c>
      <c r="P249" s="1">
        <v>25.1</v>
      </c>
      <c r="Q249" s="1">
        <v>911.95235658025399</v>
      </c>
      <c r="R249" s="1">
        <v>92.563999999999993</v>
      </c>
      <c r="S249" s="1">
        <v>45.225000000000001</v>
      </c>
      <c r="T249" s="1">
        <v>373.66</v>
      </c>
      <c r="U249" s="1">
        <v>1681.9075</v>
      </c>
      <c r="V249" s="1">
        <v>58.767499999999998</v>
      </c>
      <c r="W249" s="1">
        <v>423.79037499999998</v>
      </c>
      <c r="X249" s="1">
        <v>808</v>
      </c>
      <c r="Y249" s="1">
        <v>78.669117647058798</v>
      </c>
      <c r="Z249" s="1">
        <v>12.45</v>
      </c>
      <c r="AA249" s="1">
        <v>110.47381384000001</v>
      </c>
      <c r="AB249" s="1">
        <v>423.02</v>
      </c>
      <c r="AC249" s="1">
        <v>182.66499999999999</v>
      </c>
      <c r="AD249" s="1">
        <v>192.13739975480101</v>
      </c>
      <c r="AE249" s="1">
        <v>95.539372951785694</v>
      </c>
      <c r="AF249" s="1">
        <v>3.24</v>
      </c>
      <c r="AG249" s="1">
        <v>5.08</v>
      </c>
      <c r="AH249" s="1">
        <v>3.03526315833333</v>
      </c>
      <c r="AI249" s="1">
        <v>9746.5</v>
      </c>
      <c r="AJ249" s="1">
        <v>23.45</v>
      </c>
      <c r="AK249" s="1">
        <v>22.54</v>
      </c>
      <c r="AL249" s="1">
        <v>22.03</v>
      </c>
      <c r="AM249" s="1">
        <v>25.78</v>
      </c>
      <c r="AN249" s="1">
        <v>3404.0949999999998</v>
      </c>
      <c r="AO249" s="1">
        <v>337.49</v>
      </c>
      <c r="AP249" s="1">
        <v>318.14090586098899</v>
      </c>
      <c r="AQ249" s="1">
        <v>66.947000000000003</v>
      </c>
      <c r="AR249" s="1">
        <v>57.25</v>
      </c>
      <c r="AS249" s="1">
        <v>217</v>
      </c>
      <c r="AT249" s="1">
        <v>31.930148339831302</v>
      </c>
      <c r="AU249" s="1">
        <v>4.0125185001033898</v>
      </c>
      <c r="AV249" s="1">
        <v>636.36363636363603</v>
      </c>
      <c r="AW249" s="1">
        <v>298.83199999999999</v>
      </c>
      <c r="AX249" s="1">
        <v>15.101599999999999</v>
      </c>
      <c r="AY249" s="1">
        <v>187.8558934502</v>
      </c>
      <c r="AZ249" s="1">
        <v>400.13853</v>
      </c>
      <c r="BA249" s="1">
        <v>197.1037058375</v>
      </c>
      <c r="BB249" s="1">
        <v>26.328266997890289</v>
      </c>
      <c r="BC249" s="1">
        <v>6.0110000000000001</v>
      </c>
      <c r="BD249" s="1">
        <v>19.4115</v>
      </c>
      <c r="BE249" s="1">
        <v>436</v>
      </c>
      <c r="BF249" s="1">
        <v>249.4</v>
      </c>
      <c r="BG249" s="1">
        <v>5398.05</v>
      </c>
      <c r="BH249" s="1">
        <v>9.1428571400000003</v>
      </c>
      <c r="BI249" s="1">
        <v>94.431223333333293</v>
      </c>
      <c r="BJ249" s="1">
        <v>273.80853999999999</v>
      </c>
      <c r="BK249" s="1">
        <v>801.41763249999997</v>
      </c>
      <c r="BL249" s="1">
        <v>1132.52</v>
      </c>
      <c r="BM249" s="1">
        <v>275.05</v>
      </c>
      <c r="BN249" s="1"/>
      <c r="BO249" s="1"/>
      <c r="BP249" s="1"/>
      <c r="BQ249" s="1"/>
      <c r="BR249" s="1"/>
      <c r="BX249" s="1"/>
      <c r="BY249" s="1"/>
      <c r="BZ249" s="1"/>
      <c r="CA249" s="1"/>
      <c r="CB249" s="52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</row>
    <row r="250" spans="1:124" hidden="1">
      <c r="A250" s="1" t="s">
        <v>375</v>
      </c>
      <c r="B250" s="1">
        <v>62.484586271052144</v>
      </c>
      <c r="C250" s="1">
        <v>81.494942069872025</v>
      </c>
      <c r="D250" s="1">
        <v>84.565113377896353</v>
      </c>
      <c r="E250" s="1">
        <v>85.186727290410104</v>
      </c>
      <c r="F250" s="1">
        <v>78.827039523245048</v>
      </c>
      <c r="G250" s="1">
        <v>78.393818885444503</v>
      </c>
      <c r="H250" s="1">
        <v>101.11775369170674</v>
      </c>
      <c r="I250" s="38">
        <v>61.980052823254795</v>
      </c>
      <c r="J250" s="1">
        <v>51.362868634232697</v>
      </c>
      <c r="K250" s="1">
        <v>51.057436619716917</v>
      </c>
      <c r="L250" s="1">
        <v>1468.0652173912999</v>
      </c>
      <c r="M250" s="1">
        <v>414.78501080951202</v>
      </c>
      <c r="N250" s="1">
        <v>78.256970972973306</v>
      </c>
      <c r="O250" s="1">
        <v>90.9</v>
      </c>
      <c r="P250" s="1">
        <v>25.6</v>
      </c>
      <c r="Q250" s="1">
        <v>909.42241399163697</v>
      </c>
      <c r="R250" s="1">
        <v>91.757272727272706</v>
      </c>
      <c r="S250" s="1">
        <v>45.188636363636398</v>
      </c>
      <c r="T250" s="1">
        <v>356.05</v>
      </c>
      <c r="U250" s="1">
        <v>1785.0978260869599</v>
      </c>
      <c r="V250" s="1">
        <v>60.504761904761899</v>
      </c>
      <c r="W250" s="1">
        <v>417.20743478260903</v>
      </c>
      <c r="X250" s="1">
        <v>805.22</v>
      </c>
      <c r="Y250" s="1">
        <v>79.244318181818201</v>
      </c>
      <c r="Z250" s="1">
        <v>12.45</v>
      </c>
      <c r="AA250" s="1">
        <v>105.84432529999999</v>
      </c>
      <c r="AB250" s="1">
        <v>412.60869565217399</v>
      </c>
      <c r="AC250" s="1">
        <v>181.06299999999999</v>
      </c>
      <c r="AD250" s="1">
        <v>191.614343531277</v>
      </c>
      <c r="AE250" s="1">
        <v>95.530550892857093</v>
      </c>
      <c r="AF250" s="1">
        <v>3.24</v>
      </c>
      <c r="AG250" s="1">
        <v>4.58</v>
      </c>
      <c r="AH250" s="1">
        <v>3.5895454555555601</v>
      </c>
      <c r="AI250" s="1">
        <v>10122.9130434783</v>
      </c>
      <c r="AJ250" s="1">
        <v>27.23</v>
      </c>
      <c r="AK250" s="1">
        <v>27.4</v>
      </c>
      <c r="AL250" s="1">
        <v>25.51</v>
      </c>
      <c r="AM250" s="1">
        <v>28.78</v>
      </c>
      <c r="AN250" s="1">
        <v>3243.6405</v>
      </c>
      <c r="AO250" s="1">
        <v>411.02</v>
      </c>
      <c r="AP250" s="1">
        <v>283.16709213885298</v>
      </c>
      <c r="AQ250" s="1">
        <v>69.161000000000001</v>
      </c>
      <c r="AR250" s="1">
        <v>57.762500000000003</v>
      </c>
      <c r="AS250" s="1">
        <v>198.78260869565199</v>
      </c>
      <c r="AT250" s="1">
        <v>31.201702025880302</v>
      </c>
      <c r="AU250" s="1">
        <v>4.0521406377976499</v>
      </c>
      <c r="AV250" s="1">
        <v>633.93128610519898</v>
      </c>
      <c r="AW250" s="1">
        <v>310.90899999999999</v>
      </c>
      <c r="AX250" s="1">
        <v>15.101599999999999</v>
      </c>
      <c r="AY250" s="1">
        <v>200.9844211523</v>
      </c>
      <c r="AZ250" s="1">
        <v>381.17879799999997</v>
      </c>
      <c r="BA250" s="1">
        <v>200.8703112625</v>
      </c>
      <c r="BB250" s="1">
        <v>25.086505308549015</v>
      </c>
      <c r="BC250" s="1">
        <v>6.7808695652173903</v>
      </c>
      <c r="BD250" s="1">
        <v>19.116956521739102</v>
      </c>
      <c r="BE250" s="1">
        <v>412.91304347826099</v>
      </c>
      <c r="BF250" s="1">
        <v>252</v>
      </c>
      <c r="BG250" s="1">
        <v>5437.95652173913</v>
      </c>
      <c r="BH250" s="1">
        <v>8.5</v>
      </c>
      <c r="BI250" s="1">
        <v>99.11204695652178</v>
      </c>
      <c r="BJ250" s="1">
        <v>290.374489565217</v>
      </c>
      <c r="BK250" s="1">
        <v>817.72406000000001</v>
      </c>
      <c r="BL250" s="1">
        <v>1154.0739130434799</v>
      </c>
      <c r="BM250" s="1">
        <v>272.25</v>
      </c>
      <c r="BN250" s="1"/>
      <c r="BO250" s="1"/>
      <c r="BP250" s="1"/>
      <c r="BQ250" s="1"/>
      <c r="BR250" s="1"/>
      <c r="BX250" s="1"/>
      <c r="BY250" s="1"/>
      <c r="BZ250" s="1"/>
      <c r="CA250" s="1"/>
      <c r="CB250" s="52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</row>
    <row r="251" spans="1:124" hidden="1">
      <c r="A251" s="1" t="s">
        <v>376</v>
      </c>
      <c r="B251" s="1">
        <v>64.612935053109467</v>
      </c>
      <c r="C251" s="1">
        <v>79.987995774406414</v>
      </c>
      <c r="D251" s="1">
        <v>83.357645180496974</v>
      </c>
      <c r="E251" s="1">
        <v>84.104231437868606</v>
      </c>
      <c r="F251" s="1">
        <v>76.465960490973032</v>
      </c>
      <c r="G251" s="1">
        <v>76.584375308894209</v>
      </c>
      <c r="H251" s="1">
        <v>97.9651682131191</v>
      </c>
      <c r="I251" s="38">
        <v>61.140776480342701</v>
      </c>
      <c r="J251" s="1">
        <v>55.617991149858952</v>
      </c>
      <c r="K251" s="1">
        <v>55.498770864511052</v>
      </c>
      <c r="L251" s="1">
        <v>1509.3727272727299</v>
      </c>
      <c r="M251" s="1">
        <v>412.983425414365</v>
      </c>
      <c r="N251" s="1">
        <v>78.483209323381601</v>
      </c>
      <c r="O251" s="1">
        <v>88.056818181818201</v>
      </c>
      <c r="P251" s="1">
        <v>25.6</v>
      </c>
      <c r="Q251" s="1">
        <v>948.22785784671998</v>
      </c>
      <c r="R251" s="1">
        <v>84.102727272727293</v>
      </c>
      <c r="S251" s="1">
        <v>43.719545454545496</v>
      </c>
      <c r="T251" s="1">
        <v>358.92</v>
      </c>
      <c r="U251" s="1">
        <v>1752.0727272727299</v>
      </c>
      <c r="V251" s="1">
        <v>59.472727272727298</v>
      </c>
      <c r="W251" s="1">
        <v>452.82334090909097</v>
      </c>
      <c r="X251" s="1">
        <v>785.45</v>
      </c>
      <c r="Y251" s="1">
        <v>75.0625</v>
      </c>
      <c r="Z251" s="1">
        <v>12.45</v>
      </c>
      <c r="AA251" s="1">
        <v>104.35627778</v>
      </c>
      <c r="AB251" s="1">
        <v>419.55454545454501</v>
      </c>
      <c r="AC251" s="1">
        <v>181.42599999999999</v>
      </c>
      <c r="AD251" s="1">
        <v>194.47639324950501</v>
      </c>
      <c r="AE251" s="1">
        <v>84.039514503401406</v>
      </c>
      <c r="AF251" s="1">
        <v>3.24</v>
      </c>
      <c r="AG251" s="1">
        <v>5.14</v>
      </c>
      <c r="AH251" s="1">
        <v>4.28727272777778</v>
      </c>
      <c r="AI251" s="1">
        <v>8384.3181818181802</v>
      </c>
      <c r="AJ251" s="1">
        <v>29.62</v>
      </c>
      <c r="AK251" s="1">
        <v>29.68</v>
      </c>
      <c r="AL251" s="1">
        <v>27.32</v>
      </c>
      <c r="AM251" s="1">
        <v>31.86</v>
      </c>
      <c r="AN251" s="1">
        <v>2970.8782000000001</v>
      </c>
      <c r="AO251" s="1">
        <v>426.49</v>
      </c>
      <c r="AP251" s="1">
        <v>272.233919359933</v>
      </c>
      <c r="AQ251" s="1">
        <v>69.498000000000005</v>
      </c>
      <c r="AR251" s="1">
        <v>59.115909090909099</v>
      </c>
      <c r="AS251" s="1">
        <v>197.863636363636</v>
      </c>
      <c r="AT251" s="1">
        <v>30.386655068166899</v>
      </c>
      <c r="AU251" s="1">
        <v>4.0109277906251899</v>
      </c>
      <c r="AV251" s="1">
        <v>629.37062937062899</v>
      </c>
      <c r="AW251" s="1">
        <v>303.42099999999999</v>
      </c>
      <c r="AX251" s="1">
        <v>15.101599999999999</v>
      </c>
      <c r="AY251" s="1">
        <v>191.4935207732</v>
      </c>
      <c r="AZ251" s="1">
        <v>359.13259799999997</v>
      </c>
      <c r="BA251" s="1">
        <v>186.95224487499999</v>
      </c>
      <c r="BB251" s="1">
        <v>25.076402379383463</v>
      </c>
      <c r="BC251" s="1">
        <v>8.3345454545454594</v>
      </c>
      <c r="BD251" s="1">
        <v>19.063636363636402</v>
      </c>
      <c r="BE251" s="1">
        <v>373.22727272727298</v>
      </c>
      <c r="BF251" s="1">
        <v>240.64</v>
      </c>
      <c r="BG251" s="1">
        <v>5461.1818181818198</v>
      </c>
      <c r="BH251" s="1">
        <v>8.2312499999999993</v>
      </c>
      <c r="BI251" s="1">
        <v>103.366615</v>
      </c>
      <c r="BJ251" s="1">
        <v>293.98165636363598</v>
      </c>
      <c r="BK251" s="1">
        <v>764.331189545455</v>
      </c>
      <c r="BL251" s="1">
        <v>1116.1909090909101</v>
      </c>
      <c r="BM251" s="1">
        <v>288.15000000000003</v>
      </c>
      <c r="BN251" s="1"/>
      <c r="BO251" s="1"/>
      <c r="BP251" s="1"/>
      <c r="BQ251" s="1"/>
      <c r="BR251" s="1"/>
      <c r="BX251" s="1"/>
      <c r="BY251" s="1"/>
      <c r="BZ251" s="1"/>
      <c r="CA251" s="1"/>
      <c r="CB251" s="52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</row>
    <row r="252" spans="1:124" hidden="1">
      <c r="A252" s="1" t="s">
        <v>377</v>
      </c>
      <c r="B252" s="1">
        <v>63.041584353953077</v>
      </c>
      <c r="C252" s="1">
        <v>79.166118263212226</v>
      </c>
      <c r="D252" s="1">
        <v>81.022827499406233</v>
      </c>
      <c r="E252" s="1">
        <v>81.46305313249421</v>
      </c>
      <c r="F252" s="1">
        <v>76.959135962718506</v>
      </c>
      <c r="G252" s="1">
        <v>77.290690646501361</v>
      </c>
      <c r="H252" s="1">
        <v>97.730428446598694</v>
      </c>
      <c r="I252" s="38">
        <v>62.52682701620968</v>
      </c>
      <c r="J252" s="1">
        <v>53.608172635523651</v>
      </c>
      <c r="K252" s="1">
        <v>52.778658047480043</v>
      </c>
      <c r="L252" s="1">
        <v>1564.37619047619</v>
      </c>
      <c r="M252" s="1">
        <v>307.81373322809799</v>
      </c>
      <c r="N252" s="1">
        <v>78.681336527140601</v>
      </c>
      <c r="O252" s="1">
        <v>86.928571428571402</v>
      </c>
      <c r="P252" s="1">
        <v>25.6</v>
      </c>
      <c r="Q252" s="1">
        <v>967.11155012704603</v>
      </c>
      <c r="R252" s="1">
        <v>84.673333333333304</v>
      </c>
      <c r="S252" s="1">
        <v>41.955714285714301</v>
      </c>
      <c r="T252" s="1">
        <v>343.93</v>
      </c>
      <c r="U252" s="1">
        <v>1803.1428571428601</v>
      </c>
      <c r="V252" s="1">
        <v>58.3904761904762</v>
      </c>
      <c r="W252" s="1">
        <v>471.25288095238102</v>
      </c>
      <c r="X252" s="1">
        <v>765.24</v>
      </c>
      <c r="Y252" s="1">
        <v>77.517857142857096</v>
      </c>
      <c r="Z252" s="1">
        <v>12.45</v>
      </c>
      <c r="AA252" s="1">
        <v>102.30595789</v>
      </c>
      <c r="AB252" s="1">
        <v>453.10476190476197</v>
      </c>
      <c r="AC252" s="1">
        <v>174.27500000000001</v>
      </c>
      <c r="AD252" s="1">
        <v>191.54424351860899</v>
      </c>
      <c r="AE252" s="1">
        <v>75.057375212585001</v>
      </c>
      <c r="AF252" s="1">
        <v>3.59</v>
      </c>
      <c r="AG252" s="1">
        <v>5.38</v>
      </c>
      <c r="AH252" s="1">
        <v>3.9895</v>
      </c>
      <c r="AI252" s="1">
        <v>8174.8095238095202</v>
      </c>
      <c r="AJ252" s="1">
        <v>28.16</v>
      </c>
      <c r="AK252" s="1">
        <v>28.51</v>
      </c>
      <c r="AL252" s="1">
        <v>26.01</v>
      </c>
      <c r="AM252" s="1">
        <v>29.97</v>
      </c>
      <c r="AN252" s="1">
        <v>2669.9919</v>
      </c>
      <c r="AO252" s="1">
        <v>401.78</v>
      </c>
      <c r="AP252" s="1">
        <v>266.54384672070699</v>
      </c>
      <c r="AQ252" s="1">
        <v>66.587894736842102</v>
      </c>
      <c r="AR252" s="1">
        <v>59.761904761904802</v>
      </c>
      <c r="AS252" s="1">
        <v>191</v>
      </c>
      <c r="AT252" s="1">
        <v>29.402107629316699</v>
      </c>
      <c r="AU252" s="1">
        <v>4.0597856001139903</v>
      </c>
      <c r="AV252" s="1">
        <v>628.20512820512795</v>
      </c>
      <c r="AW252" s="1">
        <v>290.24400000000003</v>
      </c>
      <c r="AX252" s="1">
        <v>15.1</v>
      </c>
      <c r="AY252" s="1">
        <v>175.928885076</v>
      </c>
      <c r="AZ252" s="1">
        <v>341.49563799999999</v>
      </c>
      <c r="BA252" s="1">
        <v>169.49724412500001</v>
      </c>
      <c r="BB252" s="1">
        <v>25.083258838257841</v>
      </c>
      <c r="BC252" s="1">
        <v>9.6404761904761909</v>
      </c>
      <c r="BD252" s="1">
        <v>18.830476190476201</v>
      </c>
      <c r="BE252" s="1">
        <v>353.857142857143</v>
      </c>
      <c r="BF252" s="1">
        <v>247</v>
      </c>
      <c r="BG252" s="1">
        <v>5329.7619047619</v>
      </c>
      <c r="BH252" s="1">
        <v>8.1</v>
      </c>
      <c r="BI252" s="1">
        <v>97.125758888888853</v>
      </c>
      <c r="BJ252" s="1">
        <v>302.36094285714302</v>
      </c>
      <c r="BK252" s="1">
        <v>746.92951333333303</v>
      </c>
      <c r="BL252" s="1">
        <v>1135.9142857142899</v>
      </c>
      <c r="BM252" s="1">
        <v>276.75</v>
      </c>
      <c r="BN252" s="1"/>
      <c r="BO252" s="1"/>
      <c r="BP252" s="1"/>
      <c r="BQ252" s="1"/>
      <c r="BR252" s="1"/>
      <c r="BX252" s="1"/>
      <c r="BY252" s="1"/>
      <c r="BZ252" s="1"/>
      <c r="CA252" s="1"/>
      <c r="CB252" s="52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</row>
    <row r="253" spans="1:124" hidden="1">
      <c r="A253" s="1" t="s">
        <v>378</v>
      </c>
      <c r="B253" s="1">
        <v>63.949359103164099</v>
      </c>
      <c r="C253" s="1">
        <v>77.886279102197051</v>
      </c>
      <c r="D253" s="1">
        <v>79.16533124035071</v>
      </c>
      <c r="E253" s="1">
        <v>79.914231249729568</v>
      </c>
      <c r="F253" s="1">
        <v>72.252288470462815</v>
      </c>
      <c r="G253" s="1">
        <v>76.594332223091996</v>
      </c>
      <c r="H253" s="1">
        <v>96.326176434521656</v>
      </c>
      <c r="I253" s="38">
        <v>62.341788479095442</v>
      </c>
      <c r="J253" s="1">
        <v>55.795777413451162</v>
      </c>
      <c r="K253" s="1">
        <v>55.119641187977415</v>
      </c>
      <c r="L253" s="1">
        <v>1530.3347826086999</v>
      </c>
      <c r="M253" s="1">
        <v>347.10545279846298</v>
      </c>
      <c r="N253" s="1">
        <v>75.132673846687197</v>
      </c>
      <c r="O253" s="1">
        <v>86.391304347826093</v>
      </c>
      <c r="P253" s="1">
        <v>25.6</v>
      </c>
      <c r="Q253" s="1">
        <v>877.79272635317795</v>
      </c>
      <c r="R253" s="1">
        <v>74.524782608695702</v>
      </c>
      <c r="S253" s="1">
        <v>38.94</v>
      </c>
      <c r="T253" s="1">
        <v>345.65</v>
      </c>
      <c r="U253" s="1">
        <v>1857.1239130434799</v>
      </c>
      <c r="V253" s="1">
        <v>60.8913043478261</v>
      </c>
      <c r="W253" s="1">
        <v>461.59808695652202</v>
      </c>
      <c r="X253" s="1">
        <v>763.91</v>
      </c>
      <c r="Y253" s="1">
        <v>81.614130434782595</v>
      </c>
      <c r="Z253" s="1">
        <v>12.45</v>
      </c>
      <c r="AA253" s="1">
        <v>104.50757359000001</v>
      </c>
      <c r="AB253" s="1">
        <v>472.573913043478</v>
      </c>
      <c r="AC253" s="1">
        <v>183.15899999999999</v>
      </c>
      <c r="AD253" s="1">
        <v>191.16691949423301</v>
      </c>
      <c r="AE253" s="1">
        <v>75.240531142857094</v>
      </c>
      <c r="AF253" s="1">
        <v>3.59</v>
      </c>
      <c r="AG253" s="1">
        <v>5.51</v>
      </c>
      <c r="AH253" s="1">
        <v>4.4265217388888898</v>
      </c>
      <c r="AI253" s="1">
        <v>8038.4347826086996</v>
      </c>
      <c r="AJ253" s="1">
        <v>29.41</v>
      </c>
      <c r="AK253" s="1">
        <v>29.89</v>
      </c>
      <c r="AL253" s="1">
        <v>27.05</v>
      </c>
      <c r="AM253" s="1">
        <v>31.31</v>
      </c>
      <c r="AN253" s="1">
        <v>2666.9031</v>
      </c>
      <c r="AO253" s="1">
        <v>392.32</v>
      </c>
      <c r="AP253" s="1">
        <v>257.14924862489102</v>
      </c>
      <c r="AQ253" s="1">
        <v>59.486086956521802</v>
      </c>
      <c r="AR253" s="1">
        <v>60.173913043478301</v>
      </c>
      <c r="AS253" s="1">
        <v>187.08695652173901</v>
      </c>
      <c r="AT253" s="1">
        <v>30.308517149601201</v>
      </c>
      <c r="AU253" s="1">
        <v>3.8289020129372</v>
      </c>
      <c r="AV253" s="1">
        <v>604.89510489510496</v>
      </c>
      <c r="AW253" s="1">
        <v>238.72</v>
      </c>
      <c r="AX253" s="1">
        <v>15.101599999999999</v>
      </c>
      <c r="AY253" s="1">
        <v>171.0676921989</v>
      </c>
      <c r="AZ253" s="1">
        <v>336.64547399999998</v>
      </c>
      <c r="BA253" s="1">
        <v>167.86657958124999</v>
      </c>
      <c r="BB253" s="1">
        <v>24.774221500551324</v>
      </c>
      <c r="BC253" s="1">
        <v>10.5978260869565</v>
      </c>
      <c r="BD253" s="1">
        <v>18.884782608695701</v>
      </c>
      <c r="BE253" s="1">
        <v>352.65217391304401</v>
      </c>
      <c r="BF253" s="1">
        <v>261.35000000000002</v>
      </c>
      <c r="BG253" s="1">
        <v>5314.3478260869597</v>
      </c>
      <c r="BH253" s="1">
        <v>7.9571428600000003</v>
      </c>
      <c r="BI253" s="1">
        <v>96.651818840579679</v>
      </c>
      <c r="BJ253" s="1">
        <v>289.92418086956502</v>
      </c>
      <c r="BK253" s="1">
        <v>717.28971434782602</v>
      </c>
      <c r="BL253" s="1">
        <v>1172.55217391304</v>
      </c>
      <c r="BM253" s="1">
        <v>277</v>
      </c>
      <c r="BN253" s="1"/>
      <c r="BO253" s="1"/>
      <c r="BP253" s="1"/>
      <c r="BQ253" s="1"/>
      <c r="BR253" s="1"/>
      <c r="BX253" s="1"/>
      <c r="BY253" s="1"/>
      <c r="BZ253" s="1"/>
      <c r="CA253" s="1"/>
      <c r="CB253" s="52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</row>
    <row r="254" spans="1:124" hidden="1">
      <c r="A254" s="1" t="s">
        <v>379</v>
      </c>
      <c r="B254" s="1">
        <v>67.211108065065815</v>
      </c>
      <c r="C254" s="1">
        <v>78.869192683995195</v>
      </c>
      <c r="D254" s="1">
        <v>77.961185953485852</v>
      </c>
      <c r="E254" s="1">
        <v>78.558966755605368</v>
      </c>
      <c r="F254" s="1">
        <v>72.443113847307472</v>
      </c>
      <c r="G254" s="1">
        <v>79.786353467903069</v>
      </c>
      <c r="H254" s="1">
        <v>100.1219317073467</v>
      </c>
      <c r="I254" s="38">
        <v>65.097725516479827</v>
      </c>
      <c r="J254" s="1">
        <v>60.390724128541642</v>
      </c>
      <c r="K254" s="1">
        <v>60.137446378631097</v>
      </c>
      <c r="L254" s="1">
        <v>1602.30952380952</v>
      </c>
      <c r="M254" s="1">
        <v>426.86135227571702</v>
      </c>
      <c r="N254" s="1">
        <v>73.208313988305505</v>
      </c>
      <c r="O254" s="1">
        <v>82.691904761904794</v>
      </c>
      <c r="P254" s="1">
        <v>27.15</v>
      </c>
      <c r="Q254" s="1">
        <v>882.72917562846703</v>
      </c>
      <c r="R254" s="1">
        <v>73.831500000000005</v>
      </c>
      <c r="S254" s="1">
        <v>39.469499999999996</v>
      </c>
      <c r="T254" s="1">
        <v>332.81</v>
      </c>
      <c r="U254" s="1">
        <v>1961.8928571428601</v>
      </c>
      <c r="V254" s="1">
        <v>61.642499999999998</v>
      </c>
      <c r="W254" s="1">
        <v>462.446928571429</v>
      </c>
      <c r="X254" s="1">
        <v>772.38</v>
      </c>
      <c r="Y254" s="1">
        <v>85.440476190476204</v>
      </c>
      <c r="Z254" s="1">
        <v>12.45</v>
      </c>
      <c r="AA254" s="1">
        <v>109.09640319</v>
      </c>
      <c r="AB254" s="1">
        <v>488.04761904761898</v>
      </c>
      <c r="AC254" s="1">
        <v>191.59700000000001</v>
      </c>
      <c r="AD254" s="1">
        <v>193.59847880881799</v>
      </c>
      <c r="AE254" s="1">
        <v>80.150576268796996</v>
      </c>
      <c r="AF254" s="1">
        <v>3.59</v>
      </c>
      <c r="AG254" s="1">
        <v>5.56</v>
      </c>
      <c r="AH254" s="1">
        <v>5.0644999999999998</v>
      </c>
      <c r="AI254" s="1">
        <v>8624.8095238095193</v>
      </c>
      <c r="AJ254" s="1">
        <v>32.08</v>
      </c>
      <c r="AK254" s="1">
        <v>32.619999999999997</v>
      </c>
      <c r="AL254" s="1">
        <v>29.74</v>
      </c>
      <c r="AM254" s="1">
        <v>33.89</v>
      </c>
      <c r="AN254" s="1">
        <v>2567.8087</v>
      </c>
      <c r="AO254" s="1">
        <v>364.71</v>
      </c>
      <c r="AP254" s="1">
        <v>239.78684210526299</v>
      </c>
      <c r="AQ254" s="1">
        <v>57.16</v>
      </c>
      <c r="AR254" s="1">
        <v>61.702380952380899</v>
      </c>
      <c r="AS254" s="1">
        <v>178.142857142857</v>
      </c>
      <c r="AT254" s="1">
        <v>29.812488498342798</v>
      </c>
      <c r="AU254" s="1">
        <v>3.2371424071086801</v>
      </c>
      <c r="AV254" s="1">
        <v>544.95504495504497</v>
      </c>
      <c r="AW254" s="1">
        <v>275.26499999999999</v>
      </c>
      <c r="AX254" s="1">
        <v>15.0282</v>
      </c>
      <c r="AY254" s="1">
        <v>188.0322632598</v>
      </c>
      <c r="AZ254" s="1">
        <v>340.83425199999999</v>
      </c>
      <c r="BA254" s="1">
        <v>180.45255380624999</v>
      </c>
      <c r="BB254" s="1">
        <v>23.853796784328672</v>
      </c>
      <c r="BC254" s="1">
        <v>9.8574999999999999</v>
      </c>
      <c r="BD254" s="1">
        <v>19.5685</v>
      </c>
      <c r="BE254" s="1">
        <v>354.857142857143</v>
      </c>
      <c r="BF254" s="1">
        <v>262.43</v>
      </c>
      <c r="BG254" s="1">
        <v>5471.8095238095202</v>
      </c>
      <c r="BH254" s="1">
        <v>7.56666667</v>
      </c>
      <c r="BI254" s="1">
        <v>103.44217015873016</v>
      </c>
      <c r="BJ254" s="1">
        <v>283.26748523809499</v>
      </c>
      <c r="BK254" s="1">
        <v>695.90397809523802</v>
      </c>
      <c r="BL254" s="1">
        <v>1221.6714285714299</v>
      </c>
      <c r="BM254" s="1">
        <v>273.65000000000003</v>
      </c>
      <c r="BN254" s="1"/>
      <c r="BO254" s="1"/>
      <c r="BP254" s="1"/>
      <c r="BQ254" s="1"/>
      <c r="BR254" s="1"/>
      <c r="BX254" s="1"/>
      <c r="BY254" s="1"/>
      <c r="BZ254" s="1"/>
      <c r="CA254" s="1"/>
      <c r="CB254" s="52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</row>
    <row r="255" spans="1:124" hidden="1">
      <c r="A255" s="1" t="s">
        <v>380</v>
      </c>
      <c r="B255" s="1">
        <v>66.146406882484143</v>
      </c>
      <c r="C255" s="1">
        <v>76.969869424987579</v>
      </c>
      <c r="D255" s="1">
        <v>76.804190188418076</v>
      </c>
      <c r="E255" s="1">
        <v>77.424504712850577</v>
      </c>
      <c r="F255" s="1">
        <v>71.078110892810443</v>
      </c>
      <c r="G255" s="1">
        <v>77.137218953778117</v>
      </c>
      <c r="H255" s="1">
        <v>98.972749279646067</v>
      </c>
      <c r="I255" s="38">
        <v>61.365157923490464</v>
      </c>
      <c r="J255" s="1">
        <v>59.814305814818276</v>
      </c>
      <c r="K255" s="1">
        <v>58.931683941978406</v>
      </c>
      <c r="L255" s="1">
        <v>1501.24545454545</v>
      </c>
      <c r="M255" s="1">
        <v>378.57860371672501</v>
      </c>
      <c r="N255" s="1">
        <v>76.147022982968195</v>
      </c>
      <c r="O255" s="1">
        <v>82.875</v>
      </c>
      <c r="P255" s="1">
        <v>27.15</v>
      </c>
      <c r="Q255" s="1">
        <v>877.72294413969996</v>
      </c>
      <c r="R255" s="1">
        <v>75.371363636363697</v>
      </c>
      <c r="S255" s="1">
        <v>36.547272727272698</v>
      </c>
      <c r="T255" s="1">
        <v>323.70999999999998</v>
      </c>
      <c r="U255" s="1">
        <v>1894.3727272727299</v>
      </c>
      <c r="V255" s="1">
        <v>60.893181818181802</v>
      </c>
      <c r="W255" s="1">
        <v>457.11654545454599</v>
      </c>
      <c r="X255" s="1">
        <v>744.55</v>
      </c>
      <c r="Y255" s="1">
        <v>85.409090909090907</v>
      </c>
      <c r="Z255" s="1">
        <v>12.45</v>
      </c>
      <c r="AA255" s="1">
        <v>113.14284925</v>
      </c>
      <c r="AB255" s="1">
        <v>484.786363636364</v>
      </c>
      <c r="AC255" s="1">
        <v>175.60499999999999</v>
      </c>
      <c r="AD255" s="1">
        <v>189.51492412891599</v>
      </c>
      <c r="AE255" s="1">
        <v>84.707274404761904</v>
      </c>
      <c r="AF255" s="1">
        <v>3.93</v>
      </c>
      <c r="AG255" s="1">
        <v>5.92</v>
      </c>
      <c r="AH255" s="1">
        <v>5.0213636361111096</v>
      </c>
      <c r="AI255" s="1">
        <v>7650.6363636363603</v>
      </c>
      <c r="AJ255" s="1">
        <v>31.4</v>
      </c>
      <c r="AK255" s="1">
        <v>30.93</v>
      </c>
      <c r="AL255" s="1">
        <v>30.22</v>
      </c>
      <c r="AM255" s="1">
        <v>33.049999999999997</v>
      </c>
      <c r="AN255" s="1">
        <v>2598.364</v>
      </c>
      <c r="AO255" s="1">
        <v>379.84</v>
      </c>
      <c r="AP255" s="1">
        <v>208.45789473684201</v>
      </c>
      <c r="AQ255" s="1">
        <v>54.8854545454545</v>
      </c>
      <c r="AR255" s="1">
        <v>61.526315789473699</v>
      </c>
      <c r="AS255" s="1">
        <v>186.727272727273</v>
      </c>
      <c r="AT255" s="1">
        <v>30.127775147293299</v>
      </c>
      <c r="AU255" s="1">
        <v>2.9418990952111401</v>
      </c>
      <c r="AV255" s="1">
        <v>538.46153846153902</v>
      </c>
      <c r="AW255" s="1">
        <v>270.09199999999998</v>
      </c>
      <c r="AX255" s="1">
        <v>15.2119</v>
      </c>
      <c r="AY255" s="1">
        <v>186.0040104494</v>
      </c>
      <c r="AZ255" s="1">
        <v>329.370228</v>
      </c>
      <c r="BA255" s="1">
        <v>173.60835614375</v>
      </c>
      <c r="BB255" s="1">
        <v>24.137661380110035</v>
      </c>
      <c r="BC255" s="1">
        <v>10.413181818181799</v>
      </c>
      <c r="BD255" s="1">
        <v>21.593636363636399</v>
      </c>
      <c r="BE255" s="1">
        <v>338.90909090909099</v>
      </c>
      <c r="BF255" s="1">
        <v>253</v>
      </c>
      <c r="BG255" s="1">
        <v>5266.4545454545496</v>
      </c>
      <c r="BH255" s="1">
        <v>7.4</v>
      </c>
      <c r="BI255" s="1">
        <v>107.77585500000001</v>
      </c>
      <c r="BJ255" s="1">
        <v>279.869505</v>
      </c>
      <c r="BK255" s="1">
        <v>688.37532045454498</v>
      </c>
      <c r="BL255" s="1">
        <v>1091.6136363636399</v>
      </c>
      <c r="BM255" s="1">
        <v>264.5</v>
      </c>
      <c r="BN255" s="1"/>
      <c r="BO255" s="1"/>
      <c r="BP255" s="1"/>
      <c r="BQ255" s="1"/>
      <c r="BR255" s="1"/>
      <c r="BX255" s="1"/>
      <c r="BY255" s="1"/>
      <c r="BZ255" s="1"/>
      <c r="CA255" s="1"/>
      <c r="CB255" s="52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</row>
    <row r="256" spans="1:124" hidden="1">
      <c r="A256" s="1" t="s">
        <v>381</v>
      </c>
      <c r="B256" s="1">
        <v>66.944139415521505</v>
      </c>
      <c r="C256" s="1">
        <v>76.524264024667133</v>
      </c>
      <c r="D256" s="1">
        <v>76.385859840406511</v>
      </c>
      <c r="E256" s="1">
        <v>77.238676613361164</v>
      </c>
      <c r="F256" s="1">
        <v>68.513568810255506</v>
      </c>
      <c r="G256" s="1">
        <v>76.664063528203215</v>
      </c>
      <c r="H256" s="1">
        <v>100.12037547197234</v>
      </c>
      <c r="I256" s="38">
        <v>59.721292823691556</v>
      </c>
      <c r="J256" s="1">
        <v>61.339434171915443</v>
      </c>
      <c r="K256" s="1">
        <v>60.60357046793397</v>
      </c>
      <c r="L256" s="1">
        <v>1475.55454545455</v>
      </c>
      <c r="M256" s="1">
        <v>370.73078854846801</v>
      </c>
      <c r="N256" s="1">
        <v>82.4630665379715</v>
      </c>
      <c r="O256" s="1">
        <v>89.715909090909093</v>
      </c>
      <c r="P256" s="1">
        <v>27.15</v>
      </c>
      <c r="Q256" s="1">
        <v>873.98715945849801</v>
      </c>
      <c r="R256" s="1">
        <v>70.471500000000006</v>
      </c>
      <c r="S256" s="1">
        <v>33.338000000000001</v>
      </c>
      <c r="T256" s="1">
        <v>315.10000000000002</v>
      </c>
      <c r="U256" s="1">
        <v>1795.60227272727</v>
      </c>
      <c r="V256" s="1">
        <v>63.977272727272698</v>
      </c>
      <c r="W256" s="1">
        <v>450.25721363636399</v>
      </c>
      <c r="X256" s="1">
        <v>781.82</v>
      </c>
      <c r="Y256" s="1">
        <v>84.431250000000006</v>
      </c>
      <c r="Z256" s="1">
        <v>12.45</v>
      </c>
      <c r="AA256" s="1">
        <v>112.47765086</v>
      </c>
      <c r="AB256" s="1">
        <v>465.87727272727301</v>
      </c>
      <c r="AC256" s="1">
        <v>188.40600000000001</v>
      </c>
      <c r="AD256" s="1">
        <v>188.11989566044599</v>
      </c>
      <c r="AE256" s="1">
        <v>88.937107828231305</v>
      </c>
      <c r="AF256" s="1">
        <v>3.93</v>
      </c>
      <c r="AG256" s="1">
        <v>5.86</v>
      </c>
      <c r="AH256" s="1">
        <v>5.5220000000000002</v>
      </c>
      <c r="AI256" s="1">
        <v>7350.5909090909099</v>
      </c>
      <c r="AJ256" s="1">
        <v>32.33</v>
      </c>
      <c r="AK256" s="1">
        <v>32.520000000000003</v>
      </c>
      <c r="AL256" s="1">
        <v>30.1</v>
      </c>
      <c r="AM256" s="1">
        <v>34.369999999999997</v>
      </c>
      <c r="AN256" s="1">
        <v>2552.1819999999998</v>
      </c>
      <c r="AO256" s="1">
        <v>364.21</v>
      </c>
      <c r="AP256" s="1">
        <v>215.30566593857699</v>
      </c>
      <c r="AQ256" s="1">
        <v>48.681904761904804</v>
      </c>
      <c r="AR256" s="1">
        <v>61.5</v>
      </c>
      <c r="AS256" s="1">
        <v>184.863636363636</v>
      </c>
      <c r="AT256" s="1">
        <v>28.743728740628899</v>
      </c>
      <c r="AU256" s="1">
        <v>2.8735447525409898</v>
      </c>
      <c r="AV256" s="1">
        <v>526.38270820088997</v>
      </c>
      <c r="AW256" s="1">
        <v>289.62099999999998</v>
      </c>
      <c r="AX256" s="1">
        <v>15.4323</v>
      </c>
      <c r="AY256" s="1">
        <v>194.32646083989999</v>
      </c>
      <c r="AZ256" s="1">
        <v>330.47253799999999</v>
      </c>
      <c r="BA256" s="1">
        <v>177.19122471874999</v>
      </c>
      <c r="BB256" s="1">
        <v>23.708652208461402</v>
      </c>
      <c r="BC256" s="1">
        <v>9.5135000000000005</v>
      </c>
      <c r="BD256" s="1">
        <v>21.7685</v>
      </c>
      <c r="BE256" s="1">
        <v>332.54545454545502</v>
      </c>
      <c r="BF256" s="1">
        <v>250.82</v>
      </c>
      <c r="BG256" s="1">
        <v>5264.8181818181802</v>
      </c>
      <c r="BH256" s="1">
        <v>7.1277777799999997</v>
      </c>
      <c r="BI256" s="1">
        <v>105.03678166666668</v>
      </c>
      <c r="BJ256" s="1">
        <v>267.66428500000001</v>
      </c>
      <c r="BK256" s="1">
        <v>663.53260772727299</v>
      </c>
      <c r="BL256" s="1">
        <v>1058.6818181818201</v>
      </c>
      <c r="BM256" s="1">
        <v>269.10000000000002</v>
      </c>
      <c r="BN256" s="1"/>
      <c r="BO256" s="1"/>
      <c r="BP256" s="1"/>
      <c r="BQ256" s="1"/>
      <c r="BR256" s="1"/>
      <c r="BX256" s="1"/>
      <c r="BY256" s="1"/>
      <c r="BZ256" s="1"/>
      <c r="CA256" s="1"/>
      <c r="CB256" s="52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</row>
    <row r="257" spans="1:124" hidden="1">
      <c r="A257" s="1" t="s">
        <v>382</v>
      </c>
      <c r="B257" s="1">
        <v>61.061922915571301</v>
      </c>
      <c r="C257" s="1">
        <v>77.447314035162563</v>
      </c>
      <c r="D257" s="1">
        <v>79.095365892130147</v>
      </c>
      <c r="E257" s="1">
        <v>80.483141035095784</v>
      </c>
      <c r="F257" s="1">
        <v>66.284912162444897</v>
      </c>
      <c r="G257" s="1">
        <v>75.782647373265448</v>
      </c>
      <c r="H257" s="1">
        <v>95.008712297081473</v>
      </c>
      <c r="I257" s="38">
        <v>61.895433972661003</v>
      </c>
      <c r="J257" s="1">
        <v>51.475900679614263</v>
      </c>
      <c r="K257" s="1">
        <v>47.265250999674912</v>
      </c>
      <c r="L257" s="1">
        <v>1569.0550000000001</v>
      </c>
      <c r="M257" s="1">
        <v>443.30439358063597</v>
      </c>
      <c r="N257" s="1">
        <v>86.595755566894695</v>
      </c>
      <c r="O257" s="1">
        <v>88.15</v>
      </c>
      <c r="P257" s="1">
        <v>30.75</v>
      </c>
      <c r="Q257" s="1">
        <v>892.782646836661</v>
      </c>
      <c r="R257" s="1">
        <v>64.495263157894698</v>
      </c>
      <c r="S257" s="1">
        <v>31.074736842105299</v>
      </c>
      <c r="T257" s="1">
        <v>334.72</v>
      </c>
      <c r="U257" s="1">
        <v>1852.4</v>
      </c>
      <c r="V257" s="1">
        <v>65.8605263157895</v>
      </c>
      <c r="W257" s="1">
        <v>493.05270476190498</v>
      </c>
      <c r="X257" s="1">
        <v>800</v>
      </c>
      <c r="Y257" s="1">
        <v>85.25</v>
      </c>
      <c r="Z257" s="1">
        <v>12.45</v>
      </c>
      <c r="AA257" s="1">
        <v>117.82690486</v>
      </c>
      <c r="AB257" s="1">
        <v>463.53</v>
      </c>
      <c r="AC257" s="1">
        <v>177.93799999999999</v>
      </c>
      <c r="AD257" s="1">
        <v>180.27520691722501</v>
      </c>
      <c r="AE257" s="1">
        <v>96.224203759398506</v>
      </c>
      <c r="AF257" s="1">
        <v>3.93</v>
      </c>
      <c r="AG257" s="1">
        <v>5.72</v>
      </c>
      <c r="AH257" s="1">
        <v>8.9135000000000009</v>
      </c>
      <c r="AI257" s="1">
        <v>7318.8</v>
      </c>
      <c r="AJ257" s="1">
        <v>25.28</v>
      </c>
      <c r="AK257" s="1">
        <v>25.28</v>
      </c>
      <c r="AL257" s="1">
        <v>22.16</v>
      </c>
      <c r="AM257" s="1">
        <v>28.4</v>
      </c>
      <c r="AN257" s="1">
        <v>2601.7192</v>
      </c>
      <c r="AO257" s="1">
        <v>309.02</v>
      </c>
      <c r="AP257" s="1">
        <v>199.17894736842101</v>
      </c>
      <c r="AQ257" s="1">
        <v>54.755499999999998</v>
      </c>
      <c r="AR257" s="1">
        <v>61.5</v>
      </c>
      <c r="AS257" s="1">
        <v>183.57142857142901</v>
      </c>
      <c r="AT257" s="1">
        <v>28.1258451618706</v>
      </c>
      <c r="AU257" s="1">
        <v>3.0200083827844102</v>
      </c>
      <c r="AV257" s="1">
        <v>524.47552447552505</v>
      </c>
      <c r="AW257" s="1">
        <v>211.79</v>
      </c>
      <c r="AX257" s="1">
        <v>15.5646</v>
      </c>
      <c r="AY257" s="1">
        <v>211.8091182165</v>
      </c>
      <c r="AZ257" s="1">
        <v>328.04745600000001</v>
      </c>
      <c r="BA257" s="1">
        <v>185.96465930625001</v>
      </c>
      <c r="BB257" s="1">
        <v>24.304481041964983</v>
      </c>
      <c r="BC257" s="1">
        <v>9.7174999999999994</v>
      </c>
      <c r="BD257" s="1">
        <v>21.3565</v>
      </c>
      <c r="BE257" s="1">
        <v>356.04761904761898</v>
      </c>
      <c r="BF257" s="1">
        <v>245.43</v>
      </c>
      <c r="BG257" s="1">
        <v>5227.3999999999996</v>
      </c>
      <c r="BH257" s="1">
        <v>7.1357142900000001</v>
      </c>
      <c r="BI257" s="1">
        <v>113.74002016666664</v>
      </c>
      <c r="BJ257" s="1">
        <v>286.88452454545501</v>
      </c>
      <c r="BK257" s="1">
        <v>688.38818000000003</v>
      </c>
      <c r="BL257" s="1">
        <v>1059.33</v>
      </c>
      <c r="BM257" s="1">
        <v>274.45</v>
      </c>
      <c r="BN257" s="1"/>
      <c r="BO257" s="1"/>
      <c r="BP257" s="1"/>
      <c r="BQ257" s="1"/>
      <c r="BR257" s="1"/>
      <c r="BX257" s="1"/>
      <c r="BY257" s="1"/>
      <c r="BZ257" s="1"/>
      <c r="CA257" s="1"/>
      <c r="CB257" s="52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</row>
    <row r="258" spans="1:124" hidden="1">
      <c r="A258" s="1" t="s">
        <v>383</v>
      </c>
      <c r="B258" s="1">
        <v>61.870489889982053</v>
      </c>
      <c r="C258" s="1">
        <v>78.210049951914982</v>
      </c>
      <c r="D258" s="1">
        <v>78.629265076928036</v>
      </c>
      <c r="E258" s="1">
        <v>79.768514274623016</v>
      </c>
      <c r="F258" s="1">
        <v>68.112936687831123</v>
      </c>
      <c r="G258" s="1">
        <v>77.786608517216365</v>
      </c>
      <c r="H258" s="1">
        <v>99.230097845974257</v>
      </c>
      <c r="I258" s="38">
        <v>62.297723321933269</v>
      </c>
      <c r="J258" s="1">
        <v>52.311280412695417</v>
      </c>
      <c r="K258" s="1">
        <v>48.506187783605903</v>
      </c>
      <c r="L258" s="1">
        <v>1619.8772727272701</v>
      </c>
      <c r="M258" s="1">
        <v>532.66874849867895</v>
      </c>
      <c r="N258" s="1">
        <v>85.7532515051725</v>
      </c>
      <c r="O258" s="1">
        <v>87.806818181818201</v>
      </c>
      <c r="P258" s="1">
        <v>32.1</v>
      </c>
      <c r="Q258" s="1">
        <v>966.39499219304105</v>
      </c>
      <c r="R258" s="1">
        <v>64.984285714285704</v>
      </c>
      <c r="S258" s="1">
        <v>32.965714285714299</v>
      </c>
      <c r="T258" s="1">
        <v>342.98</v>
      </c>
      <c r="U258" s="1">
        <v>1787.0568181818201</v>
      </c>
      <c r="V258" s="1">
        <v>64.177272727272694</v>
      </c>
      <c r="W258" s="1">
        <v>500.77404347826098</v>
      </c>
      <c r="X258" s="1">
        <v>808.7</v>
      </c>
      <c r="Y258" s="1">
        <v>85.320652173913004</v>
      </c>
      <c r="Z258" s="1">
        <v>12.99</v>
      </c>
      <c r="AA258" s="1">
        <v>122.87113263000001</v>
      </c>
      <c r="AB258" s="1">
        <v>478.536363636364</v>
      </c>
      <c r="AC258" s="1">
        <v>178.864</v>
      </c>
      <c r="AD258" s="1">
        <v>171.761882818788</v>
      </c>
      <c r="AE258" s="1">
        <v>94.297233270676699</v>
      </c>
      <c r="AF258" s="1">
        <v>4.22</v>
      </c>
      <c r="AG258" s="1">
        <v>4.9800000000000004</v>
      </c>
      <c r="AH258" s="1">
        <v>8.17285714166667</v>
      </c>
      <c r="AI258" s="1">
        <v>6975.9090909090901</v>
      </c>
      <c r="AJ258" s="1">
        <v>25.95</v>
      </c>
      <c r="AK258" s="1">
        <v>25.64</v>
      </c>
      <c r="AL258" s="1">
        <v>22.69</v>
      </c>
      <c r="AM258" s="1">
        <v>29.52</v>
      </c>
      <c r="AN258" s="1">
        <v>2624.08</v>
      </c>
      <c r="AO258" s="1">
        <v>348.93</v>
      </c>
      <c r="AP258" s="1">
        <v>191.78882543358699</v>
      </c>
      <c r="AQ258" s="1">
        <v>50.384090909090901</v>
      </c>
      <c r="AR258" s="1">
        <v>61.538461538461497</v>
      </c>
      <c r="AS258" s="1">
        <v>184.434782608696</v>
      </c>
      <c r="AT258" s="1">
        <v>27.610343736153201</v>
      </c>
      <c r="AU258" s="1">
        <v>3.05</v>
      </c>
      <c r="AV258" s="1">
        <v>517.48251748251801</v>
      </c>
      <c r="AW258" s="1">
        <v>275.60399999999998</v>
      </c>
      <c r="AX258" s="1">
        <v>15.9468</v>
      </c>
      <c r="AY258" s="1">
        <v>197.5893023175</v>
      </c>
      <c r="AZ258" s="1">
        <v>321.43359600000002</v>
      </c>
      <c r="BA258" s="1">
        <v>175.42275753749999</v>
      </c>
      <c r="BB258" s="1">
        <v>24.582920899169597</v>
      </c>
      <c r="BC258" s="1">
        <v>10.0595238095238</v>
      </c>
      <c r="BD258" s="1">
        <v>21.463809523809498</v>
      </c>
      <c r="BE258" s="1">
        <v>346.91304347826099</v>
      </c>
      <c r="BF258" s="1">
        <v>236.09</v>
      </c>
      <c r="BG258" s="1">
        <v>5168.5</v>
      </c>
      <c r="BH258" s="1">
        <v>7.1</v>
      </c>
      <c r="BI258" s="1">
        <v>109.47942499999998</v>
      </c>
      <c r="BJ258" s="1">
        <v>309.69147833333301</v>
      </c>
      <c r="BK258" s="1">
        <v>716.13699722222202</v>
      </c>
      <c r="BL258" s="1">
        <v>1032.7</v>
      </c>
      <c r="BM258" s="1">
        <v>264.5</v>
      </c>
      <c r="BN258" s="1"/>
      <c r="BO258" s="1"/>
      <c r="BP258" s="1"/>
      <c r="BQ258" s="1"/>
      <c r="BR258" s="1"/>
      <c r="BX258" s="1"/>
      <c r="BY258" s="1"/>
      <c r="BZ258" s="1"/>
      <c r="CA258" s="1"/>
      <c r="CB258" s="52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</row>
    <row r="259" spans="1:124" hidden="1">
      <c r="A259" s="1" t="s">
        <v>384</v>
      </c>
      <c r="B259" s="1">
        <v>62.464018817771503</v>
      </c>
      <c r="C259" s="1">
        <v>77.928764089775811</v>
      </c>
      <c r="D259" s="1">
        <v>78.58683993157517</v>
      </c>
      <c r="E259" s="1">
        <v>79.252515814430907</v>
      </c>
      <c r="F259" s="1">
        <v>72.442033159731935</v>
      </c>
      <c r="G259" s="1">
        <v>77.264053868303179</v>
      </c>
      <c r="H259" s="1">
        <v>98.891278311351059</v>
      </c>
      <c r="I259" s="38">
        <v>61.64245463343687</v>
      </c>
      <c r="J259" s="1">
        <v>53.416606341080922</v>
      </c>
      <c r="K259" s="1">
        <v>51.008435408400686</v>
      </c>
      <c r="L259" s="1">
        <v>1607.03</v>
      </c>
      <c r="M259" s="1">
        <v>681.28453038674002</v>
      </c>
      <c r="N259" s="1">
        <v>82.307894563859804</v>
      </c>
      <c r="O259" s="1">
        <v>87.5625</v>
      </c>
      <c r="P259" s="1">
        <v>32.1</v>
      </c>
      <c r="Q259" s="1">
        <v>1157.4665754119601</v>
      </c>
      <c r="R259" s="1">
        <v>66.941000000000003</v>
      </c>
      <c r="S259" s="1">
        <v>31.968499999999999</v>
      </c>
      <c r="T259" s="1">
        <v>331.48</v>
      </c>
      <c r="U259" s="1">
        <v>1766.125</v>
      </c>
      <c r="V259" s="1">
        <v>60.442500000000003</v>
      </c>
      <c r="W259" s="1">
        <v>513.13919499999997</v>
      </c>
      <c r="X259" s="1">
        <v>800</v>
      </c>
      <c r="Y259" s="1">
        <v>84.487499999999997</v>
      </c>
      <c r="Z259" s="1">
        <v>12.99</v>
      </c>
      <c r="AA259" s="1">
        <v>123.60416504</v>
      </c>
      <c r="AB259" s="1">
        <v>501.71</v>
      </c>
      <c r="AC259" s="1">
        <v>170.31</v>
      </c>
      <c r="AD259" s="1">
        <v>173.20409294645199</v>
      </c>
      <c r="AE259" s="1">
        <v>92.377514821428505</v>
      </c>
      <c r="AF259" s="1">
        <v>4.22</v>
      </c>
      <c r="AG259" s="1">
        <v>4.66</v>
      </c>
      <c r="AH259" s="1">
        <v>5.5515789472222199</v>
      </c>
      <c r="AI259" s="1">
        <v>6546.8</v>
      </c>
      <c r="AJ259" s="1">
        <v>27.24</v>
      </c>
      <c r="AK259" s="1">
        <v>27.41</v>
      </c>
      <c r="AL259" s="1">
        <v>24.74</v>
      </c>
      <c r="AM259" s="1">
        <v>29.57</v>
      </c>
      <c r="AN259" s="1">
        <v>2552.27</v>
      </c>
      <c r="AO259" s="1">
        <v>407.17</v>
      </c>
      <c r="AP259" s="1">
        <v>185.065003421233</v>
      </c>
      <c r="AQ259" s="1">
        <v>53.796500000000002</v>
      </c>
      <c r="AR259" s="1">
        <v>61.7708333333333</v>
      </c>
      <c r="AS259" s="1">
        <v>185.1</v>
      </c>
      <c r="AT259" s="1">
        <v>27.300406927148099</v>
      </c>
      <c r="AU259" s="1">
        <v>3.0213411659416098</v>
      </c>
      <c r="AV259" s="1">
        <v>501.74825174825202</v>
      </c>
      <c r="AW259" s="1">
        <v>289.81900000000002</v>
      </c>
      <c r="AX259" s="1">
        <v>16.3142</v>
      </c>
      <c r="AY259" s="1">
        <v>178.7067095772</v>
      </c>
      <c r="AZ259" s="1">
        <v>325.40191199999998</v>
      </c>
      <c r="BA259" s="1">
        <v>167.45317166875</v>
      </c>
      <c r="BB259" s="1">
        <v>24.174999387649571</v>
      </c>
      <c r="BC259" s="1">
        <v>9.3625000000000007</v>
      </c>
      <c r="BD259" s="1">
        <v>21.541</v>
      </c>
      <c r="BE259" s="1">
        <v>349.1</v>
      </c>
      <c r="BF259" s="1">
        <v>230</v>
      </c>
      <c r="BG259" s="1">
        <v>5121.25</v>
      </c>
      <c r="BH259" s="1">
        <v>7.3875000000000002</v>
      </c>
      <c r="BI259" s="1">
        <v>103.32319066666669</v>
      </c>
      <c r="BJ259" s="1">
        <v>323.94815999999997</v>
      </c>
      <c r="BK259" s="1">
        <v>733.27823950000004</v>
      </c>
      <c r="BL259" s="1">
        <v>1021.58</v>
      </c>
      <c r="BM259" s="1">
        <v>266.7</v>
      </c>
      <c r="BN259" s="1"/>
      <c r="BO259" s="1"/>
      <c r="BP259" s="1"/>
      <c r="BQ259" s="1"/>
      <c r="BR259" s="1"/>
      <c r="BX259" s="1"/>
      <c r="BY259" s="1"/>
      <c r="BZ259" s="1"/>
      <c r="CA259" s="1"/>
      <c r="CB259" s="52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</row>
    <row r="260" spans="1:124" hidden="1">
      <c r="A260" s="1" t="s">
        <v>385</v>
      </c>
      <c r="B260" s="1">
        <v>60.327267445748468</v>
      </c>
      <c r="C260" s="1">
        <v>78.084306220112083</v>
      </c>
      <c r="D260" s="1">
        <v>79.845557996368854</v>
      </c>
      <c r="E260" s="1">
        <v>80.838832366945425</v>
      </c>
      <c r="F260" s="1">
        <v>70.676712863459244</v>
      </c>
      <c r="G260" s="1">
        <v>76.305298415990961</v>
      </c>
      <c r="H260" s="1">
        <v>99.781403832731343</v>
      </c>
      <c r="I260" s="38">
        <v>59.348230652555436</v>
      </c>
      <c r="J260" s="1">
        <v>49.938783747469373</v>
      </c>
      <c r="K260" s="1">
        <v>46.90173547913696</v>
      </c>
      <c r="L260" s="1">
        <v>1512.1727272727301</v>
      </c>
      <c r="M260" s="1">
        <v>554.99748869914595</v>
      </c>
      <c r="N260" s="1">
        <v>83.074303566354104</v>
      </c>
      <c r="O260" s="1">
        <v>91.058181818181794</v>
      </c>
      <c r="P260" s="1">
        <v>32.6</v>
      </c>
      <c r="Q260" s="1">
        <v>1124.4055139121699</v>
      </c>
      <c r="R260" s="1">
        <v>65.927727272727296</v>
      </c>
      <c r="S260" s="1">
        <v>30.960909090909102</v>
      </c>
      <c r="T260" s="1">
        <v>351.18</v>
      </c>
      <c r="U260" s="1">
        <v>1742.1590909090901</v>
      </c>
      <c r="V260" s="1">
        <v>54.563636363636398</v>
      </c>
      <c r="W260" s="1">
        <v>497.35662272727302</v>
      </c>
      <c r="X260" s="1">
        <v>788.64</v>
      </c>
      <c r="Y260" s="1">
        <v>93.272727272727295</v>
      </c>
      <c r="Z260" s="1">
        <v>12.99</v>
      </c>
      <c r="AA260" s="1">
        <v>137.77126587000001</v>
      </c>
      <c r="AB260" s="1">
        <v>498.84545454545503</v>
      </c>
      <c r="AC260" s="1">
        <v>159.94900000000001</v>
      </c>
      <c r="AD260" s="1">
        <v>166.15470447682</v>
      </c>
      <c r="AE260" s="1">
        <v>91.012153571428598</v>
      </c>
      <c r="AF260" s="1">
        <v>4.22</v>
      </c>
      <c r="AG260" s="1">
        <v>4.8499999999999996</v>
      </c>
      <c r="AH260" s="1">
        <v>5.1777272722222198</v>
      </c>
      <c r="AI260" s="1">
        <v>6165.1818181818198</v>
      </c>
      <c r="AJ260" s="1">
        <v>25.02</v>
      </c>
      <c r="AK260" s="1">
        <v>24.4</v>
      </c>
      <c r="AL260" s="1">
        <v>23.43</v>
      </c>
      <c r="AM260" s="1">
        <v>27.24</v>
      </c>
      <c r="AN260" s="1">
        <v>2565.3200000000002</v>
      </c>
      <c r="AO260" s="1">
        <v>554.80999999999995</v>
      </c>
      <c r="AP260" s="1">
        <v>210.90028684965401</v>
      </c>
      <c r="AQ260" s="1">
        <v>63.111818181818201</v>
      </c>
      <c r="AR260" s="1">
        <v>62</v>
      </c>
      <c r="AS260" s="1">
        <v>177.09090909090901</v>
      </c>
      <c r="AT260" s="1">
        <v>26.018785152523101</v>
      </c>
      <c r="AU260" s="1">
        <v>3.1000115888283699</v>
      </c>
      <c r="AV260" s="1">
        <v>500</v>
      </c>
      <c r="AW260" s="1">
        <v>263.49200000000002</v>
      </c>
      <c r="AX260" s="1">
        <v>16.534700000000001</v>
      </c>
      <c r="AY260" s="1">
        <v>169.5244563649</v>
      </c>
      <c r="AZ260" s="1">
        <v>351.85735199999999</v>
      </c>
      <c r="BA260" s="1">
        <v>164.37557943125</v>
      </c>
      <c r="BB260" s="1">
        <v>24.030711419242731</v>
      </c>
      <c r="BC260" s="1">
        <v>8.71681818181818</v>
      </c>
      <c r="BD260" s="1">
        <v>21.552272727272701</v>
      </c>
      <c r="BE260" s="1">
        <v>379.86363636363598</v>
      </c>
      <c r="BF260" s="1">
        <v>224.82</v>
      </c>
      <c r="BG260" s="1">
        <v>5049.6363636363603</v>
      </c>
      <c r="BH260" s="1">
        <v>7.6944444399999998</v>
      </c>
      <c r="BI260" s="1">
        <v>105.57123500000003</v>
      </c>
      <c r="BJ260" s="1">
        <v>315.358117727273</v>
      </c>
      <c r="BK260" s="1">
        <v>688.22562090909105</v>
      </c>
      <c r="BL260" s="1">
        <v>1005.62272727273</v>
      </c>
      <c r="BM260" s="1">
        <v>257.7</v>
      </c>
      <c r="BN260" s="1"/>
      <c r="BO260" s="1"/>
      <c r="BP260" s="1"/>
      <c r="BQ260" s="1"/>
      <c r="BR260" s="1"/>
      <c r="BX260" s="1"/>
      <c r="BY260" s="1"/>
      <c r="BZ260" s="1"/>
      <c r="CA260" s="1"/>
      <c r="CB260" s="52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</row>
    <row r="261" spans="1:124" hidden="1">
      <c r="A261" s="1" t="s">
        <v>386</v>
      </c>
      <c r="B261" s="1">
        <v>61.148663997439719</v>
      </c>
      <c r="C261" s="1">
        <v>78.437609139033398</v>
      </c>
      <c r="D261" s="1">
        <v>78.616445216473721</v>
      </c>
      <c r="E261" s="1">
        <v>79.776177921474783</v>
      </c>
      <c r="F261" s="1">
        <v>67.911035026988273</v>
      </c>
      <c r="G261" s="1">
        <v>78.256970128919392</v>
      </c>
      <c r="H261" s="1">
        <v>105.5242292766962</v>
      </c>
      <c r="I261" s="38">
        <v>58.561507321775075</v>
      </c>
      <c r="J261" s="1">
        <v>51.034031313121297</v>
      </c>
      <c r="K261" s="1">
        <v>48.109536891409824</v>
      </c>
      <c r="L261" s="1">
        <v>1499.4833333333299</v>
      </c>
      <c r="M261" s="1">
        <v>532.096816627203</v>
      </c>
      <c r="N261" s="1">
        <v>84.719645069952307</v>
      </c>
      <c r="O261" s="1">
        <v>90.112499999999997</v>
      </c>
      <c r="P261" s="1">
        <v>33.5</v>
      </c>
      <c r="Q261" s="1">
        <v>1083.6628259412801</v>
      </c>
      <c r="R261" s="1">
        <v>65.505789473684203</v>
      </c>
      <c r="S261" s="1">
        <v>28.62</v>
      </c>
      <c r="T261" s="1">
        <v>361.56</v>
      </c>
      <c r="U261" s="1">
        <v>1665.9722222222199</v>
      </c>
      <c r="V261" s="1">
        <v>51.163888888888899</v>
      </c>
      <c r="W261" s="1">
        <v>481.002571428571</v>
      </c>
      <c r="X261" s="1">
        <v>748.57</v>
      </c>
      <c r="Y261" s="1">
        <v>101.31578947368401</v>
      </c>
      <c r="Z261" s="1">
        <v>12.99</v>
      </c>
      <c r="AA261" s="1">
        <v>131.90677500999999</v>
      </c>
      <c r="AB261" s="1">
        <v>477.58888888888902</v>
      </c>
      <c r="AC261" s="1">
        <v>158.435</v>
      </c>
      <c r="AD261" s="1">
        <v>162.59206823041899</v>
      </c>
      <c r="AE261" s="1">
        <v>87.545066517857194</v>
      </c>
      <c r="AF261" s="1">
        <v>4.26</v>
      </c>
      <c r="AG261" s="1">
        <v>4.79</v>
      </c>
      <c r="AH261" s="1">
        <v>5.1825000000000001</v>
      </c>
      <c r="AI261" s="1">
        <v>6363.1111111111104</v>
      </c>
      <c r="AJ261" s="1">
        <v>25.66</v>
      </c>
      <c r="AK261" s="1">
        <v>25.55</v>
      </c>
      <c r="AL261" s="1">
        <v>24.06</v>
      </c>
      <c r="AM261" s="1">
        <v>27.37</v>
      </c>
      <c r="AN261" s="1">
        <v>2597.9499999999998</v>
      </c>
      <c r="AO261" s="1">
        <v>629.72</v>
      </c>
      <c r="AP261" s="1">
        <v>208.963865568334</v>
      </c>
      <c r="AQ261" s="1">
        <v>64.634285714285696</v>
      </c>
      <c r="AR261" s="1">
        <v>62.057692307692299</v>
      </c>
      <c r="AS261" s="1">
        <v>162.09523809523799</v>
      </c>
      <c r="AT261" s="1">
        <v>26.253498846776701</v>
      </c>
      <c r="AU261" s="1">
        <v>3.0260978951465898</v>
      </c>
      <c r="AV261" s="1">
        <v>500</v>
      </c>
      <c r="AW261" s="1">
        <v>289.279</v>
      </c>
      <c r="AX261" s="1">
        <v>16.534700000000001</v>
      </c>
      <c r="AY261" s="1">
        <v>169.01739316230001</v>
      </c>
      <c r="AZ261" s="1">
        <v>333.99993000000001</v>
      </c>
      <c r="BA261" s="1">
        <v>158.61083576249999</v>
      </c>
      <c r="BB261" s="1">
        <v>23.857914258844307</v>
      </c>
      <c r="BC261" s="1">
        <v>8.0521052631578893</v>
      </c>
      <c r="BD261" s="1">
        <v>21.517368421052598</v>
      </c>
      <c r="BE261" s="1">
        <v>372.28571428571399</v>
      </c>
      <c r="BF261" s="1">
        <v>212.35</v>
      </c>
      <c r="BG261" s="1">
        <v>4949.7777777777801</v>
      </c>
      <c r="BH261" s="1">
        <v>8.2285714300000006</v>
      </c>
      <c r="BI261" s="1">
        <v>106.15420269841269</v>
      </c>
      <c r="BJ261" s="1">
        <v>327.51570666666697</v>
      </c>
      <c r="BK261" s="1">
        <v>760.62552666666704</v>
      </c>
      <c r="BL261" s="1">
        <v>970.13888888888903</v>
      </c>
      <c r="BM261" s="1">
        <v>263.14999999999998</v>
      </c>
      <c r="BN261" s="1"/>
      <c r="BO261" s="1"/>
      <c r="BP261" s="1"/>
      <c r="BQ261" s="1"/>
      <c r="BR261" s="1"/>
      <c r="BX261" s="1"/>
      <c r="BY261" s="1"/>
      <c r="BZ261" s="1"/>
      <c r="CA261" s="1"/>
      <c r="CB261" s="52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</row>
    <row r="262" spans="1:124" hidden="1">
      <c r="A262" s="1" t="s">
        <v>387</v>
      </c>
      <c r="B262" s="1">
        <v>63.339870942443376</v>
      </c>
      <c r="C262" s="1">
        <v>79.678464674550895</v>
      </c>
      <c r="D262" s="1">
        <v>80.555444821195167</v>
      </c>
      <c r="E262" s="1">
        <v>81.939793450989015</v>
      </c>
      <c r="F262" s="1">
        <v>67.776620991111486</v>
      </c>
      <c r="G262" s="1">
        <v>78.792643268451144</v>
      </c>
      <c r="H262" s="1">
        <v>104.82263882511495</v>
      </c>
      <c r="I262" s="38">
        <v>59.99087054248924</v>
      </c>
      <c r="J262" s="1">
        <v>53.781226801627867</v>
      </c>
      <c r="K262" s="1">
        <v>51.647444814074333</v>
      </c>
      <c r="L262" s="1">
        <v>1542.3904761904801</v>
      </c>
      <c r="M262" s="1">
        <v>638.36175834734502</v>
      </c>
      <c r="N262" s="1">
        <v>89.726615140997694</v>
      </c>
      <c r="O262" s="1">
        <v>91.488636363636402</v>
      </c>
      <c r="P262" s="1">
        <v>33.799999999999997</v>
      </c>
      <c r="Q262" s="1">
        <v>1077.4361268620501</v>
      </c>
      <c r="R262" s="1">
        <v>68.938636363636405</v>
      </c>
      <c r="S262" s="1">
        <v>29.7127272727273</v>
      </c>
      <c r="T262" s="1">
        <v>370.56</v>
      </c>
      <c r="U262" s="1">
        <v>1684.85</v>
      </c>
      <c r="V262" s="1">
        <v>49.971428571428604</v>
      </c>
      <c r="W262" s="1">
        <v>479.30956521739103</v>
      </c>
      <c r="X262" s="1">
        <v>740</v>
      </c>
      <c r="Y262" s="1">
        <v>102.288043478261</v>
      </c>
      <c r="Z262" s="1">
        <v>12.99</v>
      </c>
      <c r="AA262" s="1">
        <v>130.05206978000001</v>
      </c>
      <c r="AB262" s="1">
        <v>466.07619047619102</v>
      </c>
      <c r="AC262" s="1">
        <v>157.92500000000001</v>
      </c>
      <c r="AD262" s="1">
        <v>164.29944339207199</v>
      </c>
      <c r="AE262" s="1">
        <v>85.077523086734701</v>
      </c>
      <c r="AF262" s="1">
        <v>4.26</v>
      </c>
      <c r="AG262" s="1">
        <v>4.95</v>
      </c>
      <c r="AH262" s="1">
        <v>4.1950000000000003</v>
      </c>
      <c r="AI262" s="1">
        <v>7086.4761904761899</v>
      </c>
      <c r="AJ262" s="1">
        <v>27.55</v>
      </c>
      <c r="AK262" s="1">
        <v>28.45</v>
      </c>
      <c r="AL262" s="1">
        <v>25.58</v>
      </c>
      <c r="AM262" s="1">
        <v>28.61</v>
      </c>
      <c r="AN262" s="1">
        <v>2581.6799999999998</v>
      </c>
      <c r="AO262" s="1">
        <v>734.34</v>
      </c>
      <c r="AP262" s="1">
        <v>194.01052631578901</v>
      </c>
      <c r="AQ262" s="1">
        <v>70.614090909090905</v>
      </c>
      <c r="AR262" s="1">
        <v>63.038461538461497</v>
      </c>
      <c r="AS262" s="1">
        <v>164.26086956521701</v>
      </c>
      <c r="AT262" s="1">
        <v>27.51473477331</v>
      </c>
      <c r="AU262" s="1">
        <v>2.9735930934773398</v>
      </c>
      <c r="AV262" s="1">
        <v>500</v>
      </c>
      <c r="AW262" s="1">
        <v>275.589</v>
      </c>
      <c r="AX262" s="1">
        <v>16.534700000000001</v>
      </c>
      <c r="AY262" s="1">
        <v>178.06736901740001</v>
      </c>
      <c r="AZ262" s="1">
        <v>323.638216</v>
      </c>
      <c r="BA262" s="1">
        <v>163.87030309375001</v>
      </c>
      <c r="BB262" s="1">
        <v>23.698995578981116</v>
      </c>
      <c r="BC262" s="1">
        <v>8.9595454545454594</v>
      </c>
      <c r="BD262" s="1">
        <v>21.3481818181818</v>
      </c>
      <c r="BE262" s="1">
        <v>379.65217391304401</v>
      </c>
      <c r="BF262" s="1">
        <v>195.57</v>
      </c>
      <c r="BG262" s="1">
        <v>4951.78947368421</v>
      </c>
      <c r="BH262" s="1">
        <v>9</v>
      </c>
      <c r="BI262" s="1">
        <v>110.77416724637679</v>
      </c>
      <c r="BJ262" s="1">
        <v>325.69293608695602</v>
      </c>
      <c r="BK262" s="1">
        <v>716.76508478260905</v>
      </c>
      <c r="BL262" s="1">
        <v>937.96190476190498</v>
      </c>
      <c r="BM262" s="1">
        <v>267.5</v>
      </c>
      <c r="BN262" s="1"/>
      <c r="BO262" s="1"/>
      <c r="BP262" s="1"/>
      <c r="BQ262" s="1"/>
      <c r="BR262" s="1"/>
      <c r="BX262" s="1"/>
      <c r="BY262" s="1"/>
      <c r="BZ262" s="1"/>
      <c r="CA262" s="1"/>
      <c r="CB262" s="52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</row>
    <row r="263" spans="1:124" hidden="1">
      <c r="A263" s="1" t="s">
        <v>388</v>
      </c>
      <c r="B263" s="1">
        <v>62.412323978486164</v>
      </c>
      <c r="C263" s="1">
        <v>78.824908228353479</v>
      </c>
      <c r="D263" s="1">
        <v>80.800336695782818</v>
      </c>
      <c r="E263" s="1">
        <v>82.680439890865784</v>
      </c>
      <c r="F263" s="1">
        <v>63.445237701737767</v>
      </c>
      <c r="G263" s="1">
        <v>76.829564514629098</v>
      </c>
      <c r="H263" s="1">
        <v>103.5748942479177</v>
      </c>
      <c r="I263" s="38">
        <v>57.511097477954259</v>
      </c>
      <c r="J263" s="1">
        <v>52.810392817951765</v>
      </c>
      <c r="K263" s="1">
        <v>50.600664374549659</v>
      </c>
      <c r="L263" s="1">
        <v>1470.8333333333301</v>
      </c>
      <c r="M263" s="1">
        <v>610.36569323862102</v>
      </c>
      <c r="N263" s="1">
        <v>95.057071634741504</v>
      </c>
      <c r="O263" s="1">
        <v>94.452380952380906</v>
      </c>
      <c r="P263" s="1">
        <v>33.9</v>
      </c>
      <c r="Q263" s="1">
        <v>973.29105488682001</v>
      </c>
      <c r="R263" s="1">
        <v>63.667499999999997</v>
      </c>
      <c r="S263" s="1">
        <v>29.321999999999999</v>
      </c>
      <c r="T263" s="1">
        <v>361.51</v>
      </c>
      <c r="U263" s="1">
        <v>1610.4690476190499</v>
      </c>
      <c r="V263" s="1">
        <v>47.459523809523802</v>
      </c>
      <c r="W263" s="1">
        <v>508.92869047619098</v>
      </c>
      <c r="X263" s="1">
        <v>736.19</v>
      </c>
      <c r="Y263" s="1">
        <v>97.529761904761898</v>
      </c>
      <c r="Z263" s="1">
        <v>12.99</v>
      </c>
      <c r="AA263" s="1">
        <v>124.57228306</v>
      </c>
      <c r="AB263" s="1">
        <v>444.73333333333301</v>
      </c>
      <c r="AC263" s="1">
        <v>156.631</v>
      </c>
      <c r="AD263" s="1">
        <v>164.53188746767</v>
      </c>
      <c r="AE263" s="1">
        <v>83.160665986394605</v>
      </c>
      <c r="AF263" s="1">
        <v>4.26</v>
      </c>
      <c r="AG263" s="1">
        <v>5.1100000000000003</v>
      </c>
      <c r="AH263" s="1">
        <v>3.7271428583333299</v>
      </c>
      <c r="AI263" s="1">
        <v>6674.3333333333303</v>
      </c>
      <c r="AJ263" s="1">
        <v>26.97</v>
      </c>
      <c r="AK263" s="1">
        <v>27.72</v>
      </c>
      <c r="AL263" s="1">
        <v>25.61</v>
      </c>
      <c r="AM263" s="1">
        <v>27.56</v>
      </c>
      <c r="AN263" s="1">
        <v>2536.4899999999998</v>
      </c>
      <c r="AO263" s="1">
        <v>830.56</v>
      </c>
      <c r="AP263" s="1">
        <v>209.16554827504501</v>
      </c>
      <c r="AQ263" s="1">
        <v>72.917619047618999</v>
      </c>
      <c r="AR263" s="1">
        <v>63.538461538461497</v>
      </c>
      <c r="AS263" s="1">
        <v>167.76190476190499</v>
      </c>
      <c r="AT263" s="1">
        <v>28.118566229646898</v>
      </c>
      <c r="AU263" s="1">
        <v>2.8853495649929601</v>
      </c>
      <c r="AV263" s="1">
        <v>476.68997668997702</v>
      </c>
      <c r="AW263" s="1">
        <v>305.238</v>
      </c>
      <c r="AX263" s="1">
        <v>16.534700000000001</v>
      </c>
      <c r="AY263" s="1">
        <v>185.0449996097</v>
      </c>
      <c r="AZ263" s="1">
        <v>332.45669600000002</v>
      </c>
      <c r="BA263" s="1">
        <v>170.23219152499999</v>
      </c>
      <c r="BB263" s="1">
        <v>23.299363004357513</v>
      </c>
      <c r="BC263" s="1">
        <v>8.7428571428571402</v>
      </c>
      <c r="BD263" s="1">
        <v>21.038571428571402</v>
      </c>
      <c r="BE263" s="1">
        <v>412.61904761904799</v>
      </c>
      <c r="BF263" s="1">
        <v>191</v>
      </c>
      <c r="BG263" s="1">
        <v>4829.9047619047597</v>
      </c>
      <c r="BH263" s="1">
        <v>8.7777777799999992</v>
      </c>
      <c r="BI263" s="1">
        <v>109.42613873015873</v>
      </c>
      <c r="BJ263" s="1">
        <v>326.92177285714303</v>
      </c>
      <c r="BK263" s="1">
        <v>683.81479238095301</v>
      </c>
      <c r="BL263" s="1">
        <v>896.92857142857099</v>
      </c>
      <c r="BM263" s="1">
        <v>270.60000000000002</v>
      </c>
      <c r="BN263" s="1"/>
      <c r="BO263" s="1"/>
      <c r="BP263" s="1"/>
      <c r="BQ263" s="1"/>
      <c r="BR263" s="1"/>
      <c r="BX263" s="1"/>
      <c r="BY263" s="1"/>
      <c r="BZ263" s="1"/>
      <c r="CA263" s="1"/>
      <c r="CB263" s="52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</row>
    <row r="264" spans="1:124" hidden="1">
      <c r="A264" s="1" t="s">
        <v>389</v>
      </c>
      <c r="B264" s="1">
        <v>59.579340375292098</v>
      </c>
      <c r="C264" s="1">
        <v>78.173494572512709</v>
      </c>
      <c r="D264" s="1">
        <v>83.657901976996158</v>
      </c>
      <c r="E264" s="1">
        <v>86.034902837738827</v>
      </c>
      <c r="F264" s="1">
        <v>61.715975940697689</v>
      </c>
      <c r="G264" s="1">
        <v>72.633796214171085</v>
      </c>
      <c r="H264" s="1">
        <v>96.831844544751206</v>
      </c>
      <c r="I264" s="38">
        <v>55.155260571204572</v>
      </c>
      <c r="J264" s="1">
        <v>48.701115113994973</v>
      </c>
      <c r="K264" s="1">
        <v>46.5150226787664</v>
      </c>
      <c r="L264" s="1">
        <v>1418.6227272727299</v>
      </c>
      <c r="M264" s="1">
        <v>700.96685082872898</v>
      </c>
      <c r="N264" s="1">
        <v>101.977402781508</v>
      </c>
      <c r="O264" s="1">
        <v>98.454545454545496</v>
      </c>
      <c r="P264" s="1">
        <v>34</v>
      </c>
      <c r="Q264" s="1">
        <v>965.322726956721</v>
      </c>
      <c r="R264" s="1">
        <v>58.472380952381002</v>
      </c>
      <c r="S264" s="1">
        <v>27.5876190476191</v>
      </c>
      <c r="T264" s="1">
        <v>371.84</v>
      </c>
      <c r="U264" s="1">
        <v>1526.7704545454501</v>
      </c>
      <c r="V264" s="1">
        <v>45.545238095238098</v>
      </c>
      <c r="W264" s="1">
        <v>525.212945454546</v>
      </c>
      <c r="X264" s="1">
        <v>760.91</v>
      </c>
      <c r="Y264" s="1">
        <v>87.886363636363598</v>
      </c>
      <c r="Z264" s="1">
        <v>12.99</v>
      </c>
      <c r="AA264" s="1">
        <v>118.64114496000001</v>
      </c>
      <c r="AB264" s="1">
        <v>462.15454545454497</v>
      </c>
      <c r="AC264" s="1">
        <v>154.68899999999999</v>
      </c>
      <c r="AD264" s="1">
        <v>162.03685953286799</v>
      </c>
      <c r="AE264" s="1">
        <v>90.754669543650806</v>
      </c>
      <c r="AF264" s="1">
        <v>3.78</v>
      </c>
      <c r="AG264" s="1">
        <v>5.05</v>
      </c>
      <c r="AH264" s="1">
        <v>3.1071428583333298</v>
      </c>
      <c r="AI264" s="1">
        <v>5962.5454545454604</v>
      </c>
      <c r="AJ264" s="1">
        <v>24.8</v>
      </c>
      <c r="AK264" s="1">
        <v>24.54</v>
      </c>
      <c r="AL264" s="1">
        <v>23.43</v>
      </c>
      <c r="AM264" s="1">
        <v>26.44</v>
      </c>
      <c r="AN264" s="1">
        <v>2559.12</v>
      </c>
      <c r="AO264" s="1">
        <v>962.94</v>
      </c>
      <c r="AP264" s="1">
        <v>279.628947368421</v>
      </c>
      <c r="AQ264" s="1">
        <v>72.972857142857094</v>
      </c>
      <c r="AR264" s="1">
        <v>64.269230769230802</v>
      </c>
      <c r="AS264" s="1">
        <v>169.727272727273</v>
      </c>
      <c r="AT264" s="1">
        <v>27.484121479324099</v>
      </c>
      <c r="AU264" s="1">
        <v>2.8261273203822301</v>
      </c>
      <c r="AV264" s="1">
        <v>481.08709472345799</v>
      </c>
      <c r="AW264" s="1">
        <v>289.42399999999998</v>
      </c>
      <c r="AX264" s="1">
        <v>16.534700000000001</v>
      </c>
      <c r="AY264" s="1">
        <v>194.227252822</v>
      </c>
      <c r="AZ264" s="1">
        <v>383.38341800000001</v>
      </c>
      <c r="BA264" s="1">
        <v>186.65367249375001</v>
      </c>
      <c r="BB264" s="1">
        <v>23.509868888969528</v>
      </c>
      <c r="BC264" s="1">
        <v>8.5361904761904803</v>
      </c>
      <c r="BD264" s="1">
        <v>21.006190476190501</v>
      </c>
      <c r="BE264" s="1">
        <v>453.09090909090901</v>
      </c>
      <c r="BF264" s="1">
        <v>196.09</v>
      </c>
      <c r="BG264" s="1">
        <v>4343.5909090909099</v>
      </c>
      <c r="BH264" s="1">
        <v>8.75</v>
      </c>
      <c r="BI264" s="1">
        <v>108.34371166666665</v>
      </c>
      <c r="BJ264" s="1">
        <v>328.25655999999998</v>
      </c>
      <c r="BK264" s="1">
        <v>630.78682090909103</v>
      </c>
      <c r="BL264" s="1">
        <v>853.30454545454495</v>
      </c>
      <c r="BM264" s="1">
        <v>265.89999999999998</v>
      </c>
      <c r="BN264" s="1"/>
      <c r="BO264" s="1"/>
      <c r="BP264" s="1"/>
      <c r="BQ264" s="1"/>
      <c r="BR264" s="1"/>
      <c r="BX264" s="1"/>
      <c r="BY264" s="1"/>
      <c r="BZ264" s="1"/>
      <c r="CA264" s="1"/>
      <c r="CB264" s="52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1:124" hidden="1">
      <c r="A265" s="1" t="s">
        <v>390</v>
      </c>
      <c r="B265" s="1">
        <v>59.79038507513576</v>
      </c>
      <c r="C265" s="1">
        <v>76.355888216767624</v>
      </c>
      <c r="D265" s="1">
        <v>83.431151781870881</v>
      </c>
      <c r="E265" s="1">
        <v>85.622667046882455</v>
      </c>
      <c r="F265" s="1">
        <v>63.201430099195669</v>
      </c>
      <c r="G265" s="1">
        <v>69.209295510252844</v>
      </c>
      <c r="H265" s="1">
        <v>90.920859216819295</v>
      </c>
      <c r="I265" s="38">
        <v>53.526777030851903</v>
      </c>
      <c r="J265" s="1">
        <v>50.098991057959495</v>
      </c>
      <c r="K265" s="1">
        <v>48.399635434262962</v>
      </c>
      <c r="L265" s="1">
        <v>1377.8454545454499</v>
      </c>
      <c r="M265" s="1">
        <v>682.20033629594104</v>
      </c>
      <c r="N265" s="1">
        <v>99.391975804166805</v>
      </c>
      <c r="O265" s="1">
        <v>101.804347826087</v>
      </c>
      <c r="P265" s="1">
        <v>33.799999999999997</v>
      </c>
      <c r="Q265" s="1">
        <v>1032.48380906939</v>
      </c>
      <c r="R265" s="1">
        <v>59.6769565217391</v>
      </c>
      <c r="S265" s="1">
        <v>25.862608695652199</v>
      </c>
      <c r="T265" s="1">
        <v>435.41</v>
      </c>
      <c r="U265" s="1">
        <v>1466.41136363636</v>
      </c>
      <c r="V265" s="1">
        <v>43.3272727272727</v>
      </c>
      <c r="W265" s="1">
        <v>545.49986521739095</v>
      </c>
      <c r="X265" s="1">
        <v>771.3</v>
      </c>
      <c r="Y265" s="1">
        <v>76.940434782608705</v>
      </c>
      <c r="Z265" s="1">
        <v>12.99</v>
      </c>
      <c r="AA265" s="1">
        <v>129.58507804000001</v>
      </c>
      <c r="AB265" s="1">
        <v>483.62727272727301</v>
      </c>
      <c r="AC265" s="1">
        <v>157.233</v>
      </c>
      <c r="AD265" s="1">
        <v>159.87325676024199</v>
      </c>
      <c r="AE265" s="1">
        <v>92.879031638198796</v>
      </c>
      <c r="AF265" s="1">
        <v>3.78</v>
      </c>
      <c r="AG265" s="1">
        <v>4.7300000000000004</v>
      </c>
      <c r="AH265" s="1">
        <v>2.9543478250000001</v>
      </c>
      <c r="AI265" s="1">
        <v>5525.6363636363603</v>
      </c>
      <c r="AJ265" s="1">
        <v>25.81</v>
      </c>
      <c r="AK265" s="1">
        <v>25.67</v>
      </c>
      <c r="AL265" s="1">
        <v>24.31</v>
      </c>
      <c r="AM265" s="1">
        <v>27.45</v>
      </c>
      <c r="AN265" s="1">
        <v>2626.91</v>
      </c>
      <c r="AO265" s="1">
        <v>784.58</v>
      </c>
      <c r="AP265" s="1">
        <v>312.61842105263202</v>
      </c>
      <c r="AQ265" s="1">
        <v>71.535652173913107</v>
      </c>
      <c r="AR265" s="1">
        <v>65.5833333333333</v>
      </c>
      <c r="AS265" s="1">
        <v>168.73913043478299</v>
      </c>
      <c r="AT265" s="1">
        <v>26.603690458499099</v>
      </c>
      <c r="AU265" s="1">
        <v>2.9227968091776901</v>
      </c>
      <c r="AV265" s="1">
        <v>475.52447552447501</v>
      </c>
      <c r="AW265" s="1">
        <v>292.19499999999999</v>
      </c>
      <c r="AX265" s="1">
        <v>15.4323</v>
      </c>
      <c r="AY265" s="1">
        <v>189.10150523050001</v>
      </c>
      <c r="AZ265" s="1">
        <v>397.49298599999997</v>
      </c>
      <c r="BA265" s="1">
        <v>182.74926443125</v>
      </c>
      <c r="BB265" s="1">
        <v>23.89503991411425</v>
      </c>
      <c r="BC265" s="1">
        <v>7.9043478260869602</v>
      </c>
      <c r="BD265" s="1">
        <v>21.289130434782599</v>
      </c>
      <c r="BE265" s="1">
        <v>465.21739130434798</v>
      </c>
      <c r="BF265" s="1">
        <v>197.74</v>
      </c>
      <c r="BG265" s="1">
        <v>3929.45454545455</v>
      </c>
      <c r="BH265" s="1">
        <v>8.9499999999999993</v>
      </c>
      <c r="BI265" s="1">
        <v>104.22420927536233</v>
      </c>
      <c r="BJ265" s="1">
        <v>348.94306869565202</v>
      </c>
      <c r="BK265" s="1">
        <v>617.907327826087</v>
      </c>
      <c r="BL265" s="1">
        <v>830.03181818181804</v>
      </c>
      <c r="BM265" s="1">
        <v>273</v>
      </c>
      <c r="BN265" s="1"/>
      <c r="BO265" s="1"/>
      <c r="BP265" s="1"/>
      <c r="BQ265" s="1"/>
      <c r="BR265" s="1"/>
      <c r="BX265" s="1"/>
      <c r="BY265" s="1"/>
      <c r="BZ265" s="1"/>
      <c r="CA265" s="1"/>
      <c r="CB265" s="52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</row>
    <row r="266" spans="1:124" hidden="1">
      <c r="A266" s="1" t="s">
        <v>391</v>
      </c>
      <c r="B266" s="1">
        <v>57.733451182589718</v>
      </c>
      <c r="C266" s="1">
        <v>73.488744360463116</v>
      </c>
      <c r="D266" s="1">
        <v>79.881794010981679</v>
      </c>
      <c r="E266" s="1">
        <v>81.887846333574615</v>
      </c>
      <c r="F266" s="1">
        <v>61.364067570812452</v>
      </c>
      <c r="G266" s="1">
        <v>67.031243295749675</v>
      </c>
      <c r="H266" s="1">
        <v>87.666019031461715</v>
      </c>
      <c r="I266" s="38">
        <v>52.126501464753517</v>
      </c>
      <c r="J266" s="1">
        <v>48.516058101472673</v>
      </c>
      <c r="K266" s="1">
        <v>46.9844786284132</v>
      </c>
      <c r="L266" s="1">
        <v>1345.9949999999999</v>
      </c>
      <c r="M266" s="1">
        <v>583.563535911602</v>
      </c>
      <c r="N266" s="1">
        <v>99.609449015067895</v>
      </c>
      <c r="O266" s="1">
        <v>107.25</v>
      </c>
      <c r="P266" s="1">
        <v>32.799999999999997</v>
      </c>
      <c r="Q266" s="1">
        <v>1026.20329397817</v>
      </c>
      <c r="R266" s="1">
        <v>57.712000000000003</v>
      </c>
      <c r="S266" s="1">
        <v>23.788</v>
      </c>
      <c r="T266" s="1">
        <v>444.65</v>
      </c>
      <c r="U266" s="1">
        <v>1427.69736842105</v>
      </c>
      <c r="V266" s="1">
        <v>41.262500000000003</v>
      </c>
      <c r="W266" s="1">
        <v>549.33375000000001</v>
      </c>
      <c r="X266" s="1">
        <v>750</v>
      </c>
      <c r="Y266" s="1">
        <v>73.0625</v>
      </c>
      <c r="Z266" s="1">
        <v>12.99</v>
      </c>
      <c r="AA266" s="1">
        <v>138.23915223</v>
      </c>
      <c r="AB266" s="1">
        <v>464.80500000000001</v>
      </c>
      <c r="AC266" s="1">
        <v>160.36799999999999</v>
      </c>
      <c r="AD266" s="1">
        <v>156.38375714883799</v>
      </c>
      <c r="AE266" s="1">
        <v>89.743988486842099</v>
      </c>
      <c r="AF266" s="1">
        <v>3.78</v>
      </c>
      <c r="AG266" s="1">
        <v>4.63</v>
      </c>
      <c r="AH266" s="1">
        <v>2.1905263158333299</v>
      </c>
      <c r="AI266" s="1">
        <v>5057.6499999999996</v>
      </c>
      <c r="AJ266" s="1">
        <v>25.03</v>
      </c>
      <c r="AK266" s="1">
        <v>25.54</v>
      </c>
      <c r="AL266" s="1">
        <v>23.96</v>
      </c>
      <c r="AM266" s="1">
        <v>25.59</v>
      </c>
      <c r="AN266" s="1">
        <v>2736.64</v>
      </c>
      <c r="AO266" s="1">
        <v>577.54</v>
      </c>
      <c r="AP266" s="1">
        <v>259.55576609295201</v>
      </c>
      <c r="AQ266" s="1">
        <v>63.93</v>
      </c>
      <c r="AR266" s="1">
        <v>66.4791666666667</v>
      </c>
      <c r="AS266" s="1">
        <v>173</v>
      </c>
      <c r="AT266" s="1">
        <v>26.292151018594001</v>
      </c>
      <c r="AU266" s="1">
        <v>2.92010705540687</v>
      </c>
      <c r="AV266" s="1">
        <v>489.51048951048898</v>
      </c>
      <c r="AW266" s="1">
        <v>282.92</v>
      </c>
      <c r="AX266" s="1">
        <v>13.742100000000001</v>
      </c>
      <c r="AY266" s="1">
        <v>183.9426882997</v>
      </c>
      <c r="AZ266" s="1">
        <v>358.47121199999998</v>
      </c>
      <c r="BA266" s="1">
        <v>172.34516529999999</v>
      </c>
      <c r="BB266" s="1">
        <v>24.321244956046847</v>
      </c>
      <c r="BC266" s="1">
        <v>7.1606666666666703</v>
      </c>
      <c r="BD266" s="1">
        <v>21.3706666666667</v>
      </c>
      <c r="BE266" s="1">
        <v>430.2</v>
      </c>
      <c r="BF266" s="1">
        <v>190.9</v>
      </c>
      <c r="BG266" s="1">
        <v>3698.3684210526299</v>
      </c>
      <c r="BH266" s="1">
        <v>9.15</v>
      </c>
      <c r="BI266" s="1">
        <v>103.17621600000004</v>
      </c>
      <c r="BJ266" s="1">
        <v>340.53086000000002</v>
      </c>
      <c r="BK266" s="1">
        <v>524.18795750000004</v>
      </c>
      <c r="BL266" s="1">
        <v>799.51</v>
      </c>
      <c r="BM266" s="1">
        <v>293.10000000000002</v>
      </c>
      <c r="BN266" s="1"/>
      <c r="BO266" s="1"/>
      <c r="BP266" s="1"/>
      <c r="BQ266" s="1"/>
      <c r="BR266" s="1"/>
      <c r="BX266" s="1"/>
      <c r="BY266" s="1"/>
      <c r="BZ266" s="1"/>
      <c r="CA266" s="1"/>
      <c r="CB266" s="52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</row>
    <row r="267" spans="1:124" hidden="1">
      <c r="A267" s="1" t="s">
        <v>392</v>
      </c>
      <c r="B267" s="1">
        <v>51.996941914409987</v>
      </c>
      <c r="C267" s="1">
        <v>70.367582564356454</v>
      </c>
      <c r="D267" s="1">
        <v>76.212348557404084</v>
      </c>
      <c r="E267" s="1">
        <v>77.898719251982826</v>
      </c>
      <c r="F267" s="1">
        <v>60.645580508920027</v>
      </c>
      <c r="G267" s="1">
        <v>64.463892668870486</v>
      </c>
      <c r="H267" s="1">
        <v>84.048639199474337</v>
      </c>
      <c r="I267" s="38">
        <v>50.317599314251943</v>
      </c>
      <c r="J267" s="1">
        <v>41.249479832250266</v>
      </c>
      <c r="K267" s="1">
        <v>38.877666570728131</v>
      </c>
      <c r="L267" s="1">
        <v>1283.53043478261</v>
      </c>
      <c r="M267" s="1">
        <v>486.78837376891698</v>
      </c>
      <c r="N267" s="1">
        <v>101.78800183764599</v>
      </c>
      <c r="O267" s="1">
        <v>103.39130434782599</v>
      </c>
      <c r="P267" s="1">
        <v>32.4</v>
      </c>
      <c r="Q267" s="1">
        <v>1084.8623775798201</v>
      </c>
      <c r="R267" s="1">
        <v>56.531739130434801</v>
      </c>
      <c r="S267" s="1">
        <v>21.261739130434801</v>
      </c>
      <c r="T267" s="1">
        <v>441.27</v>
      </c>
      <c r="U267" s="1">
        <v>1377.3760869565201</v>
      </c>
      <c r="V267" s="1">
        <v>37.221739130434798</v>
      </c>
      <c r="W267" s="1">
        <v>555.81456086956496</v>
      </c>
      <c r="X267" s="1">
        <v>715.65</v>
      </c>
      <c r="Y267" s="1">
        <v>70.880434782608702</v>
      </c>
      <c r="Z267" s="1">
        <v>12.99</v>
      </c>
      <c r="AA267" s="1">
        <v>135.10480754</v>
      </c>
      <c r="AB267" s="1">
        <v>468.58260869565203</v>
      </c>
      <c r="AC267" s="1">
        <v>144.917</v>
      </c>
      <c r="AD267" s="1">
        <v>151.27143380635599</v>
      </c>
      <c r="AE267" s="1">
        <v>86.267739130434805</v>
      </c>
      <c r="AF267" s="1">
        <v>3.24</v>
      </c>
      <c r="AG267" s="1">
        <v>4.6500000000000004</v>
      </c>
      <c r="AH267" s="1">
        <v>2.4704347824999999</v>
      </c>
      <c r="AI267" s="1">
        <v>4830.7826086956502</v>
      </c>
      <c r="AJ267" s="1">
        <v>20.73</v>
      </c>
      <c r="AK267" s="1">
        <v>20.48</v>
      </c>
      <c r="AL267" s="1">
        <v>19.54</v>
      </c>
      <c r="AM267" s="1">
        <v>22.18</v>
      </c>
      <c r="AN267" s="1">
        <v>2842.81</v>
      </c>
      <c r="AO267" s="1">
        <v>423.63</v>
      </c>
      <c r="AP267" s="1">
        <v>232.09473684210499</v>
      </c>
      <c r="AQ267" s="1">
        <v>57.291739130434799</v>
      </c>
      <c r="AR267" s="1">
        <v>65.696428571428598</v>
      </c>
      <c r="AS267" s="1">
        <v>170.869565217391</v>
      </c>
      <c r="AT267" s="1">
        <v>24.3699386646521</v>
      </c>
      <c r="AU267" s="1">
        <v>2.7886546383753799</v>
      </c>
      <c r="AV267" s="1">
        <v>484.64578899361499</v>
      </c>
      <c r="AW267" s="1">
        <v>274.30799999999999</v>
      </c>
      <c r="AX267" s="1">
        <v>13.1175</v>
      </c>
      <c r="AY267" s="1">
        <v>177.62644449339999</v>
      </c>
      <c r="AZ267" s="1">
        <v>333.99993000000001</v>
      </c>
      <c r="BA267" s="1">
        <v>160.63194111249999</v>
      </c>
      <c r="BB267" s="1">
        <v>24.136862829165469</v>
      </c>
      <c r="BC267" s="1">
        <v>6.5960869565217397</v>
      </c>
      <c r="BD267" s="1">
        <v>21.153913043478301</v>
      </c>
      <c r="BE267" s="1">
        <v>440.47826086956502</v>
      </c>
      <c r="BF267" s="1">
        <v>177.26</v>
      </c>
      <c r="BG267" s="1">
        <v>3749.1739130434798</v>
      </c>
      <c r="BH267" s="1">
        <v>9.4666666700000004</v>
      </c>
      <c r="BI267" s="1">
        <v>104.83127855072463</v>
      </c>
      <c r="BJ267" s="1">
        <v>330.28774260869602</v>
      </c>
      <c r="BK267" s="1">
        <v>441.98086130434802</v>
      </c>
      <c r="BL267" s="1">
        <v>761.73913043478206</v>
      </c>
      <c r="BM267" s="1">
        <v>278.75</v>
      </c>
      <c r="BN267" s="1"/>
      <c r="BO267" s="1"/>
      <c r="BP267" s="1"/>
      <c r="BQ267" s="1"/>
      <c r="BR267" s="1"/>
      <c r="BX267" s="1"/>
      <c r="BY267" s="1"/>
      <c r="BZ267" s="1"/>
      <c r="CA267" s="1"/>
      <c r="CB267" s="52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</row>
    <row r="268" spans="1:124" hidden="1">
      <c r="A268" s="1" t="s">
        <v>393</v>
      </c>
      <c r="B268" s="1">
        <v>49.957464086050059</v>
      </c>
      <c r="C268" s="1">
        <v>71.356538111800134</v>
      </c>
      <c r="D268" s="1">
        <v>76.342561581825379</v>
      </c>
      <c r="E268" s="1">
        <v>77.686186210517135</v>
      </c>
      <c r="F268" s="1">
        <v>63.939658112075819</v>
      </c>
      <c r="G268" s="1">
        <v>66.32024813652005</v>
      </c>
      <c r="H268" s="1">
        <v>86.053850674842423</v>
      </c>
      <c r="I268" s="38">
        <v>52.066434332275421</v>
      </c>
      <c r="J268" s="1">
        <v>37.438263418666267</v>
      </c>
      <c r="K268" s="1">
        <v>35.043353831233809</v>
      </c>
      <c r="L268" s="1">
        <v>1334.45454545455</v>
      </c>
      <c r="M268" s="1">
        <v>494.098442993471</v>
      </c>
      <c r="N268" s="1">
        <v>100.96791884888</v>
      </c>
      <c r="O268" s="1">
        <v>104.27500000000001</v>
      </c>
      <c r="P268" s="1">
        <v>29.4</v>
      </c>
      <c r="Q268" s="1">
        <v>1231.5507788171501</v>
      </c>
      <c r="R268" s="1">
        <v>58.955789473684199</v>
      </c>
      <c r="S268" s="1">
        <v>22.0336842105263</v>
      </c>
      <c r="T268" s="1">
        <v>432.43</v>
      </c>
      <c r="U268" s="1">
        <v>1434.2931818181801</v>
      </c>
      <c r="V268" s="1">
        <v>37.959523809523802</v>
      </c>
      <c r="W268" s="1">
        <v>585.28052272727302</v>
      </c>
      <c r="X268" s="1">
        <v>719.09</v>
      </c>
      <c r="Y268" s="1">
        <v>72.875</v>
      </c>
      <c r="Z268" s="1">
        <v>12.99</v>
      </c>
      <c r="AA268" s="1">
        <v>134.68774174999999</v>
      </c>
      <c r="AB268" s="1">
        <v>486.713636363636</v>
      </c>
      <c r="AC268" s="1">
        <v>152.059</v>
      </c>
      <c r="AD268" s="1">
        <v>146.49020162653599</v>
      </c>
      <c r="AE268" s="1">
        <v>89.882554241071404</v>
      </c>
      <c r="AF268" s="1">
        <v>3.24</v>
      </c>
      <c r="AG268" s="1">
        <v>3.95</v>
      </c>
      <c r="AH268" s="1">
        <v>2.3555000000000001</v>
      </c>
      <c r="AI268" s="1">
        <v>5131.3181818181802</v>
      </c>
      <c r="AJ268" s="1">
        <v>18.690000000000001</v>
      </c>
      <c r="AK268" s="1">
        <v>18.940000000000001</v>
      </c>
      <c r="AL268" s="1">
        <v>17.53</v>
      </c>
      <c r="AM268" s="1">
        <v>19.59</v>
      </c>
      <c r="AN268" s="1">
        <v>2936.19</v>
      </c>
      <c r="AO268" s="1">
        <v>466</v>
      </c>
      <c r="AP268" s="1">
        <v>281.51315789473699</v>
      </c>
      <c r="AQ268" s="1">
        <v>48.6</v>
      </c>
      <c r="AR268" s="1">
        <v>64.326923076923094</v>
      </c>
      <c r="AS268" s="1">
        <v>170</v>
      </c>
      <c r="AT268" s="1">
        <v>23.347364781451901</v>
      </c>
      <c r="AU268" s="1">
        <v>2.6213025115396702</v>
      </c>
      <c r="AV268" s="1">
        <v>465.98855689764798</v>
      </c>
      <c r="AW268" s="1">
        <v>289.09699999999998</v>
      </c>
      <c r="AX268" s="1">
        <v>12.125400000000001</v>
      </c>
      <c r="AY268" s="1">
        <v>177.9902072257</v>
      </c>
      <c r="AZ268" s="1">
        <v>352.95966199999998</v>
      </c>
      <c r="BA268" s="1">
        <v>162.56117803750001</v>
      </c>
      <c r="BB268" s="1">
        <v>23.88891769020594</v>
      </c>
      <c r="BC268" s="1">
        <v>7.2779999999999996</v>
      </c>
      <c r="BD268" s="1">
        <v>21.327999999999999</v>
      </c>
      <c r="BE268" s="1">
        <v>576.27272727272702</v>
      </c>
      <c r="BF268" s="1">
        <v>162.09</v>
      </c>
      <c r="BG268" s="1">
        <v>4059.3181818181802</v>
      </c>
      <c r="BH268" s="1">
        <v>9.43333333</v>
      </c>
      <c r="BI268" s="1">
        <v>106.80159111111114</v>
      </c>
      <c r="BJ268" s="1">
        <v>335.90781681818203</v>
      </c>
      <c r="BK268" s="1">
        <v>466.09189954545502</v>
      </c>
      <c r="BL268" s="1">
        <v>774.345454545454</v>
      </c>
      <c r="BM268" s="1">
        <v>275.5</v>
      </c>
      <c r="BN268" s="1"/>
      <c r="BO268" s="1"/>
      <c r="BP268" s="1"/>
      <c r="BQ268" s="1"/>
      <c r="BR268" s="1"/>
      <c r="BX268" s="1"/>
      <c r="BY268" s="1"/>
      <c r="BZ268" s="1"/>
      <c r="CA268" s="1"/>
      <c r="CB268" s="52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</row>
    <row r="269" spans="1:124" hidden="1">
      <c r="A269" s="1" t="s">
        <v>394</v>
      </c>
      <c r="B269" s="1">
        <v>49.393139577783259</v>
      </c>
      <c r="C269" s="1">
        <v>70.709570164414103</v>
      </c>
      <c r="D269" s="1">
        <v>75.831061491064048</v>
      </c>
      <c r="E269" s="1">
        <v>76.865067515483943</v>
      </c>
      <c r="F269" s="1">
        <v>66.286225355910275</v>
      </c>
      <c r="G269" s="1">
        <v>65.536446615767744</v>
      </c>
      <c r="H269" s="1">
        <v>83.344112666076612</v>
      </c>
      <c r="I269" s="38">
        <v>52.673759446694447</v>
      </c>
      <c r="J269" s="1">
        <v>36.92228818929496</v>
      </c>
      <c r="K269" s="1">
        <v>34.744319338675332</v>
      </c>
      <c r="L269" s="1">
        <v>1348.72352941176</v>
      </c>
      <c r="M269" s="1">
        <v>518.94238358333905</v>
      </c>
      <c r="N269" s="1">
        <v>102.86016439578</v>
      </c>
      <c r="O269" s="1">
        <v>100.833333333333</v>
      </c>
      <c r="P269" s="1">
        <v>27.35</v>
      </c>
      <c r="Q269" s="1">
        <v>1337.4294563619601</v>
      </c>
      <c r="R269" s="1">
        <v>55.599375000000002</v>
      </c>
      <c r="S269" s="1">
        <v>23.758125</v>
      </c>
      <c r="T269" s="1">
        <v>457.68</v>
      </c>
      <c r="U269" s="1">
        <v>1472.84705882353</v>
      </c>
      <c r="V269" s="1">
        <v>42.868421052631597</v>
      </c>
      <c r="W269" s="1">
        <v>618.95845238095205</v>
      </c>
      <c r="X269" s="1">
        <v>700</v>
      </c>
      <c r="Y269" s="1">
        <v>69.342105263157904</v>
      </c>
      <c r="Z269" s="1">
        <v>12.99</v>
      </c>
      <c r="AA269" s="1">
        <v>135.93714657000001</v>
      </c>
      <c r="AB269" s="1">
        <v>482.90588235294098</v>
      </c>
      <c r="AC269" s="1">
        <v>141.30699999999999</v>
      </c>
      <c r="AD269" s="1">
        <v>139.91184341493999</v>
      </c>
      <c r="AE269" s="1">
        <v>92.311515168067203</v>
      </c>
      <c r="AF269" s="1">
        <v>3.21857142857142</v>
      </c>
      <c r="AG269" s="1">
        <v>3.68</v>
      </c>
      <c r="AH269" s="1">
        <v>2.4231578947222201</v>
      </c>
      <c r="AI269" s="1">
        <v>5315.8235294117603</v>
      </c>
      <c r="AJ269" s="1">
        <v>18.52</v>
      </c>
      <c r="AK269" s="1">
        <v>18.600000000000001</v>
      </c>
      <c r="AL269" s="1">
        <v>17.64</v>
      </c>
      <c r="AM269" s="1">
        <v>19.309999999999999</v>
      </c>
      <c r="AN269" s="1">
        <v>2847.84</v>
      </c>
      <c r="AO269" s="1">
        <v>425.76</v>
      </c>
      <c r="AP269" s="1">
        <v>295.47117181126799</v>
      </c>
      <c r="AQ269" s="1">
        <v>47.412222222222198</v>
      </c>
      <c r="AR269" s="1">
        <v>63.2291666666667</v>
      </c>
      <c r="AS269" s="1">
        <v>179.38095238095201</v>
      </c>
      <c r="AT269" s="1">
        <v>22.1199072290676</v>
      </c>
      <c r="AU269" s="1">
        <v>2.5560568161515098</v>
      </c>
      <c r="AV269" s="1">
        <v>468.86446886446902</v>
      </c>
      <c r="AW269" s="1">
        <v>266.97199999999998</v>
      </c>
      <c r="AX269" s="1">
        <v>11.65</v>
      </c>
      <c r="AY269" s="1">
        <v>166.5041233755</v>
      </c>
      <c r="AZ269" s="1">
        <v>348.77088400000002</v>
      </c>
      <c r="BA269" s="1">
        <v>160.14963188125</v>
      </c>
      <c r="BB269" s="1">
        <v>23.932358031387675</v>
      </c>
      <c r="BC269" s="1">
        <v>7.41</v>
      </c>
      <c r="BD269" s="1">
        <v>21.441764705882399</v>
      </c>
      <c r="BE269" s="1">
        <v>627.61904761904805</v>
      </c>
      <c r="BF269" s="1">
        <v>163.57</v>
      </c>
      <c r="BG269" s="1">
        <v>4022.4705882352901</v>
      </c>
      <c r="BH269" s="1">
        <v>9.5</v>
      </c>
      <c r="BI269" s="1">
        <v>104.37038516666669</v>
      </c>
      <c r="BJ269" s="1">
        <v>376.12678285714298</v>
      </c>
      <c r="BK269" s="1">
        <v>501.43571857142803</v>
      </c>
      <c r="BL269" s="1">
        <v>757.97058823529403</v>
      </c>
      <c r="BM269" s="1">
        <v>276.5</v>
      </c>
      <c r="BN269" s="1"/>
      <c r="BO269" s="1"/>
      <c r="BP269" s="1"/>
      <c r="BQ269" s="1"/>
      <c r="BR269" s="1"/>
      <c r="BX269" s="1"/>
      <c r="BY269" s="1"/>
      <c r="BZ269" s="1"/>
      <c r="CA269" s="1"/>
      <c r="CB269" s="52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</row>
    <row r="270" spans="1:124" hidden="1">
      <c r="A270" s="1" t="s">
        <v>395</v>
      </c>
      <c r="B270" s="1">
        <v>50.06365300534096</v>
      </c>
      <c r="C270" s="1">
        <v>71.402861080616432</v>
      </c>
      <c r="D270" s="1">
        <v>76.560059269388034</v>
      </c>
      <c r="E270" s="1">
        <v>77.454677911196129</v>
      </c>
      <c r="F270" s="1">
        <v>68.301898158283308</v>
      </c>
      <c r="G270" s="1">
        <v>66.19367069176505</v>
      </c>
      <c r="H270" s="1">
        <v>83.157843094092058</v>
      </c>
      <c r="I270" s="38">
        <v>53.940248930771631</v>
      </c>
      <c r="J270" s="1">
        <v>37.579475995814178</v>
      </c>
      <c r="K270" s="1">
        <v>35.947971615204203</v>
      </c>
      <c r="L270" s="1">
        <v>1371.3636363636399</v>
      </c>
      <c r="M270" s="1">
        <v>429.37785251043499</v>
      </c>
      <c r="N270" s="1">
        <v>99.271779717198996</v>
      </c>
      <c r="O270" s="1">
        <v>101.045454545455</v>
      </c>
      <c r="P270" s="1">
        <v>29.1</v>
      </c>
      <c r="Q270" s="1">
        <v>1385.9329771379601</v>
      </c>
      <c r="R270" s="1">
        <v>57.335714285714303</v>
      </c>
      <c r="S270" s="1">
        <v>22.884285714285699</v>
      </c>
      <c r="T270" s="1">
        <v>444.03</v>
      </c>
      <c r="U270" s="1">
        <v>1508.22727272727</v>
      </c>
      <c r="V270" s="1">
        <v>43.415909090909103</v>
      </c>
      <c r="W270" s="1">
        <v>621.83223913043503</v>
      </c>
      <c r="X270" s="1">
        <v>700</v>
      </c>
      <c r="Y270" s="1">
        <v>68.352272727272705</v>
      </c>
      <c r="Z270" s="1">
        <v>12.68</v>
      </c>
      <c r="AA270" s="1">
        <v>138.14805552000001</v>
      </c>
      <c r="AB270" s="1">
        <v>511.08636363636401</v>
      </c>
      <c r="AC270" s="1">
        <v>144.76900000000001</v>
      </c>
      <c r="AD270" s="1">
        <v>133.83825827803801</v>
      </c>
      <c r="AE270" s="1">
        <v>91.9669605867347</v>
      </c>
      <c r="AF270" s="1">
        <v>2.79</v>
      </c>
      <c r="AG270" s="1">
        <v>3.57</v>
      </c>
      <c r="AH270" s="1">
        <v>2.2580952380555601</v>
      </c>
      <c r="AI270" s="1">
        <v>6061.3636363636397</v>
      </c>
      <c r="AJ270" s="1">
        <v>19.149999999999999</v>
      </c>
      <c r="AK270" s="1">
        <v>19.48</v>
      </c>
      <c r="AL270" s="1">
        <v>18.29</v>
      </c>
      <c r="AM270" s="1">
        <v>19.690000000000001</v>
      </c>
      <c r="AN270" s="1">
        <v>2788.69</v>
      </c>
      <c r="AO270" s="1">
        <v>443.70590128848698</v>
      </c>
      <c r="AP270" s="1">
        <v>310.3</v>
      </c>
      <c r="AQ270" s="1">
        <v>54.264761904761897</v>
      </c>
      <c r="AR270" s="1">
        <v>62.942307692307701</v>
      </c>
      <c r="AS270" s="1">
        <v>191.130434782609</v>
      </c>
      <c r="AT270" s="1">
        <v>25.727438629027301</v>
      </c>
      <c r="AU270" s="1">
        <v>2.52</v>
      </c>
      <c r="AV270" s="1">
        <v>470.96381878990599</v>
      </c>
      <c r="AW270" s="1">
        <v>252.89599999999999</v>
      </c>
      <c r="AX270" s="1">
        <v>11.8223</v>
      </c>
      <c r="AY270" s="1">
        <v>169.57957193039999</v>
      </c>
      <c r="AZ270" s="1">
        <v>343.47979600000002</v>
      </c>
      <c r="BA270" s="1">
        <v>160.05776345625</v>
      </c>
      <c r="BB270" s="1">
        <v>23.817869659665117</v>
      </c>
      <c r="BC270" s="1">
        <v>7.3138095238095202</v>
      </c>
      <c r="BD270" s="1">
        <v>21.2390476190476</v>
      </c>
      <c r="BE270" s="1">
        <v>567.43478260869597</v>
      </c>
      <c r="BF270" s="1">
        <v>172.91</v>
      </c>
      <c r="BG270" s="1">
        <v>3867.95454545455</v>
      </c>
      <c r="BH270" s="1">
        <v>9.5875000000000004</v>
      </c>
      <c r="BI270" s="1">
        <v>106.18919666666667</v>
      </c>
      <c r="BJ270" s="1">
        <v>444.10599695652201</v>
      </c>
      <c r="BK270" s="1">
        <v>599.549519565217</v>
      </c>
      <c r="BL270" s="1">
        <v>794.19545454545403</v>
      </c>
      <c r="BM270" s="1">
        <v>282.3</v>
      </c>
      <c r="BN270" s="1"/>
      <c r="BO270" s="1"/>
      <c r="BP270" s="1"/>
      <c r="BQ270" s="1"/>
      <c r="BR270" s="1"/>
      <c r="BX270" s="1"/>
      <c r="BY270" s="1"/>
      <c r="BZ270" s="1"/>
      <c r="CA270" s="1"/>
      <c r="CB270" s="52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</row>
    <row r="271" spans="1:124" hidden="1">
      <c r="A271" s="1" t="s">
        <v>396</v>
      </c>
      <c r="B271" s="1">
        <v>51.243048130344469</v>
      </c>
      <c r="C271" s="1">
        <v>72.245055600352487</v>
      </c>
      <c r="D271" s="1">
        <v>76.372596886594394</v>
      </c>
      <c r="E271" s="1">
        <v>76.854009508601379</v>
      </c>
      <c r="F271" s="1">
        <v>71.928711181934688</v>
      </c>
      <c r="G271" s="1">
        <v>68.075902581433937</v>
      </c>
      <c r="H271" s="1">
        <v>87.361135751870918</v>
      </c>
      <c r="I271" s="38">
        <v>54.145951258606651</v>
      </c>
      <c r="J271" s="1">
        <v>38.956145172836358</v>
      </c>
      <c r="K271" s="1">
        <v>37.47229429900927</v>
      </c>
      <c r="L271" s="1">
        <v>1371.08</v>
      </c>
      <c r="M271" s="1">
        <v>511.04972375699998</v>
      </c>
      <c r="N271" s="1">
        <v>99.010976386669597</v>
      </c>
      <c r="O271" s="1">
        <v>102.95</v>
      </c>
      <c r="P271" s="1">
        <v>29.85</v>
      </c>
      <c r="Q271" s="1">
        <v>1490.38718251107</v>
      </c>
      <c r="R271" s="1">
        <v>60.509473684210498</v>
      </c>
      <c r="S271" s="1">
        <v>24.462105263157898</v>
      </c>
      <c r="T271" s="1">
        <v>433.86</v>
      </c>
      <c r="U271" s="1">
        <v>1561.3675000000001</v>
      </c>
      <c r="V271" s="1">
        <v>42.805</v>
      </c>
      <c r="W271" s="1">
        <v>633.397425</v>
      </c>
      <c r="X271" s="1">
        <v>700</v>
      </c>
      <c r="Y271" s="1">
        <v>72.243421052631604</v>
      </c>
      <c r="Z271" s="1">
        <v>12.68</v>
      </c>
      <c r="AA271" s="1">
        <v>137.11553343</v>
      </c>
      <c r="AB271" s="1">
        <v>480.92500000000001</v>
      </c>
      <c r="AC271" s="1">
        <v>140.22800000000001</v>
      </c>
      <c r="AD271" s="1">
        <v>136.036615506381</v>
      </c>
      <c r="AE271" s="1">
        <v>90.728193843984997</v>
      </c>
      <c r="AF271" s="1">
        <v>2.79</v>
      </c>
      <c r="AG271" s="1">
        <v>3.64</v>
      </c>
      <c r="AH271" s="1">
        <v>2.31052631583333</v>
      </c>
      <c r="AI271" s="1">
        <v>6039.95</v>
      </c>
      <c r="AJ271" s="1">
        <v>19.98</v>
      </c>
      <c r="AK271" s="1">
        <v>20.29</v>
      </c>
      <c r="AL271" s="1">
        <v>18.91</v>
      </c>
      <c r="AM271" s="1">
        <v>20.72</v>
      </c>
      <c r="AN271" s="1">
        <v>2774.94</v>
      </c>
      <c r="AO271" s="1">
        <v>454.61764374078001</v>
      </c>
      <c r="AP271" s="1">
        <v>296.76850609194503</v>
      </c>
      <c r="AQ271" s="1">
        <v>55.140526315789501</v>
      </c>
      <c r="AR271" s="1">
        <v>62.9166666666667</v>
      </c>
      <c r="AS271" s="1">
        <v>194.35</v>
      </c>
      <c r="AT271" s="1">
        <v>28.334813707360301</v>
      </c>
      <c r="AU271" s="1">
        <v>2.5166510214116502</v>
      </c>
      <c r="AV271" s="1">
        <v>482.51748251748302</v>
      </c>
      <c r="AW271" s="1">
        <v>271.49099999999999</v>
      </c>
      <c r="AX271" s="1">
        <v>11.574299999999999</v>
      </c>
      <c r="AY271" s="1">
        <v>165.4459045179</v>
      </c>
      <c r="AZ271" s="1">
        <v>341.93656199999998</v>
      </c>
      <c r="BA271" s="1">
        <v>160.19556609374999</v>
      </c>
      <c r="BB271" s="1">
        <v>23.653703359309088</v>
      </c>
      <c r="BC271" s="1">
        <v>5.6831578947368397</v>
      </c>
      <c r="BD271" s="1">
        <v>20.9105263157895</v>
      </c>
      <c r="BE271" s="1">
        <v>563.04999999999995</v>
      </c>
      <c r="BF271" s="1">
        <v>169.9</v>
      </c>
      <c r="BG271" s="1">
        <v>3724.6111111111099</v>
      </c>
      <c r="BH271" s="1">
        <v>9.71875</v>
      </c>
      <c r="BI271" s="1">
        <v>103.83760200000002</v>
      </c>
      <c r="BJ271" s="1">
        <v>516.35074399999996</v>
      </c>
      <c r="BK271" s="1">
        <v>621.98906599999998</v>
      </c>
      <c r="BL271" s="1">
        <v>773.47</v>
      </c>
      <c r="BM271" s="1">
        <v>296.85000000000002</v>
      </c>
      <c r="BN271" s="1"/>
      <c r="BO271" s="1"/>
      <c r="BP271" s="1"/>
      <c r="BQ271" s="1"/>
      <c r="BR271" s="1"/>
      <c r="BX271" s="1"/>
      <c r="BY271" s="1"/>
      <c r="BZ271" s="1"/>
      <c r="CA271" s="1"/>
      <c r="CB271" s="52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</row>
    <row r="272" spans="1:124" hidden="1">
      <c r="A272" s="1" t="s">
        <v>397</v>
      </c>
      <c r="B272" s="1">
        <v>55.859242546107531</v>
      </c>
      <c r="C272" s="1">
        <v>74.326042821935403</v>
      </c>
      <c r="D272" s="1">
        <v>78.591224350666792</v>
      </c>
      <c r="E272" s="1">
        <v>78.495265491289686</v>
      </c>
      <c r="F272" s="1">
        <v>79.477013762758787</v>
      </c>
      <c r="G272" s="1">
        <v>70.017861942916966</v>
      </c>
      <c r="H272" s="1">
        <v>89.78355296064359</v>
      </c>
      <c r="I272" s="38">
        <v>55.740870251624031</v>
      </c>
      <c r="J272" s="1">
        <v>45.055523746901983</v>
      </c>
      <c r="K272" s="1">
        <v>44.385034218105652</v>
      </c>
      <c r="L272" s="1">
        <v>1404.9849999999999</v>
      </c>
      <c r="M272" s="1">
        <v>571.23125493095199</v>
      </c>
      <c r="N272" s="1">
        <v>98.9521307095644</v>
      </c>
      <c r="O272" s="1">
        <v>109.02500000000001</v>
      </c>
      <c r="P272" s="1">
        <v>29.55</v>
      </c>
      <c r="Q272" s="1">
        <v>1592.0292323077999</v>
      </c>
      <c r="R272" s="1">
        <v>66.379000000000005</v>
      </c>
      <c r="S272" s="1">
        <v>29.773</v>
      </c>
      <c r="T272" s="1">
        <v>409.65</v>
      </c>
      <c r="U272" s="1">
        <v>1607.3924999999999</v>
      </c>
      <c r="V272" s="1">
        <v>42.037500000000001</v>
      </c>
      <c r="W272" s="1">
        <v>633.49876190476198</v>
      </c>
      <c r="X272" s="1">
        <v>676.67</v>
      </c>
      <c r="Y272" s="1">
        <v>80.3</v>
      </c>
      <c r="Z272" s="1">
        <v>12.68</v>
      </c>
      <c r="AA272" s="1">
        <v>137.38572157999999</v>
      </c>
      <c r="AB272" s="1">
        <v>480.67500000000001</v>
      </c>
      <c r="AC272" s="1">
        <v>144.316</v>
      </c>
      <c r="AD272" s="1">
        <v>143.023396732782</v>
      </c>
      <c r="AE272" s="1">
        <v>89.8579491071429</v>
      </c>
      <c r="AF272" s="1">
        <v>2.79</v>
      </c>
      <c r="AG272" s="1">
        <v>3.69</v>
      </c>
      <c r="AH272" s="1">
        <v>3.0314999999999999</v>
      </c>
      <c r="AI272" s="1">
        <v>6543.2</v>
      </c>
      <c r="AJ272" s="1">
        <v>23.64</v>
      </c>
      <c r="AK272" s="1">
        <v>23.69</v>
      </c>
      <c r="AL272" s="1">
        <v>22.85</v>
      </c>
      <c r="AM272" s="1">
        <v>24.38</v>
      </c>
      <c r="AN272" s="1">
        <v>2795.62</v>
      </c>
      <c r="AO272" s="1">
        <v>590.334067313687</v>
      </c>
      <c r="AP272" s="1">
        <v>302.447368421053</v>
      </c>
      <c r="AQ272" s="1">
        <v>50.804285714285697</v>
      </c>
      <c r="AR272" s="1">
        <v>62.7291666666667</v>
      </c>
      <c r="AS272" s="1">
        <v>189.28571428571399</v>
      </c>
      <c r="AT272" s="1">
        <v>30.406073645408298</v>
      </c>
      <c r="AU272" s="1">
        <v>2.67709208107311</v>
      </c>
      <c r="AV272" s="1">
        <v>482.18448218448202</v>
      </c>
      <c r="AW272" s="1">
        <v>241.46899999999999</v>
      </c>
      <c r="AX272" s="1">
        <v>11.464</v>
      </c>
      <c r="AY272" s="1">
        <v>174.2864412241</v>
      </c>
      <c r="AZ272" s="1">
        <v>356.927978</v>
      </c>
      <c r="BA272" s="1">
        <v>168.69339540625</v>
      </c>
      <c r="BB272" s="1">
        <v>23.651791109125384</v>
      </c>
      <c r="BC272" s="1">
        <v>5.9245000000000001</v>
      </c>
      <c r="BD272" s="1">
        <v>20.21</v>
      </c>
      <c r="BE272" s="1">
        <v>546.52380952380997</v>
      </c>
      <c r="BF272" s="1">
        <v>195.19</v>
      </c>
      <c r="BG272" s="1">
        <v>3850.75</v>
      </c>
      <c r="BH272" s="1">
        <v>9.9499999999999993</v>
      </c>
      <c r="BI272" s="1">
        <v>102.5515736666667</v>
      </c>
      <c r="BJ272" s="1">
        <v>529.15806904761905</v>
      </c>
      <c r="BK272" s="1">
        <v>607.57046619047605</v>
      </c>
      <c r="BL272" s="1">
        <v>819.995</v>
      </c>
      <c r="BM272" s="1">
        <v>301.40000000000003</v>
      </c>
      <c r="BN272" s="1"/>
      <c r="BO272" s="1"/>
      <c r="BP272" s="1"/>
      <c r="BQ272" s="1"/>
      <c r="BR272" s="1"/>
      <c r="BX272" s="1"/>
      <c r="BY272" s="1"/>
      <c r="BZ272" s="1"/>
      <c r="CA272" s="1"/>
      <c r="CB272" s="52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1:124" hidden="1">
      <c r="A273" s="1" t="s">
        <v>398</v>
      </c>
      <c r="B273" s="1">
        <v>57.54950836891566</v>
      </c>
      <c r="C273" s="1">
        <v>73.998124913239167</v>
      </c>
      <c r="D273" s="1">
        <v>77.282731776953284</v>
      </c>
      <c r="E273" s="1">
        <v>77.179410039648914</v>
      </c>
      <c r="F273" s="1">
        <v>78.236487391986884</v>
      </c>
      <c r="G273" s="1">
        <v>70.680404344953175</v>
      </c>
      <c r="H273" s="1">
        <v>92.168088043875173</v>
      </c>
      <c r="I273" s="38">
        <v>55.159597034978063</v>
      </c>
      <c r="J273" s="1">
        <v>47.926497066116205</v>
      </c>
      <c r="K273" s="1">
        <v>47.740566161117137</v>
      </c>
      <c r="L273" s="1">
        <v>1370.38571428571</v>
      </c>
      <c r="M273" s="1">
        <v>570.379206426363</v>
      </c>
      <c r="N273" s="1">
        <v>95.823732851354606</v>
      </c>
      <c r="O273" s="1">
        <v>103.738636363636</v>
      </c>
      <c r="P273" s="1">
        <v>28.84</v>
      </c>
      <c r="Q273" s="1">
        <v>1568.1464084859599</v>
      </c>
      <c r="R273" s="1">
        <v>65.779545454545399</v>
      </c>
      <c r="S273" s="1">
        <v>30.3527272727273</v>
      </c>
      <c r="T273" s="1">
        <v>411.14</v>
      </c>
      <c r="U273" s="1">
        <v>1588.57142857143</v>
      </c>
      <c r="V273" s="1">
        <v>41.383333333333297</v>
      </c>
      <c r="W273" s="1">
        <v>646.63563636363597</v>
      </c>
      <c r="X273" s="1">
        <v>618.17999999999995</v>
      </c>
      <c r="Y273" s="1">
        <v>83.693181818181799</v>
      </c>
      <c r="Z273" s="1">
        <v>12.68</v>
      </c>
      <c r="AA273" s="1">
        <v>137.76727751000001</v>
      </c>
      <c r="AB273" s="1">
        <v>472.09047619047601</v>
      </c>
      <c r="AC273" s="1">
        <v>150.48699999999999</v>
      </c>
      <c r="AD273" s="1">
        <v>144.10820875200901</v>
      </c>
      <c r="AE273" s="1">
        <v>87.106647767857098</v>
      </c>
      <c r="AF273" s="1">
        <v>2.56</v>
      </c>
      <c r="AG273" s="1">
        <v>4.07</v>
      </c>
      <c r="AH273" s="1">
        <v>3.4277272722222198</v>
      </c>
      <c r="AI273" s="1">
        <v>6956.8095238095202</v>
      </c>
      <c r="AJ273" s="1">
        <v>25.43</v>
      </c>
      <c r="AK273" s="1">
        <v>25.65</v>
      </c>
      <c r="AL273" s="1">
        <v>24.41</v>
      </c>
      <c r="AM273" s="1">
        <v>26.24</v>
      </c>
      <c r="AN273" s="1">
        <v>2814.34</v>
      </c>
      <c r="AO273" s="1">
        <v>579.16412250053997</v>
      </c>
      <c r="AP273" s="1">
        <v>311.147661780573</v>
      </c>
      <c r="AQ273" s="1">
        <v>44.783181818181802</v>
      </c>
      <c r="AR273" s="1">
        <v>62.5</v>
      </c>
      <c r="AS273" s="1">
        <v>189.5</v>
      </c>
      <c r="AT273" s="1">
        <v>30.5710009457509</v>
      </c>
      <c r="AU273" s="1">
        <v>2.8122203758149</v>
      </c>
      <c r="AV273" s="1">
        <v>485.060394151303</v>
      </c>
      <c r="AW273" s="1">
        <v>248.19</v>
      </c>
      <c r="AX273" s="1">
        <v>9.7003000000000004</v>
      </c>
      <c r="AY273" s="1">
        <v>175.928885076</v>
      </c>
      <c r="AZ273" s="1">
        <v>365.08507200000003</v>
      </c>
      <c r="BA273" s="1">
        <v>171.35757973125001</v>
      </c>
      <c r="BB273" s="1">
        <v>23.98793143489581</v>
      </c>
      <c r="BC273" s="1">
        <v>5.1781818181818204</v>
      </c>
      <c r="BD273" s="1">
        <v>19.7395454545455</v>
      </c>
      <c r="BE273" s="1">
        <v>545.68181818181802</v>
      </c>
      <c r="BF273" s="1">
        <v>185.64</v>
      </c>
      <c r="BG273" s="1">
        <v>4026.4761904761899</v>
      </c>
      <c r="BH273" s="1">
        <v>9.75</v>
      </c>
      <c r="BI273" s="1">
        <v>104.80295833333334</v>
      </c>
      <c r="BJ273" s="1">
        <v>525.07111136363596</v>
      </c>
      <c r="BK273" s="1">
        <v>614.55776590909102</v>
      </c>
      <c r="BL273" s="1">
        <v>807.57619047619005</v>
      </c>
      <c r="BM273" s="1">
        <v>308.2</v>
      </c>
      <c r="BN273" s="1"/>
      <c r="BO273" s="1"/>
      <c r="BP273" s="1"/>
      <c r="BQ273" s="1"/>
      <c r="BR273" s="1"/>
      <c r="BX273" s="1"/>
      <c r="BY273" s="1"/>
      <c r="BZ273" s="1"/>
      <c r="CA273" s="1"/>
      <c r="CB273" s="52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</row>
    <row r="274" spans="1:124" hidden="1">
      <c r="A274" s="1" t="s">
        <v>399</v>
      </c>
      <c r="B274" s="1">
        <v>58.143646608837273</v>
      </c>
      <c r="C274" s="1">
        <v>74.687825188596065</v>
      </c>
      <c r="D274" s="1">
        <v>78.905738635493776</v>
      </c>
      <c r="E274" s="1">
        <v>79.292770420984056</v>
      </c>
      <c r="F274" s="1">
        <v>75.333075726036128</v>
      </c>
      <c r="G274" s="1">
        <v>70.427388923721708</v>
      </c>
      <c r="H274" s="1">
        <v>92.570881406705055</v>
      </c>
      <c r="I274" s="38">
        <v>54.43288319598205</v>
      </c>
      <c r="J274" s="1">
        <v>48.464728200134147</v>
      </c>
      <c r="K274" s="1">
        <v>48.20023721027102</v>
      </c>
      <c r="L274" s="1">
        <v>1344.4272727272701</v>
      </c>
      <c r="M274" s="1">
        <v>631.45568099869604</v>
      </c>
      <c r="N274" s="1">
        <v>97.546953417633901</v>
      </c>
      <c r="O274" s="1">
        <v>96.4673913043478</v>
      </c>
      <c r="P274" s="1">
        <v>28.63</v>
      </c>
      <c r="Q274" s="1">
        <v>1604.6958378736399</v>
      </c>
      <c r="R274" s="1">
        <v>58.432272727272696</v>
      </c>
      <c r="S274" s="1">
        <v>29.433636363636399</v>
      </c>
      <c r="T274" s="1">
        <v>410.06</v>
      </c>
      <c r="U274" s="1">
        <v>1597.02272727273</v>
      </c>
      <c r="V274" s="1">
        <v>39.892857142857103</v>
      </c>
      <c r="W274" s="1">
        <v>661.86708695652203</v>
      </c>
      <c r="X274" s="1">
        <v>586.09</v>
      </c>
      <c r="Y274" s="1">
        <v>84.136363636363598</v>
      </c>
      <c r="Z274" s="1">
        <v>12.68</v>
      </c>
      <c r="AA274" s="1">
        <v>141.06498113000001</v>
      </c>
      <c r="AB274" s="1">
        <v>450.38636363636402</v>
      </c>
      <c r="AC274" s="1">
        <v>141.18700000000001</v>
      </c>
      <c r="AD274" s="1">
        <v>149.076394731916</v>
      </c>
      <c r="AE274" s="1">
        <v>90.331305017006798</v>
      </c>
      <c r="AF274" s="1">
        <v>2.56</v>
      </c>
      <c r="AG274" s="1">
        <v>4.4400000000000004</v>
      </c>
      <c r="AH274" s="1">
        <v>3.5045454555555602</v>
      </c>
      <c r="AI274" s="1">
        <v>6771.1818181818198</v>
      </c>
      <c r="AJ274" s="1">
        <v>25.69</v>
      </c>
      <c r="AK274" s="1">
        <v>25.43</v>
      </c>
      <c r="AL274" s="1">
        <v>24.59</v>
      </c>
      <c r="AM274" s="1">
        <v>27.04</v>
      </c>
      <c r="AN274" s="1">
        <v>2820.98</v>
      </c>
      <c r="AO274" s="1">
        <v>635.50864899906003</v>
      </c>
      <c r="AP274" s="1">
        <v>337.818421052632</v>
      </c>
      <c r="AQ274" s="1">
        <v>46.9777272727273</v>
      </c>
      <c r="AR274" s="1">
        <v>63.346153846153797</v>
      </c>
      <c r="AS274" s="1">
        <v>198.304347826087</v>
      </c>
      <c r="AT274" s="1">
        <v>31.980076786145201</v>
      </c>
      <c r="AU274" s="1">
        <v>3.01660967269174</v>
      </c>
      <c r="AV274" s="1">
        <v>484.64578899361499</v>
      </c>
      <c r="AW274" s="1">
        <v>254.101</v>
      </c>
      <c r="AX274" s="1">
        <v>9.8766999999999996</v>
      </c>
      <c r="AY274" s="1">
        <v>179.89720579199999</v>
      </c>
      <c r="AZ274" s="1">
        <v>376.76955800000002</v>
      </c>
      <c r="BA274" s="1">
        <v>176.64001416875001</v>
      </c>
      <c r="BB274" s="1">
        <v>24.265547835083524</v>
      </c>
      <c r="BC274" s="1">
        <v>5.6118181818181796</v>
      </c>
      <c r="BD274" s="1">
        <v>19.8245454545455</v>
      </c>
      <c r="BE274" s="1">
        <v>525</v>
      </c>
      <c r="BF274" s="1">
        <v>164.09</v>
      </c>
      <c r="BG274" s="1">
        <v>4152.8181818181802</v>
      </c>
      <c r="BH274" s="1">
        <v>9.9</v>
      </c>
      <c r="BI274" s="1">
        <v>104.09640521739131</v>
      </c>
      <c r="BJ274" s="1">
        <v>519.78130434782599</v>
      </c>
      <c r="BK274" s="1">
        <v>619.09130434782605</v>
      </c>
      <c r="BL274" s="1">
        <v>768.25</v>
      </c>
      <c r="BM274" s="1">
        <v>326.60000000000002</v>
      </c>
      <c r="BN274" s="1"/>
      <c r="BO274" s="1"/>
      <c r="BP274" s="1"/>
      <c r="BQ274" s="1"/>
      <c r="BR274" s="1"/>
      <c r="BX274" s="1"/>
      <c r="BY274" s="1"/>
      <c r="BZ274" s="1"/>
      <c r="CA274" s="1"/>
      <c r="CB274" s="52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</row>
    <row r="275" spans="1:124" hidden="1">
      <c r="A275" s="1" t="s">
        <v>400</v>
      </c>
      <c r="B275" s="1">
        <v>57.645448108938261</v>
      </c>
      <c r="C275" s="1">
        <v>76.909592512387917</v>
      </c>
      <c r="D275" s="1">
        <v>81.311452013423818</v>
      </c>
      <c r="E275" s="1">
        <v>81.887134286461674</v>
      </c>
      <c r="F275" s="1">
        <v>75.9973698588812</v>
      </c>
      <c r="G275" s="1">
        <v>72.463355744564083</v>
      </c>
      <c r="H275" s="1">
        <v>96.174228132870965</v>
      </c>
      <c r="I275" s="38">
        <v>55.336713029287026</v>
      </c>
      <c r="J275" s="1">
        <v>46.375255334146402</v>
      </c>
      <c r="K275" s="1">
        <v>45.985733103923472</v>
      </c>
      <c r="L275" s="1">
        <v>1356.93333333333</v>
      </c>
      <c r="M275" s="1">
        <v>643.99171270750003</v>
      </c>
      <c r="N275" s="1">
        <v>104.110300310345</v>
      </c>
      <c r="O275" s="1">
        <v>93.894736842105303</v>
      </c>
      <c r="P275" s="1">
        <v>26.65</v>
      </c>
      <c r="Q275" s="1">
        <v>1656.45666951878</v>
      </c>
      <c r="R275" s="1">
        <v>55.162999999999997</v>
      </c>
      <c r="S275" s="1">
        <v>29.26</v>
      </c>
      <c r="T275" s="1">
        <v>438.49</v>
      </c>
      <c r="U275" s="1">
        <v>1650.5944444444399</v>
      </c>
      <c r="V275" s="1">
        <v>43.483333333333299</v>
      </c>
      <c r="W275" s="1">
        <v>644.24982499999999</v>
      </c>
      <c r="X275" s="1">
        <v>601</v>
      </c>
      <c r="Y275" s="1">
        <v>86.981250000000003</v>
      </c>
      <c r="Z275" s="1">
        <v>12.68</v>
      </c>
      <c r="AA275" s="1">
        <v>143.31231231999999</v>
      </c>
      <c r="AB275" s="1">
        <v>439.98333333333301</v>
      </c>
      <c r="AC275" s="1">
        <v>133.291</v>
      </c>
      <c r="AD275" s="1">
        <v>163.48065577610799</v>
      </c>
      <c r="AE275" s="1">
        <v>93.169800133928604</v>
      </c>
      <c r="AF275" s="1">
        <v>2.56</v>
      </c>
      <c r="AG275" s="1">
        <v>4.53</v>
      </c>
      <c r="AH275" s="1">
        <v>3.2250000000000001</v>
      </c>
      <c r="AI275" s="1">
        <v>7147.6111111111104</v>
      </c>
      <c r="AJ275" s="1">
        <v>24.49</v>
      </c>
      <c r="AK275" s="1">
        <v>24.13</v>
      </c>
      <c r="AL275" s="1">
        <v>23.83</v>
      </c>
      <c r="AM275" s="1">
        <v>25.51</v>
      </c>
      <c r="AN275" s="1">
        <v>2834.26</v>
      </c>
      <c r="AO275" s="1">
        <v>635.47215497434195</v>
      </c>
      <c r="AP275" s="1">
        <v>376</v>
      </c>
      <c r="AQ275" s="1">
        <v>50.414499999999997</v>
      </c>
      <c r="AR275" s="1">
        <v>63.795454545454497</v>
      </c>
      <c r="AS275" s="1">
        <v>202</v>
      </c>
      <c r="AT275" s="1">
        <v>38.119411746233098</v>
      </c>
      <c r="AU275" s="1">
        <v>3.05031799403866</v>
      </c>
      <c r="AV275" s="1">
        <v>500</v>
      </c>
      <c r="AW275" s="1">
        <v>259.94499999999999</v>
      </c>
      <c r="AX275" s="1">
        <v>9.9207999999999998</v>
      </c>
      <c r="AY275" s="1">
        <v>185.82764063979999</v>
      </c>
      <c r="AZ275" s="1">
        <v>399.03622000000001</v>
      </c>
      <c r="BA275" s="1">
        <v>185.36751454374999</v>
      </c>
      <c r="BB275" s="1">
        <v>24.716526468658241</v>
      </c>
      <c r="BC275" s="1">
        <v>5.2460000000000004</v>
      </c>
      <c r="BD275" s="1">
        <v>19.9895</v>
      </c>
      <c r="BE275" s="1">
        <v>556.85</v>
      </c>
      <c r="BF275" s="1">
        <v>168.5</v>
      </c>
      <c r="BG275" s="1">
        <v>4303.3333333333303</v>
      </c>
      <c r="BH275" s="1">
        <v>9.9</v>
      </c>
      <c r="BI275" s="1">
        <v>115.41185699999997</v>
      </c>
      <c r="BJ275" s="1">
        <v>548.84118000000001</v>
      </c>
      <c r="BK275" s="1">
        <v>603.14094499999999</v>
      </c>
      <c r="BL275" s="1">
        <v>769.42222222222199</v>
      </c>
      <c r="BM275" s="1">
        <v>318.5</v>
      </c>
      <c r="BN275" s="1"/>
      <c r="BO275" s="1"/>
      <c r="BP275" s="1"/>
      <c r="BQ275" s="1"/>
      <c r="BR275" s="1"/>
      <c r="BX275" s="1"/>
      <c r="BY275" s="1"/>
      <c r="BZ275" s="1"/>
      <c r="CA275" s="1"/>
      <c r="CB275" s="52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</row>
    <row r="276" spans="1:124" hidden="1">
      <c r="A276" s="1" t="s">
        <v>401</v>
      </c>
      <c r="B276" s="1">
        <v>59.876777920226829</v>
      </c>
      <c r="C276" s="1">
        <v>79.117105728578039</v>
      </c>
      <c r="D276" s="1">
        <v>85.430520417891287</v>
      </c>
      <c r="E276" s="1">
        <v>85.892704522008771</v>
      </c>
      <c r="F276" s="1">
        <v>81.164131795494995</v>
      </c>
      <c r="G276" s="1">
        <v>72.740042463488081</v>
      </c>
      <c r="H276" s="1">
        <v>97.806338542739624</v>
      </c>
      <c r="I276" s="38">
        <v>54.63436123362316</v>
      </c>
      <c r="J276" s="1">
        <v>48.620518679796895</v>
      </c>
      <c r="K276" s="1">
        <v>48.324023612137147</v>
      </c>
      <c r="L276" s="1">
        <v>1337.8652173912999</v>
      </c>
      <c r="M276" s="1">
        <v>545.58011049782601</v>
      </c>
      <c r="N276" s="1">
        <v>114.227517813685</v>
      </c>
      <c r="O276" s="1">
        <v>96.904761904761898</v>
      </c>
      <c r="P276" s="1">
        <v>24.9</v>
      </c>
      <c r="Q276" s="1">
        <v>1871.9985231415201</v>
      </c>
      <c r="R276" s="1">
        <v>53.085714285714303</v>
      </c>
      <c r="S276" s="1">
        <v>29.305714285714298</v>
      </c>
      <c r="T276" s="1">
        <v>469.19</v>
      </c>
      <c r="U276" s="1">
        <v>1588.2847826087</v>
      </c>
      <c r="V276" s="1">
        <v>46.702380952380999</v>
      </c>
      <c r="W276" s="1">
        <v>652.11486956521696</v>
      </c>
      <c r="X276" s="1">
        <v>605.65</v>
      </c>
      <c r="Y276" s="1">
        <v>84.392857142857096</v>
      </c>
      <c r="Z276" s="1">
        <v>12.68</v>
      </c>
      <c r="AA276" s="1">
        <v>150.80588424000001</v>
      </c>
      <c r="AB276" s="1">
        <v>446.02608695652202</v>
      </c>
      <c r="AC276" s="1">
        <v>149.61600000000001</v>
      </c>
      <c r="AD276" s="1">
        <v>172.56231099684999</v>
      </c>
      <c r="AE276" s="1">
        <v>99.700002678571494</v>
      </c>
      <c r="AF276" s="1">
        <v>2.52</v>
      </c>
      <c r="AG276" s="1">
        <v>5.76</v>
      </c>
      <c r="AH276" s="1">
        <v>2.99</v>
      </c>
      <c r="AI276" s="1">
        <v>7137.6956521739103</v>
      </c>
      <c r="AJ276" s="1">
        <v>25.75</v>
      </c>
      <c r="AK276" s="1">
        <v>25.77</v>
      </c>
      <c r="AL276" s="1">
        <v>24.57</v>
      </c>
      <c r="AM276" s="1">
        <v>26.92</v>
      </c>
      <c r="AN276" s="1">
        <v>2981.64</v>
      </c>
      <c r="AO276" s="1">
        <v>653.46502593743196</v>
      </c>
      <c r="AP276" s="1">
        <v>369.21052631578902</v>
      </c>
      <c r="AQ276" s="1">
        <v>54.87</v>
      </c>
      <c r="AR276" s="1">
        <v>64.214285714285694</v>
      </c>
      <c r="AS276" s="1">
        <v>199.60869565217399</v>
      </c>
      <c r="AT276" s="1">
        <v>37.721261445126103</v>
      </c>
      <c r="AU276" s="1">
        <v>3.0557561024194602</v>
      </c>
      <c r="AV276" s="1">
        <v>507.44907266646402</v>
      </c>
      <c r="AW276" s="1">
        <v>287.33199999999999</v>
      </c>
      <c r="AX276" s="1">
        <v>9.9207999999999998</v>
      </c>
      <c r="AY276" s="1">
        <v>204.2362395168</v>
      </c>
      <c r="AZ276" s="1">
        <v>423.06657799999999</v>
      </c>
      <c r="BA276" s="1">
        <v>209.09253530000001</v>
      </c>
      <c r="BB276" s="1">
        <v>25.833740865526277</v>
      </c>
      <c r="BC276" s="1">
        <v>5.7947619047619101</v>
      </c>
      <c r="BD276" s="1">
        <v>20.725238095238101</v>
      </c>
      <c r="BE276" s="1">
        <v>596.21739130434798</v>
      </c>
      <c r="BF276" s="1">
        <v>175.43</v>
      </c>
      <c r="BG276" s="1">
        <v>4313.7826086956502</v>
      </c>
      <c r="BH276" s="1">
        <v>9.8937500000000007</v>
      </c>
      <c r="BI276" s="1">
        <v>132.64463666666668</v>
      </c>
      <c r="BJ276" s="1">
        <v>539.68339130434799</v>
      </c>
      <c r="BK276" s="1">
        <v>569.12030434782605</v>
      </c>
      <c r="BL276" s="1">
        <v>795.01304347826101</v>
      </c>
      <c r="BM276" s="1">
        <v>304.65000000000003</v>
      </c>
      <c r="BN276" s="1"/>
      <c r="BO276" s="1"/>
      <c r="BP276" s="1"/>
      <c r="BQ276" s="1"/>
      <c r="BR276" s="1"/>
      <c r="BX276" s="1"/>
      <c r="BY276" s="1"/>
      <c r="BZ276" s="1"/>
      <c r="CA276" s="1"/>
      <c r="CB276" s="52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</row>
    <row r="277" spans="1:124" hidden="1">
      <c r="A277" s="1" t="s">
        <v>402</v>
      </c>
      <c r="B277" s="1">
        <v>60.531866520013395</v>
      </c>
      <c r="C277" s="1">
        <v>79.128705007086253</v>
      </c>
      <c r="D277" s="1">
        <v>86.210706261205303</v>
      </c>
      <c r="E277" s="1">
        <v>86.528722566001647</v>
      </c>
      <c r="F277" s="1">
        <v>83.275120349806826</v>
      </c>
      <c r="G277" s="1">
        <v>71.975306685665984</v>
      </c>
      <c r="H277" s="1">
        <v>99.092353508157302</v>
      </c>
      <c r="I277" s="38">
        <v>52.388344012319507</v>
      </c>
      <c r="J277" s="1">
        <v>49.652070856031123</v>
      </c>
      <c r="K277" s="1">
        <v>50.215069934729435</v>
      </c>
      <c r="L277" s="1">
        <v>1293.3571428571399</v>
      </c>
      <c r="M277" s="1">
        <v>420.01506780454503</v>
      </c>
      <c r="N277" s="1">
        <v>120.986561555999</v>
      </c>
      <c r="O277" s="1">
        <v>95.727272727272705</v>
      </c>
      <c r="P277" s="1">
        <v>24</v>
      </c>
      <c r="Q277" s="1">
        <v>1959.27273311832</v>
      </c>
      <c r="R277" s="1">
        <v>52.023181818181797</v>
      </c>
      <c r="S277" s="1">
        <v>28.7431818181818</v>
      </c>
      <c r="T277" s="1">
        <v>482.34</v>
      </c>
      <c r="U277" s="1">
        <v>1482.9166666666699</v>
      </c>
      <c r="V277" s="1">
        <v>49.321428571428598</v>
      </c>
      <c r="W277" s="1">
        <v>650.15237272727302</v>
      </c>
      <c r="X277" s="1">
        <v>629.54999999999995</v>
      </c>
      <c r="Y277" s="1">
        <v>85.630681818181799</v>
      </c>
      <c r="Z277" s="1">
        <v>12.68</v>
      </c>
      <c r="AA277" s="1">
        <v>148.75216325</v>
      </c>
      <c r="AB277" s="1">
        <v>424.33333333333297</v>
      </c>
      <c r="AC277" s="1">
        <v>146.04599999999999</v>
      </c>
      <c r="AD277" s="1">
        <v>182.10824947671799</v>
      </c>
      <c r="AE277" s="1">
        <v>109.891001785714</v>
      </c>
      <c r="AF277" s="1">
        <v>2.52</v>
      </c>
      <c r="AG277" s="1">
        <v>4.5199999999999996</v>
      </c>
      <c r="AH277" s="1">
        <v>3.0872727277777798</v>
      </c>
      <c r="AI277" s="1">
        <v>6736.8571428571404</v>
      </c>
      <c r="AJ277" s="1">
        <v>26.78</v>
      </c>
      <c r="AK277" s="1">
        <v>26.63</v>
      </c>
      <c r="AL277" s="1">
        <v>25.32</v>
      </c>
      <c r="AM277" s="1">
        <v>28.37</v>
      </c>
      <c r="AN277" s="1">
        <v>2957.09131818182</v>
      </c>
      <c r="AO277" s="1">
        <v>637.59621852115799</v>
      </c>
      <c r="AP277" s="1">
        <v>391.50789473684199</v>
      </c>
      <c r="AQ277" s="1">
        <v>46.113181818181801</v>
      </c>
      <c r="AR277" s="1">
        <v>64.113636363636402</v>
      </c>
      <c r="AS277" s="1">
        <v>191.31818181818201</v>
      </c>
      <c r="AT277" s="1">
        <v>39.125941419628703</v>
      </c>
      <c r="AU277" s="1">
        <v>3.01844719330269</v>
      </c>
      <c r="AV277" s="1">
        <v>532.739987285442</v>
      </c>
      <c r="AW277" s="1">
        <v>280.83699999999999</v>
      </c>
      <c r="AX277" s="1">
        <v>9.9207999999999998</v>
      </c>
      <c r="AY277" s="1">
        <v>201.1166985095</v>
      </c>
      <c r="AZ277" s="1">
        <v>453.26987200000002</v>
      </c>
      <c r="BA277" s="1">
        <v>208.21978526250001</v>
      </c>
      <c r="BB277" s="1">
        <v>25.543732137717406</v>
      </c>
      <c r="BC277" s="1">
        <v>5.8568181818181797</v>
      </c>
      <c r="BD277" s="1">
        <v>20.9495454545455</v>
      </c>
      <c r="BE277" s="1">
        <v>639.77272727272702</v>
      </c>
      <c r="BF277" s="1">
        <v>181.86</v>
      </c>
      <c r="BG277" s="1">
        <v>3832.2380952381</v>
      </c>
      <c r="BH277" s="1">
        <v>9.85</v>
      </c>
      <c r="BI277" s="1">
        <v>149.61353</v>
      </c>
      <c r="BJ277" s="1">
        <v>534.99081818181799</v>
      </c>
      <c r="BK277" s="1">
        <v>575.72231818181797</v>
      </c>
      <c r="BL277" s="1">
        <v>748.80952380952397</v>
      </c>
      <c r="BM277" s="1">
        <v>312.8</v>
      </c>
      <c r="BN277" s="1"/>
      <c r="BO277" s="1"/>
      <c r="BP277" s="1"/>
      <c r="BQ277" s="1"/>
      <c r="BR277" s="1"/>
      <c r="BX277" s="1"/>
      <c r="BY277" s="1"/>
      <c r="BZ277" s="1"/>
      <c r="CA277" s="1"/>
      <c r="CB277" s="52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</row>
    <row r="278" spans="1:124" hidden="1">
      <c r="A278" s="1" t="s">
        <v>403</v>
      </c>
      <c r="B278" s="1">
        <v>62.928555577164872</v>
      </c>
      <c r="C278" s="1">
        <v>81.035591193260061</v>
      </c>
      <c r="D278" s="1">
        <v>88.547671384183687</v>
      </c>
      <c r="E278" s="1">
        <v>88.167913466949841</v>
      </c>
      <c r="F278" s="1">
        <v>92.053189732645791</v>
      </c>
      <c r="G278" s="1">
        <v>73.447778102027826</v>
      </c>
      <c r="H278" s="1">
        <v>102.43381565949801</v>
      </c>
      <c r="I278" s="38">
        <v>52.510821382408729</v>
      </c>
      <c r="J278" s="1">
        <v>52.335311584617138</v>
      </c>
      <c r="K278" s="1">
        <v>53.052927273402567</v>
      </c>
      <c r="L278" s="1">
        <v>1301.7</v>
      </c>
      <c r="M278" s="1">
        <v>492.63351749190502</v>
      </c>
      <c r="N278" s="1">
        <v>119.74805148798001</v>
      </c>
      <c r="O278" s="1">
        <v>92.5625</v>
      </c>
      <c r="P278" s="1">
        <v>24.45</v>
      </c>
      <c r="Q278" s="1">
        <v>2167.4122596498501</v>
      </c>
      <c r="R278" s="1">
        <v>57.577500000000001</v>
      </c>
      <c r="S278" s="1">
        <v>33.307499999999997</v>
      </c>
      <c r="T278" s="1">
        <v>539.45000000000005</v>
      </c>
      <c r="U278" s="1">
        <v>1478.93333333333</v>
      </c>
      <c r="V278" s="1">
        <v>48.978947368421103</v>
      </c>
      <c r="W278" s="1">
        <v>662.54738095238099</v>
      </c>
      <c r="X278" s="1">
        <v>650</v>
      </c>
      <c r="Y278" s="1">
        <v>85.737499999999997</v>
      </c>
      <c r="Z278" s="1">
        <v>12.68</v>
      </c>
      <c r="AA278" s="1">
        <v>150.44649197000001</v>
      </c>
      <c r="AB278" s="1">
        <v>420.54285714285697</v>
      </c>
      <c r="AC278" s="1">
        <v>149.12799999999999</v>
      </c>
      <c r="AD278" s="1">
        <v>180.960132498945</v>
      </c>
      <c r="AE278" s="1">
        <v>113.94145419642901</v>
      </c>
      <c r="AF278" s="1">
        <v>2.53238095238095</v>
      </c>
      <c r="AG278" s="1">
        <v>4.63</v>
      </c>
      <c r="AH278" s="1">
        <v>3.5529999999999999</v>
      </c>
      <c r="AI278" s="1">
        <v>6664.9523809523798</v>
      </c>
      <c r="AJ278" s="1">
        <v>28.28</v>
      </c>
      <c r="AK278" s="1">
        <v>28.34</v>
      </c>
      <c r="AL278" s="1">
        <v>26.83</v>
      </c>
      <c r="AM278" s="1">
        <v>29.67</v>
      </c>
      <c r="AN278" s="1">
        <v>3000.2215714285699</v>
      </c>
      <c r="AO278" s="1">
        <v>626.68446167121795</v>
      </c>
      <c r="AP278" s="1">
        <v>369.39736842105299</v>
      </c>
      <c r="AQ278" s="1">
        <v>36.660499999999999</v>
      </c>
      <c r="AR278" s="1">
        <v>64.035714285714306</v>
      </c>
      <c r="AS278" s="1">
        <v>188.47619047619</v>
      </c>
      <c r="AT278" s="1">
        <v>40.4003165097905</v>
      </c>
      <c r="AU278" s="1">
        <v>3.1320181486668099</v>
      </c>
      <c r="AV278" s="1">
        <v>564.76856476856506</v>
      </c>
      <c r="AW278" s="1">
        <v>309.19900000000001</v>
      </c>
      <c r="AX278" s="1">
        <v>9.9207999999999998</v>
      </c>
      <c r="AY278" s="1">
        <v>200.24587257460001</v>
      </c>
      <c r="AZ278" s="1">
        <v>443.12862000000001</v>
      </c>
      <c r="BA278" s="1">
        <v>208.21978526250001</v>
      </c>
      <c r="BB278" s="1">
        <v>25.855364492142257</v>
      </c>
      <c r="BC278" s="1">
        <v>6.4095000000000004</v>
      </c>
      <c r="BD278" s="1">
        <v>21.5185</v>
      </c>
      <c r="BE278" s="1">
        <v>631.61904761904805</v>
      </c>
      <c r="BF278" s="1">
        <v>193.43</v>
      </c>
      <c r="BG278" s="1">
        <v>3961.7619047619</v>
      </c>
      <c r="BH278" s="1">
        <v>9.7976190476190492</v>
      </c>
      <c r="BI278" s="1">
        <v>173.34262174603177</v>
      </c>
      <c r="BJ278" s="1">
        <v>584.34403809523803</v>
      </c>
      <c r="BK278" s="1">
        <v>642.41034285714295</v>
      </c>
      <c r="BL278" s="1">
        <v>756.17619047618996</v>
      </c>
      <c r="BM278" s="1">
        <v>323.7</v>
      </c>
      <c r="BN278" s="1"/>
      <c r="BO278" s="1"/>
      <c r="BP278" s="1"/>
      <c r="BQ278" s="1"/>
      <c r="BR278" s="1"/>
      <c r="BX278" s="1"/>
      <c r="BY278" s="1"/>
      <c r="BZ278" s="1"/>
      <c r="CA278" s="1"/>
      <c r="CB278" s="52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</row>
    <row r="279" spans="1:124" hidden="1">
      <c r="A279" s="1" t="s">
        <v>404</v>
      </c>
      <c r="B279" s="1">
        <v>62.7165167879918</v>
      </c>
      <c r="C279" s="1">
        <v>81.389054762759201</v>
      </c>
      <c r="D279" s="1">
        <v>89.040692647450655</v>
      </c>
      <c r="E279" s="1">
        <v>88.501733049346427</v>
      </c>
      <c r="F279" s="1">
        <v>94.015790399186713</v>
      </c>
      <c r="G279" s="1">
        <v>73.660277029398529</v>
      </c>
      <c r="H279" s="1">
        <v>102.38342459651058</v>
      </c>
      <c r="I279" s="38">
        <v>52.913208849709598</v>
      </c>
      <c r="J279" s="1">
        <v>51.792434297592393</v>
      </c>
      <c r="K279" s="1">
        <v>51.644543643126006</v>
      </c>
      <c r="L279" s="1">
        <v>1311.46086956522</v>
      </c>
      <c r="M279" s="1">
        <v>550.08407398391296</v>
      </c>
      <c r="N279" s="1">
        <v>120.61386138257799</v>
      </c>
      <c r="O279" s="1">
        <v>86.966999999999999</v>
      </c>
      <c r="P279" s="1">
        <v>26.25</v>
      </c>
      <c r="Q279" s="1">
        <v>2201.49510769065</v>
      </c>
      <c r="R279" s="1">
        <v>64.053043478260903</v>
      </c>
      <c r="S279" s="1">
        <v>34.444347826086997</v>
      </c>
      <c r="T279" s="1">
        <v>523.23</v>
      </c>
      <c r="U279" s="1">
        <v>1486.1717391304301</v>
      </c>
      <c r="V279" s="1">
        <v>49.556818181818201</v>
      </c>
      <c r="W279" s="1">
        <v>654.82067391304304</v>
      </c>
      <c r="X279" s="1">
        <v>650</v>
      </c>
      <c r="Y279" s="1">
        <v>85.695652173913004</v>
      </c>
      <c r="Z279" s="1">
        <v>12.68</v>
      </c>
      <c r="AA279" s="1">
        <v>154.81930943</v>
      </c>
      <c r="AB279" s="1">
        <v>418.24782608695699</v>
      </c>
      <c r="AC279" s="1">
        <v>147.601</v>
      </c>
      <c r="AD279" s="1">
        <v>178.94567729018701</v>
      </c>
      <c r="AE279" s="1">
        <v>109.64680993323</v>
      </c>
      <c r="AF279" s="1">
        <v>2.78</v>
      </c>
      <c r="AG279" s="1">
        <v>4.76</v>
      </c>
      <c r="AH279" s="1">
        <v>4.1330434777777798</v>
      </c>
      <c r="AI279" s="1">
        <v>6818.9130434782601</v>
      </c>
      <c r="AJ279" s="1">
        <v>27.53</v>
      </c>
      <c r="AK279" s="1">
        <v>27.55</v>
      </c>
      <c r="AL279" s="1">
        <v>26.18</v>
      </c>
      <c r="AM279" s="1">
        <v>28.85</v>
      </c>
      <c r="AN279" s="1">
        <v>2987.83919565217</v>
      </c>
      <c r="AO279" s="1">
        <v>614.27933462942599</v>
      </c>
      <c r="AP279" s="1">
        <v>372.802631578947</v>
      </c>
      <c r="AQ279" s="1">
        <v>42.812173913043502</v>
      </c>
      <c r="AR279" s="1">
        <v>63</v>
      </c>
      <c r="AS279" s="1">
        <v>185.47826086956499</v>
      </c>
      <c r="AT279" s="1">
        <v>37.478597012204901</v>
      </c>
      <c r="AU279" s="1">
        <v>3.1365104060673099</v>
      </c>
      <c r="AV279" s="1">
        <v>565.21739130434798</v>
      </c>
      <c r="AW279" s="1">
        <v>299.02600000000001</v>
      </c>
      <c r="AX279" s="1">
        <v>10.2515</v>
      </c>
      <c r="AY279" s="1">
        <v>185.3536467765</v>
      </c>
      <c r="AZ279" s="1">
        <v>445.55370199999999</v>
      </c>
      <c r="BA279" s="1">
        <v>200.08942965</v>
      </c>
      <c r="BB279" s="1">
        <v>25.893891797580803</v>
      </c>
      <c r="BC279" s="1">
        <v>7.02</v>
      </c>
      <c r="BD279" s="1">
        <v>21.832173913043501</v>
      </c>
      <c r="BE279" s="1">
        <v>635.43478260869597</v>
      </c>
      <c r="BF279" s="1">
        <v>181.09</v>
      </c>
      <c r="BG279" s="1">
        <v>4242.0869565217399</v>
      </c>
      <c r="BH279" s="1">
        <v>9.8413043478260906</v>
      </c>
      <c r="BI279" s="1">
        <v>180.04396666666665</v>
      </c>
      <c r="BJ279" s="1">
        <v>664.34100869565202</v>
      </c>
      <c r="BK279" s="1">
        <v>748.17975217391302</v>
      </c>
      <c r="BL279" s="1">
        <v>755.08695652173901</v>
      </c>
      <c r="BM279" s="1">
        <v>316.90000000000003</v>
      </c>
      <c r="BN279" s="1"/>
      <c r="BO279" s="1"/>
      <c r="BP279" s="1"/>
      <c r="BQ279" s="1"/>
      <c r="BR279" s="1"/>
      <c r="BX279" s="1"/>
      <c r="BY279" s="1"/>
      <c r="BZ279" s="1"/>
      <c r="CA279" s="1"/>
      <c r="CB279" s="52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</row>
    <row r="280" spans="1:124" hidden="1">
      <c r="A280" s="1" t="s">
        <v>405</v>
      </c>
      <c r="B280" s="1">
        <v>59.660893077891338</v>
      </c>
      <c r="C280" s="1">
        <v>80.620621453775115</v>
      </c>
      <c r="D280" s="1">
        <v>87.152619592314409</v>
      </c>
      <c r="E280" s="1">
        <v>87.064899518598295</v>
      </c>
      <c r="F280" s="1">
        <v>87.962357359416401</v>
      </c>
      <c r="G280" s="1">
        <v>74.022771094377035</v>
      </c>
      <c r="H280" s="1">
        <v>100.05207500538592</v>
      </c>
      <c r="I280" s="38">
        <v>55.221497952227303</v>
      </c>
      <c r="J280" s="1">
        <v>47.398724857163849</v>
      </c>
      <c r="K280" s="1">
        <v>46.486871528628022</v>
      </c>
      <c r="L280" s="1">
        <v>1373.2666666666701</v>
      </c>
      <c r="M280" s="1">
        <v>399.56590371091602</v>
      </c>
      <c r="N280" s="1">
        <v>120.130508531619</v>
      </c>
      <c r="O280" s="1">
        <v>81.5625</v>
      </c>
      <c r="P280" s="1">
        <v>26.25</v>
      </c>
      <c r="Q280" s="1">
        <v>1825.05743790573</v>
      </c>
      <c r="R280" s="1">
        <v>70.184444444444395</v>
      </c>
      <c r="S280" s="1">
        <v>39.353888888888903</v>
      </c>
      <c r="T280" s="1">
        <v>565.29999999999995</v>
      </c>
      <c r="U280" s="1">
        <v>1581.0357142857099</v>
      </c>
      <c r="V280" s="1">
        <v>52.325000000000003</v>
      </c>
      <c r="W280" s="1">
        <v>650.13030952380996</v>
      </c>
      <c r="X280" s="1">
        <v>693.81</v>
      </c>
      <c r="Y280" s="1">
        <v>81.206249999999997</v>
      </c>
      <c r="Z280" s="1">
        <v>12.68</v>
      </c>
      <c r="AA280" s="1">
        <v>154.96118289</v>
      </c>
      <c r="AB280" s="1">
        <v>441.44285714285701</v>
      </c>
      <c r="AC280" s="1">
        <v>156.65199999999999</v>
      </c>
      <c r="AD280" s="1">
        <v>181.32750111839201</v>
      </c>
      <c r="AE280" s="1">
        <v>108.646429375</v>
      </c>
      <c r="AF280" s="1">
        <v>2.78</v>
      </c>
      <c r="AG280" s="1">
        <v>4.8</v>
      </c>
      <c r="AH280" s="1">
        <v>4.0621052638888901</v>
      </c>
      <c r="AI280" s="1">
        <v>7314.8095238095202</v>
      </c>
      <c r="AJ280" s="1">
        <v>24.79</v>
      </c>
      <c r="AK280" s="1">
        <v>24.5</v>
      </c>
      <c r="AL280" s="1">
        <v>23.32</v>
      </c>
      <c r="AM280" s="1">
        <v>26.56</v>
      </c>
      <c r="AN280" s="1">
        <v>3012.77274210526</v>
      </c>
      <c r="AO280" s="1">
        <v>476.79760844966398</v>
      </c>
      <c r="AP280" s="1">
        <v>409.97368421052602</v>
      </c>
      <c r="AQ280" s="1">
        <v>40.602105263157902</v>
      </c>
      <c r="AR280" s="1">
        <v>61.904761904761898</v>
      </c>
      <c r="AS280" s="1">
        <v>187.19047619047601</v>
      </c>
      <c r="AT280" s="1">
        <v>38.107870805754096</v>
      </c>
      <c r="AU280" s="1">
        <v>3.1481177483557699</v>
      </c>
      <c r="AV280" s="1">
        <v>564.43556443556497</v>
      </c>
      <c r="AW280" s="1">
        <v>283.983</v>
      </c>
      <c r="AX280" s="1">
        <v>10.8026</v>
      </c>
      <c r="AY280" s="1">
        <v>183.8765496211</v>
      </c>
      <c r="AZ280" s="1">
        <v>490.74841199999997</v>
      </c>
      <c r="BA280" s="1">
        <v>210.21792350625</v>
      </c>
      <c r="BB280" s="1">
        <v>26.140056182017762</v>
      </c>
      <c r="BC280" s="1">
        <v>7.2968421052631598</v>
      </c>
      <c r="BD280" s="1">
        <v>22.3110526315789</v>
      </c>
      <c r="BE280" s="1">
        <v>732.38095238095195</v>
      </c>
      <c r="BF280" s="1">
        <v>178.48</v>
      </c>
      <c r="BG280" s="1">
        <v>4228.9523809523798</v>
      </c>
      <c r="BH280" s="1">
        <v>9.8642857142857103</v>
      </c>
      <c r="BI280" s="1">
        <v>164.27918396825393</v>
      </c>
      <c r="BJ280" s="1">
        <v>691.80976190476201</v>
      </c>
      <c r="BK280" s="1">
        <v>768.39404761904802</v>
      </c>
      <c r="BL280" s="1">
        <v>764.56666666666604</v>
      </c>
      <c r="BM280" s="1">
        <v>319.05</v>
      </c>
      <c r="BN280" s="1"/>
      <c r="BO280" s="1"/>
      <c r="BP280" s="1"/>
      <c r="BQ280" s="1"/>
      <c r="BR280" s="1"/>
      <c r="BX280" s="1"/>
      <c r="BY280" s="1"/>
      <c r="BZ280" s="1"/>
      <c r="CA280" s="1"/>
      <c r="CB280" s="52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</row>
    <row r="281" spans="1:124" hidden="1">
      <c r="A281" s="1" t="s">
        <v>406</v>
      </c>
      <c r="B281" s="1">
        <v>62.656939825113575</v>
      </c>
      <c r="C281" s="1">
        <v>79.973318259747984</v>
      </c>
      <c r="D281" s="1">
        <v>87.720743224572033</v>
      </c>
      <c r="E281" s="1">
        <v>87.337307869290399</v>
      </c>
      <c r="F281" s="1">
        <v>91.260207742335041</v>
      </c>
      <c r="G281" s="1">
        <v>72.147787770542294</v>
      </c>
      <c r="H281" s="1">
        <v>95.319129557627065</v>
      </c>
      <c r="I281" s="38">
        <v>55.410854370458786</v>
      </c>
      <c r="J281" s="1">
        <v>52.526257712668915</v>
      </c>
      <c r="K281" s="1">
        <v>52.268542838616774</v>
      </c>
      <c r="L281" s="1">
        <v>1375.8619047619</v>
      </c>
      <c r="M281" s="1">
        <v>565.98442993470599</v>
      </c>
      <c r="N281" s="1">
        <v>117.18685503704501</v>
      </c>
      <c r="O281" s="1">
        <v>84</v>
      </c>
      <c r="P281" s="1">
        <v>26.25</v>
      </c>
      <c r="Q281" s="1">
        <v>2025.6110218239501</v>
      </c>
      <c r="R281" s="1">
        <v>63.861904761904803</v>
      </c>
      <c r="S281" s="1">
        <v>38.5223809523809</v>
      </c>
      <c r="T281" s="1">
        <v>623.45000000000005</v>
      </c>
      <c r="U281" s="1">
        <v>1592.9642857142901</v>
      </c>
      <c r="V281" s="1">
        <v>55.219047619047601</v>
      </c>
      <c r="W281" s="1">
        <v>635.423636363637</v>
      </c>
      <c r="X281" s="1">
        <v>748.18</v>
      </c>
      <c r="Y281" s="1">
        <v>70.619047619047606</v>
      </c>
      <c r="Z281" s="1">
        <v>12.68</v>
      </c>
      <c r="AA281" s="1">
        <v>157.93637974999999</v>
      </c>
      <c r="AB281" s="1">
        <v>441.209523809524</v>
      </c>
      <c r="AC281" s="1">
        <v>147.69399999999999</v>
      </c>
      <c r="AD281" s="1">
        <v>183.37401418126001</v>
      </c>
      <c r="AE281" s="1">
        <v>107.01264848214301</v>
      </c>
      <c r="AF281" s="1">
        <v>2.8136363636363599</v>
      </c>
      <c r="AG281" s="1">
        <v>4.71</v>
      </c>
      <c r="AH281" s="1">
        <v>4.7476190472222202</v>
      </c>
      <c r="AI281" s="1">
        <v>7206.3333333333303</v>
      </c>
      <c r="AJ281" s="1">
        <v>27.89</v>
      </c>
      <c r="AK281" s="1">
        <v>28.52</v>
      </c>
      <c r="AL281" s="1">
        <v>25.71</v>
      </c>
      <c r="AM281" s="1">
        <v>29.44</v>
      </c>
      <c r="AN281" s="1">
        <v>3037.72802380952</v>
      </c>
      <c r="AO281" s="1">
        <v>426.759727639326</v>
      </c>
      <c r="AP281" s="1">
        <v>433.556146214374</v>
      </c>
      <c r="AQ281" s="1">
        <v>43.671999999999997</v>
      </c>
      <c r="AR281" s="1">
        <v>61.488636363636402</v>
      </c>
      <c r="AS281" s="1">
        <v>185.272727272727</v>
      </c>
      <c r="AT281" s="1">
        <v>38.4589515238658</v>
      </c>
      <c r="AU281" s="1">
        <v>3.1638685943525502</v>
      </c>
      <c r="AV281" s="1">
        <v>565.16211061665604</v>
      </c>
      <c r="AW281" s="1">
        <v>290.54500000000002</v>
      </c>
      <c r="AX281" s="1">
        <v>11.023099999999999</v>
      </c>
      <c r="AY281" s="1">
        <v>181.98057416789999</v>
      </c>
      <c r="AZ281" s="1">
        <v>479.06392599999998</v>
      </c>
      <c r="BA281" s="1">
        <v>208.24275236874999</v>
      </c>
      <c r="BB281" s="1">
        <v>26.378838031043902</v>
      </c>
      <c r="BC281" s="1">
        <v>7.508</v>
      </c>
      <c r="BD281" s="1">
        <v>22.037500000000001</v>
      </c>
      <c r="BE281" s="1">
        <v>729.95454545454595</v>
      </c>
      <c r="BF281" s="1">
        <v>183.73</v>
      </c>
      <c r="BG281" s="1">
        <v>4227.1904761904798</v>
      </c>
      <c r="BH281" s="1">
        <v>9.8818181818181792</v>
      </c>
      <c r="BI281" s="1">
        <v>149.19598833333336</v>
      </c>
      <c r="BJ281" s="1">
        <v>689.34174545454596</v>
      </c>
      <c r="BK281" s="1">
        <v>763.16433636363695</v>
      </c>
      <c r="BL281" s="1">
        <v>794.26190476190504</v>
      </c>
      <c r="BM281" s="1">
        <v>347.2</v>
      </c>
      <c r="BN281" s="1"/>
      <c r="BO281" s="1"/>
      <c r="BP281" s="1"/>
      <c r="BQ281" s="1"/>
      <c r="BR281" s="1"/>
      <c r="BX281" s="1"/>
      <c r="BY281" s="1"/>
      <c r="BZ281" s="1"/>
      <c r="CA281" s="1"/>
      <c r="CB281" s="52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</row>
    <row r="282" spans="1:124" hidden="1">
      <c r="A282" s="1" t="s">
        <v>407</v>
      </c>
      <c r="B282" s="1">
        <v>66.46589696018215</v>
      </c>
      <c r="C282" s="1">
        <v>81.331484209149835</v>
      </c>
      <c r="D282" s="1">
        <v>89.26072758241375</v>
      </c>
      <c r="E282" s="1">
        <v>88.43889637787197</v>
      </c>
      <c r="F282" s="1">
        <v>96.846993032373717</v>
      </c>
      <c r="G282" s="1">
        <v>73.322302312514495</v>
      </c>
      <c r="H282" s="1">
        <v>95.891329699550042</v>
      </c>
      <c r="I282" s="38">
        <v>57.020427705839133</v>
      </c>
      <c r="J282" s="1">
        <v>57.76901271255619</v>
      </c>
      <c r="K282" s="1">
        <v>57.636488088117524</v>
      </c>
      <c r="L282" s="1">
        <v>1379.29090909091</v>
      </c>
      <c r="M282" s="1">
        <v>560.59332212346806</v>
      </c>
      <c r="N282" s="1">
        <v>113.704404668652</v>
      </c>
      <c r="O282" s="1">
        <v>85.35</v>
      </c>
      <c r="P282" s="1">
        <v>26.678571428571399</v>
      </c>
      <c r="Q282" s="1">
        <v>2190.1381111836399</v>
      </c>
      <c r="R282" s="1">
        <v>65.218571428571394</v>
      </c>
      <c r="S282" s="1">
        <v>42.751428571428598</v>
      </c>
      <c r="T282" s="1">
        <v>620.66999999999996</v>
      </c>
      <c r="U282" s="1">
        <v>1650.3113636363601</v>
      </c>
      <c r="V282" s="1">
        <v>56.713636363636397</v>
      </c>
      <c r="W282" s="1">
        <v>641.65171739130403</v>
      </c>
      <c r="X282" s="1">
        <v>775.22</v>
      </c>
      <c r="Y282" s="1">
        <v>69.797619047619094</v>
      </c>
      <c r="Z282" s="1">
        <v>13.82</v>
      </c>
      <c r="AA282" s="1">
        <v>162.69020506999999</v>
      </c>
      <c r="AB282" s="1">
        <v>444.84545454545503</v>
      </c>
      <c r="AC282" s="1">
        <v>143.16300000000001</v>
      </c>
      <c r="AD282" s="1">
        <v>187.406936594087</v>
      </c>
      <c r="AE282" s="1">
        <v>105.752865625</v>
      </c>
      <c r="AF282" s="1">
        <v>3.15</v>
      </c>
      <c r="AG282" s="1">
        <v>5.01</v>
      </c>
      <c r="AH282" s="1">
        <v>5.4530000000000003</v>
      </c>
      <c r="AI282" s="1">
        <v>8032.9090909090901</v>
      </c>
      <c r="AJ282" s="1">
        <v>30.77</v>
      </c>
      <c r="AK282" s="1">
        <v>31.29</v>
      </c>
      <c r="AL282" s="1">
        <v>28.07</v>
      </c>
      <c r="AM282" s="1">
        <v>32.950000000000003</v>
      </c>
      <c r="AN282" s="1">
        <v>3257.0054047619101</v>
      </c>
      <c r="AO282" s="1">
        <v>547.13375913216203</v>
      </c>
      <c r="AP282" s="1">
        <v>431.31578947368399</v>
      </c>
      <c r="AQ282" s="1">
        <v>46.583500000000001</v>
      </c>
      <c r="AR282" s="1">
        <v>62.271739130434803</v>
      </c>
      <c r="AS282" s="1">
        <v>199.73913043478299</v>
      </c>
      <c r="AT282" s="1">
        <v>41.107233168084498</v>
      </c>
      <c r="AU282" s="1">
        <v>3.34</v>
      </c>
      <c r="AV282" s="1">
        <v>552.44755244755299</v>
      </c>
      <c r="AW282" s="1">
        <v>294.99</v>
      </c>
      <c r="AX282" s="1">
        <v>11.133330000000001</v>
      </c>
      <c r="AY282" s="1">
        <v>184.8686298001</v>
      </c>
      <c r="AZ282" s="1">
        <v>453.49033400000002</v>
      </c>
      <c r="BA282" s="1">
        <v>208.67912738749999</v>
      </c>
      <c r="BB282" s="1">
        <v>26.876865289503609</v>
      </c>
      <c r="BC282" s="1">
        <v>7.89047619047619</v>
      </c>
      <c r="BD282" s="1">
        <v>22.044285714285699</v>
      </c>
      <c r="BE282" s="1">
        <v>659.39130434782601</v>
      </c>
      <c r="BF282" s="1">
        <v>182.39</v>
      </c>
      <c r="BG282" s="1">
        <v>4445.2727272727298</v>
      </c>
      <c r="BH282" s="1">
        <v>10.156521739130399</v>
      </c>
      <c r="BI282" s="1">
        <v>140.48328555555554</v>
      </c>
      <c r="BJ282" s="1">
        <v>725.81300434782599</v>
      </c>
      <c r="BK282" s="1">
        <v>800.63193913043494</v>
      </c>
      <c r="BL282" s="1">
        <v>782.34090909090901</v>
      </c>
      <c r="BM282" s="1">
        <v>367.5</v>
      </c>
      <c r="BN282" s="1"/>
      <c r="BO282" s="1"/>
      <c r="BP282" s="1"/>
      <c r="BQ282" s="1"/>
      <c r="BR282" s="1"/>
      <c r="BX282" s="1"/>
      <c r="BY282" s="1"/>
      <c r="BZ282" s="1"/>
      <c r="CA282" s="1"/>
      <c r="CB282" s="52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</row>
    <row r="283" spans="1:124" hidden="1">
      <c r="A283" s="1" t="s">
        <v>408</v>
      </c>
      <c r="B283" s="1">
        <v>69.352615931080948</v>
      </c>
      <c r="C283" s="1">
        <v>81.88724754557164</v>
      </c>
      <c r="D283" s="1">
        <v>89.429827201282734</v>
      </c>
      <c r="E283" s="1">
        <v>88.390639390908007</v>
      </c>
      <c r="F283" s="1">
        <v>99.022496034368885</v>
      </c>
      <c r="G283" s="1">
        <v>74.268627509750345</v>
      </c>
      <c r="H283" s="1">
        <v>96.023805763535151</v>
      </c>
      <c r="I283" s="38">
        <v>58.554605728608124</v>
      </c>
      <c r="J283" s="1">
        <v>62.019421593573114</v>
      </c>
      <c r="K283" s="1">
        <v>61.595418059945153</v>
      </c>
      <c r="L283" s="1">
        <v>1421.5550000000001</v>
      </c>
      <c r="M283" s="1">
        <v>462.70718232044197</v>
      </c>
      <c r="N283" s="1">
        <v>114.151664366899</v>
      </c>
      <c r="O283" s="1">
        <v>83.75</v>
      </c>
      <c r="P283" s="1">
        <v>26.946428571428601</v>
      </c>
      <c r="Q283" s="1">
        <v>2230.3522495460002</v>
      </c>
      <c r="R283" s="1">
        <v>67.594999999999999</v>
      </c>
      <c r="S283" s="1">
        <v>42.353888888888903</v>
      </c>
      <c r="T283" s="1">
        <v>622.98</v>
      </c>
      <c r="U283" s="1">
        <v>1682.145</v>
      </c>
      <c r="V283" s="1">
        <v>58.552631578947398</v>
      </c>
      <c r="W283" s="1">
        <v>637.81854999999996</v>
      </c>
      <c r="X283" s="1">
        <v>780</v>
      </c>
      <c r="Y283" s="1">
        <v>70.928947368421106</v>
      </c>
      <c r="Z283" s="1">
        <v>13.82</v>
      </c>
      <c r="AA283" s="1">
        <v>159.70433241999999</v>
      </c>
      <c r="AB283" s="1">
        <v>474.52499999999998</v>
      </c>
      <c r="AC283" s="1">
        <v>150.494</v>
      </c>
      <c r="AD283" s="1">
        <v>187.31625603147901</v>
      </c>
      <c r="AE283" s="1">
        <v>106.037191617063</v>
      </c>
      <c r="AF283" s="1">
        <v>3.15</v>
      </c>
      <c r="AG283" s="1">
        <v>5.31</v>
      </c>
      <c r="AH283" s="1">
        <v>7.7022222222222201</v>
      </c>
      <c r="AI283" s="1">
        <v>8607.9500000000007</v>
      </c>
      <c r="AJ283" s="1">
        <v>32.880000000000003</v>
      </c>
      <c r="AK283" s="1">
        <v>32.65</v>
      </c>
      <c r="AL283" s="1">
        <v>30.2</v>
      </c>
      <c r="AM283" s="1">
        <v>35.799999999999997</v>
      </c>
      <c r="AN283" s="1">
        <v>3395.1887499999998</v>
      </c>
      <c r="AO283" s="1">
        <v>505.06274837017901</v>
      </c>
      <c r="AP283" s="1">
        <v>421.51578947368398</v>
      </c>
      <c r="AQ283" s="1">
        <v>48.164210526315799</v>
      </c>
      <c r="AR283" s="1">
        <v>63.125</v>
      </c>
      <c r="AS283" s="1">
        <v>198.75</v>
      </c>
      <c r="AT283" s="1">
        <v>44.742597936751302</v>
      </c>
      <c r="AU283" s="1">
        <v>3.2536095856125602</v>
      </c>
      <c r="AV283" s="1">
        <v>549.82517482517505</v>
      </c>
      <c r="AW283" s="1">
        <v>277.47699999999998</v>
      </c>
      <c r="AX283" s="1">
        <v>12.12541</v>
      </c>
      <c r="AY283" s="1">
        <v>192.4194622736</v>
      </c>
      <c r="AZ283" s="1">
        <v>451.06525199999999</v>
      </c>
      <c r="BA283" s="1">
        <v>209.64374584999999</v>
      </c>
      <c r="BB283" s="1">
        <v>26.76784435412906</v>
      </c>
      <c r="BC283" s="1">
        <v>8.3483333333333398</v>
      </c>
      <c r="BD283" s="1">
        <v>22.1816666666667</v>
      </c>
      <c r="BE283" s="1">
        <v>640.6</v>
      </c>
      <c r="BF283" s="1">
        <v>192.25</v>
      </c>
      <c r="BG283" s="1">
        <v>4572.3</v>
      </c>
      <c r="BH283" s="1">
        <v>10.1</v>
      </c>
      <c r="BI283" s="1">
        <v>141.65650438596492</v>
      </c>
      <c r="BJ283" s="1">
        <v>734.88800000000003</v>
      </c>
      <c r="BK283" s="1">
        <v>778.49165000000005</v>
      </c>
      <c r="BL283" s="1">
        <v>785.66499999999996</v>
      </c>
      <c r="BM283" s="1">
        <v>347.45</v>
      </c>
      <c r="BN283" s="1"/>
      <c r="BO283" s="1"/>
      <c r="BP283" s="1"/>
      <c r="BQ283" s="1"/>
      <c r="BR283" s="1"/>
      <c r="BX283" s="1"/>
      <c r="BY283" s="1"/>
      <c r="BZ283" s="1"/>
      <c r="CA283" s="1"/>
      <c r="CB283" s="52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</row>
    <row r="284" spans="1:124" hidden="1">
      <c r="A284" s="1" t="s">
        <v>409</v>
      </c>
      <c r="B284" s="1">
        <v>65.726408745180393</v>
      </c>
      <c r="C284" s="1">
        <v>80.046454151023028</v>
      </c>
      <c r="D284" s="1">
        <v>87.148659973833674</v>
      </c>
      <c r="E284" s="1">
        <v>86.796557762955302</v>
      </c>
      <c r="F284" s="1">
        <v>90.398890462137558</v>
      </c>
      <c r="G284" s="1">
        <v>72.87264756891804</v>
      </c>
      <c r="H284" s="1">
        <v>94.172690621438448</v>
      </c>
      <c r="I284" s="38">
        <v>57.48737531042287</v>
      </c>
      <c r="J284" s="1">
        <v>57.348685401354174</v>
      </c>
      <c r="K284" s="1">
        <v>56.832886142354312</v>
      </c>
      <c r="L284" s="1">
        <v>1386.5476190476199</v>
      </c>
      <c r="M284" s="1">
        <v>480.465666929755</v>
      </c>
      <c r="N284" s="1">
        <v>113.653472899142</v>
      </c>
      <c r="O284" s="1">
        <v>83.875</v>
      </c>
      <c r="P284" s="1">
        <v>26.1428571428571</v>
      </c>
      <c r="Q284" s="1">
        <v>1989.83612644448</v>
      </c>
      <c r="R284" s="1">
        <v>61.6619047619048</v>
      </c>
      <c r="S284" s="1">
        <v>38.3642857142857</v>
      </c>
      <c r="T284" s="1">
        <v>554.02</v>
      </c>
      <c r="U284" s="1">
        <v>1655.69285714286</v>
      </c>
      <c r="V284" s="1">
        <v>61.01</v>
      </c>
      <c r="W284" s="1">
        <v>632.28472380952405</v>
      </c>
      <c r="X284" s="1">
        <v>780</v>
      </c>
      <c r="Y284" s="1">
        <v>70.113333333333401</v>
      </c>
      <c r="Z284" s="1">
        <v>13.82</v>
      </c>
      <c r="AA284" s="1">
        <v>153.10480294000001</v>
      </c>
      <c r="AB284" s="1">
        <v>454.73333333333301</v>
      </c>
      <c r="AC284" s="1">
        <v>145.68600000000001</v>
      </c>
      <c r="AD284" s="1">
        <v>184.153331099892</v>
      </c>
      <c r="AE284" s="1">
        <v>105.064015608844</v>
      </c>
      <c r="AF284" s="1">
        <v>3.1703703703703598</v>
      </c>
      <c r="AG284" s="1">
        <v>5.44</v>
      </c>
      <c r="AH284" s="1">
        <v>5.94428571388889</v>
      </c>
      <c r="AI284" s="1">
        <v>8339.7142857142899</v>
      </c>
      <c r="AJ284" s="1">
        <v>30.36</v>
      </c>
      <c r="AK284" s="1">
        <v>30.34</v>
      </c>
      <c r="AL284" s="1">
        <v>27.42</v>
      </c>
      <c r="AM284" s="1">
        <v>33.32</v>
      </c>
      <c r="AN284" s="1">
        <v>3482.40095238095</v>
      </c>
      <c r="AO284" s="1">
        <v>633.15599999999995</v>
      </c>
      <c r="AP284" s="1">
        <v>390.13157894736798</v>
      </c>
      <c r="AQ284" s="1">
        <v>48.838500000000003</v>
      </c>
      <c r="AR284" s="1">
        <v>63.857142857142897</v>
      </c>
      <c r="AS284" s="1">
        <v>196.95238095238099</v>
      </c>
      <c r="AT284" s="1">
        <v>48.186815974461901</v>
      </c>
      <c r="AU284" s="1">
        <v>3.1824591554571402</v>
      </c>
      <c r="AV284" s="1">
        <v>549.11754911754895</v>
      </c>
      <c r="AW284" s="1">
        <v>257.37</v>
      </c>
      <c r="AX284" s="1">
        <v>11.904949999999999</v>
      </c>
      <c r="AY284" s="1">
        <v>191.36124341600001</v>
      </c>
      <c r="AZ284" s="1">
        <v>460.986042</v>
      </c>
      <c r="BA284" s="1">
        <v>210.24089061250001</v>
      </c>
      <c r="BB284" s="1">
        <v>26.321035023420514</v>
      </c>
      <c r="BC284" s="1">
        <v>7.8433333333333399</v>
      </c>
      <c r="BD284" s="1">
        <v>22.255714285714301</v>
      </c>
      <c r="BE284" s="1">
        <v>647</v>
      </c>
      <c r="BF284" s="1">
        <v>192.19</v>
      </c>
      <c r="BG284" s="1">
        <v>4592.6666666666697</v>
      </c>
      <c r="BH284" s="1">
        <v>10.1</v>
      </c>
      <c r="BI284" s="1">
        <v>127.99043888888889</v>
      </c>
      <c r="BJ284" s="1">
        <v>681.57965238095198</v>
      </c>
      <c r="BK284" s="1">
        <v>733.696271428572</v>
      </c>
      <c r="BL284" s="1">
        <v>790.32857142857097</v>
      </c>
      <c r="BM284" s="1">
        <v>334.85</v>
      </c>
      <c r="BN284" s="1"/>
      <c r="BO284" s="1"/>
      <c r="BP284" s="1"/>
      <c r="BQ284" s="1"/>
      <c r="BR284" s="1"/>
      <c r="BX284" s="1"/>
      <c r="BY284" s="1"/>
      <c r="BZ284" s="1"/>
      <c r="CA284" s="1"/>
      <c r="CB284" s="52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</row>
    <row r="285" spans="1:124" hidden="1">
      <c r="A285" s="1" t="s">
        <v>410</v>
      </c>
      <c r="B285" s="1">
        <v>60.689168882809788</v>
      </c>
      <c r="C285" s="1">
        <v>79.668209001157209</v>
      </c>
      <c r="D285" s="1">
        <v>86.901304934300782</v>
      </c>
      <c r="E285" s="1">
        <v>86.588529821764212</v>
      </c>
      <c r="F285" s="1">
        <v>89.788509772387286</v>
      </c>
      <c r="G285" s="1">
        <v>72.362192742443952</v>
      </c>
      <c r="H285" s="1">
        <v>95.671867532344535</v>
      </c>
      <c r="I285" s="38">
        <v>55.525339783258737</v>
      </c>
      <c r="J285" s="1">
        <v>49.585772005449307</v>
      </c>
      <c r="K285" s="1">
        <v>47.749495770056996</v>
      </c>
      <c r="L285" s="1">
        <v>1334.32</v>
      </c>
      <c r="M285" s="1">
        <v>384.22903063786998</v>
      </c>
      <c r="N285" s="1">
        <v>114.589279410936</v>
      </c>
      <c r="O285" s="1">
        <v>82.625</v>
      </c>
      <c r="P285" s="1">
        <v>25.125</v>
      </c>
      <c r="Q285" s="1">
        <v>1932.13540687622</v>
      </c>
      <c r="R285" s="1">
        <v>65.322000000000003</v>
      </c>
      <c r="S285" s="1">
        <v>38.668999999999997</v>
      </c>
      <c r="T285" s="1">
        <v>580.89</v>
      </c>
      <c r="U285" s="1">
        <v>1587.8675000000001</v>
      </c>
      <c r="V285" s="1">
        <v>60.78</v>
      </c>
      <c r="W285" s="1">
        <v>622.19861363636403</v>
      </c>
      <c r="X285" s="1">
        <v>780</v>
      </c>
      <c r="Y285" s="1">
        <v>67.969523809523807</v>
      </c>
      <c r="Z285" s="1">
        <v>13.82</v>
      </c>
      <c r="AA285" s="1">
        <v>149.04484858999999</v>
      </c>
      <c r="AB285" s="1">
        <v>438.02499999999998</v>
      </c>
      <c r="AC285" s="1">
        <v>151.93799999999999</v>
      </c>
      <c r="AD285" s="1">
        <v>180.451284508149</v>
      </c>
      <c r="AE285" s="1">
        <v>105.253732908163</v>
      </c>
      <c r="AF285" s="1">
        <v>3.5777777777777802</v>
      </c>
      <c r="AG285" s="1">
        <v>5.18</v>
      </c>
      <c r="AH285" s="1">
        <v>5.2766666666666699</v>
      </c>
      <c r="AI285" s="1">
        <v>7930.6</v>
      </c>
      <c r="AJ285" s="1">
        <v>25.49</v>
      </c>
      <c r="AK285" s="1">
        <v>25.02</v>
      </c>
      <c r="AL285" s="1">
        <v>23.38</v>
      </c>
      <c r="AM285" s="1">
        <v>28.09</v>
      </c>
      <c r="AN285" s="1">
        <v>3463.5961904761898</v>
      </c>
      <c r="AO285" s="1">
        <v>700</v>
      </c>
      <c r="AP285" s="1">
        <v>377.2</v>
      </c>
      <c r="AQ285" s="1">
        <v>49.264000000000003</v>
      </c>
      <c r="AR285" s="1">
        <v>63.534090909090899</v>
      </c>
      <c r="AS285" s="1">
        <v>195.18181818181799</v>
      </c>
      <c r="AT285" s="1">
        <v>45.243907975999697</v>
      </c>
      <c r="AU285" s="1">
        <v>3.1812745032892602</v>
      </c>
      <c r="AV285" s="1">
        <v>550.063572790845</v>
      </c>
      <c r="AW285" s="1">
        <v>296.899</v>
      </c>
      <c r="AX285" s="1">
        <v>11.68449</v>
      </c>
      <c r="AY285" s="1">
        <v>200.25689568769999</v>
      </c>
      <c r="AZ285" s="1">
        <v>481.48900800000001</v>
      </c>
      <c r="BA285" s="1">
        <v>221.7244437375</v>
      </c>
      <c r="BB285" s="1">
        <v>26.176792764739503</v>
      </c>
      <c r="BC285" s="1">
        <v>7.2619047619047601</v>
      </c>
      <c r="BD285" s="1">
        <v>22.001428571428601</v>
      </c>
      <c r="BE285" s="1">
        <v>667.63636363636397</v>
      </c>
      <c r="BF285" s="1">
        <v>188.5</v>
      </c>
      <c r="BG285" s="1">
        <v>4561.25</v>
      </c>
      <c r="BH285" s="1">
        <v>10.1</v>
      </c>
      <c r="BI285" s="1">
        <v>125.04537833333335</v>
      </c>
      <c r="BJ285" s="1">
        <v>685.71762727272699</v>
      </c>
      <c r="BK285" s="1">
        <v>740.16803636363602</v>
      </c>
      <c r="BL285" s="1">
        <v>756.75</v>
      </c>
      <c r="BM285" s="1">
        <v>336.75</v>
      </c>
      <c r="BN285" s="1"/>
      <c r="BO285" s="1"/>
      <c r="BP285" s="1"/>
      <c r="BQ285" s="1"/>
      <c r="BR285" s="1"/>
      <c r="BX285" s="1"/>
      <c r="BY285" s="1"/>
      <c r="BZ285" s="1"/>
      <c r="CA285" s="1"/>
      <c r="CB285" s="52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</row>
    <row r="286" spans="1:124" hidden="1">
      <c r="A286" s="1" t="s">
        <v>411</v>
      </c>
      <c r="B286" s="1">
        <v>61.47085083879589</v>
      </c>
      <c r="C286" s="1">
        <v>80.142399492157963</v>
      </c>
      <c r="D286" s="1">
        <v>88.560999349266964</v>
      </c>
      <c r="E286" s="1">
        <v>88.978226484522835</v>
      </c>
      <c r="F286" s="1">
        <v>84.709605311798398</v>
      </c>
      <c r="G286" s="1">
        <v>71.638927673153972</v>
      </c>
      <c r="H286" s="1">
        <v>90.737561962006879</v>
      </c>
      <c r="I286" s="38">
        <v>57.843758922794876</v>
      </c>
      <c r="J286" s="1">
        <v>50.547347135739471</v>
      </c>
      <c r="K286" s="1">
        <v>48.846293653699234</v>
      </c>
      <c r="L286" s="1">
        <v>1400.415</v>
      </c>
      <c r="M286" s="1">
        <v>290.36916122551497</v>
      </c>
      <c r="N286" s="1">
        <v>115.496101242305</v>
      </c>
      <c r="O286" s="1">
        <v>79.3</v>
      </c>
      <c r="P286" s="1">
        <v>24.964285714285701</v>
      </c>
      <c r="Q286" s="1">
        <v>1729.21475967627</v>
      </c>
      <c r="R286" s="1">
        <v>66.177222222222198</v>
      </c>
      <c r="S286" s="1">
        <v>38.816111111111098</v>
      </c>
      <c r="T286" s="1">
        <v>621.58000000000004</v>
      </c>
      <c r="U286" s="1">
        <v>1651.1</v>
      </c>
      <c r="V286" s="1">
        <v>57.802500000000002</v>
      </c>
      <c r="W286" s="1">
        <v>640.05879545454502</v>
      </c>
      <c r="X286" s="1">
        <v>829.09</v>
      </c>
      <c r="Y286" s="1">
        <v>63.553809523809498</v>
      </c>
      <c r="Z286" s="1">
        <v>13.82</v>
      </c>
      <c r="AA286" s="1">
        <v>157.01160684000001</v>
      </c>
      <c r="AB286" s="1">
        <v>462.35</v>
      </c>
      <c r="AC286" s="1">
        <v>145.886</v>
      </c>
      <c r="AD286" s="1">
        <v>183.16972174079899</v>
      </c>
      <c r="AE286" s="1">
        <v>107.81735352891199</v>
      </c>
      <c r="AF286" s="1">
        <v>3.5777777777777802</v>
      </c>
      <c r="AG286" s="1">
        <v>4.87</v>
      </c>
      <c r="AH286" s="1">
        <v>5.8133333333333299</v>
      </c>
      <c r="AI286" s="1">
        <v>8347.75</v>
      </c>
      <c r="AJ286" s="1">
        <v>26.06</v>
      </c>
      <c r="AK286" s="1">
        <v>25.81</v>
      </c>
      <c r="AL286" s="1">
        <v>24.25</v>
      </c>
      <c r="AM286" s="1">
        <v>28.13</v>
      </c>
      <c r="AN286" s="1">
        <v>3570.424</v>
      </c>
      <c r="AO286" s="1">
        <v>685</v>
      </c>
      <c r="AP286" s="1">
        <v>382.11842105263202</v>
      </c>
      <c r="AQ286" s="1">
        <v>58.993333333333403</v>
      </c>
      <c r="AR286" s="1">
        <v>64.602272727272705</v>
      </c>
      <c r="AS286" s="1">
        <v>197.727272727273</v>
      </c>
      <c r="AT286" s="1">
        <v>45.333139723648401</v>
      </c>
      <c r="AU286" s="1">
        <v>3.2485294117647099</v>
      </c>
      <c r="AV286" s="1">
        <v>554.83153210425996</v>
      </c>
      <c r="AW286" s="1">
        <v>275.09300000000002</v>
      </c>
      <c r="AX286" s="1">
        <v>11.68449</v>
      </c>
      <c r="AY286" s="1">
        <v>214.179087533</v>
      </c>
      <c r="AZ286" s="1">
        <v>495.81903799999998</v>
      </c>
      <c r="BA286" s="1">
        <v>232.42711525000001</v>
      </c>
      <c r="BB286" s="1">
        <v>26.986339722945445</v>
      </c>
      <c r="BC286" s="1">
        <v>7.0138095238095204</v>
      </c>
      <c r="BD286" s="1">
        <v>21.847142857142899</v>
      </c>
      <c r="BE286" s="1">
        <v>678.27272727272702</v>
      </c>
      <c r="BF286" s="1">
        <v>182.09</v>
      </c>
      <c r="BG286" s="1">
        <v>4734</v>
      </c>
      <c r="BH286" s="1">
        <v>10.8954545454545</v>
      </c>
      <c r="BI286" s="1">
        <v>131.04366261904755</v>
      </c>
      <c r="BJ286" s="1">
        <v>633.00631818181796</v>
      </c>
      <c r="BK286" s="1">
        <v>678.32872727272695</v>
      </c>
      <c r="BL286" s="1">
        <v>776.11500000000001</v>
      </c>
      <c r="BM286" s="1">
        <v>361.40000000000003</v>
      </c>
      <c r="BN286" s="1"/>
      <c r="BO286" s="1"/>
      <c r="BP286" s="1"/>
      <c r="BQ286" s="1"/>
      <c r="BR286" s="1"/>
      <c r="BX286" s="1"/>
      <c r="BY286" s="1"/>
      <c r="BZ286" s="1"/>
      <c r="CA286" s="1"/>
      <c r="CB286" s="52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</row>
    <row r="287" spans="1:124" hidden="1">
      <c r="A287" s="1" t="s">
        <v>412</v>
      </c>
      <c r="B287" s="1">
        <v>62.98943401641187</v>
      </c>
      <c r="C287" s="1">
        <v>79.198428392039688</v>
      </c>
      <c r="D287" s="1">
        <v>85.982229769979782</v>
      </c>
      <c r="E287" s="1">
        <v>86.651869610884944</v>
      </c>
      <c r="F287" s="1">
        <v>79.800831983060121</v>
      </c>
      <c r="G287" s="1">
        <v>72.346236243446029</v>
      </c>
      <c r="H287" s="1">
        <v>91.255875332366898</v>
      </c>
      <c r="I287" s="38">
        <v>58.687580954554278</v>
      </c>
      <c r="J287" s="1">
        <v>53.506609995110914</v>
      </c>
      <c r="K287" s="1">
        <v>52.26196072983651</v>
      </c>
      <c r="L287" s="1">
        <v>1410.5380952380999</v>
      </c>
      <c r="M287" s="1">
        <v>310.44461983688501</v>
      </c>
      <c r="N287" s="1">
        <v>111.484852215879</v>
      </c>
      <c r="O287" s="1">
        <v>78.25</v>
      </c>
      <c r="P287" s="1">
        <v>25.821428571428601</v>
      </c>
      <c r="Q287" s="1">
        <v>1579.1084647766399</v>
      </c>
      <c r="R287" s="1">
        <v>61.344285714285697</v>
      </c>
      <c r="S287" s="1">
        <v>35.325714285714298</v>
      </c>
      <c r="T287" s="1">
        <v>632.69000000000005</v>
      </c>
      <c r="U287" s="1">
        <v>1685.1071428571399</v>
      </c>
      <c r="V287" s="1">
        <v>58.5</v>
      </c>
      <c r="W287" s="1">
        <v>672.41702857142798</v>
      </c>
      <c r="X287" s="1">
        <v>870</v>
      </c>
      <c r="Y287" s="1">
        <v>61.281999999999996</v>
      </c>
      <c r="Z287" s="1">
        <v>13.82</v>
      </c>
      <c r="AA287" s="1">
        <v>165.93152603999999</v>
      </c>
      <c r="AB287" s="1">
        <v>467.67142857142898</v>
      </c>
      <c r="AC287" s="1">
        <v>146.798</v>
      </c>
      <c r="AD287" s="1">
        <v>182.33750000000001</v>
      </c>
      <c r="AE287" s="1">
        <v>106.99249570578201</v>
      </c>
      <c r="AF287" s="1">
        <v>3.58</v>
      </c>
      <c r="AG287" s="1">
        <v>4.7</v>
      </c>
      <c r="AH287" s="1">
        <v>5.8529999999999998</v>
      </c>
      <c r="AI287" s="1">
        <v>8839.0476190476202</v>
      </c>
      <c r="AJ287" s="1">
        <v>27.91</v>
      </c>
      <c r="AK287" s="1">
        <v>27.55</v>
      </c>
      <c r="AL287" s="1">
        <v>25.47</v>
      </c>
      <c r="AM287" s="1">
        <v>30.71</v>
      </c>
      <c r="AN287" s="1">
        <v>3820.1389523809498</v>
      </c>
      <c r="AO287" s="1">
        <v>719.44280000000003</v>
      </c>
      <c r="AP287" s="1">
        <v>390.43947368421101</v>
      </c>
      <c r="AQ287" s="1">
        <v>64.805499999999995</v>
      </c>
      <c r="AR287" s="1">
        <v>65.988095238095198</v>
      </c>
      <c r="AS287" s="1">
        <v>203.666666666667</v>
      </c>
      <c r="AT287" s="1">
        <v>46.721350933908298</v>
      </c>
      <c r="AU287" s="1">
        <v>2.6894083301673599</v>
      </c>
      <c r="AV287" s="1">
        <v>552.44755244800001</v>
      </c>
      <c r="AW287" s="1">
        <v>290.30099999999999</v>
      </c>
      <c r="AX287" s="1">
        <v>11.68449</v>
      </c>
      <c r="AY287" s="1">
        <v>210.60759888859999</v>
      </c>
      <c r="AZ287" s="1">
        <v>488.102868</v>
      </c>
      <c r="BA287" s="1">
        <v>229.80886513749999</v>
      </c>
      <c r="BB287" s="1">
        <v>27.6130510171065</v>
      </c>
      <c r="BC287" s="1">
        <v>6.4047619047618998</v>
      </c>
      <c r="BD287" s="1">
        <v>21.626666666666701</v>
      </c>
      <c r="BE287" s="1">
        <v>634.04761904761904</v>
      </c>
      <c r="BF287" s="1">
        <v>196.95</v>
      </c>
      <c r="BG287" s="1">
        <v>4678.0476190476202</v>
      </c>
      <c r="BH287" s="1">
        <v>10.9</v>
      </c>
      <c r="BI287" s="1">
        <v>118.15713380952381</v>
      </c>
      <c r="BJ287" s="1">
        <v>680.28428571428606</v>
      </c>
      <c r="BK287" s="1">
        <v>697.09</v>
      </c>
      <c r="BL287" s="1">
        <v>790.66190476190502</v>
      </c>
      <c r="BM287" s="1">
        <v>346</v>
      </c>
      <c r="BN287" s="1"/>
      <c r="BO287" s="1"/>
      <c r="BP287" s="1"/>
      <c r="BQ287" s="1"/>
      <c r="BR287" s="1"/>
      <c r="BX287" s="1"/>
      <c r="BY287" s="1"/>
      <c r="BZ287" s="1"/>
      <c r="CA287" s="1"/>
      <c r="CB287" s="52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1:124" hidden="1">
      <c r="A288" s="1" t="s">
        <v>413</v>
      </c>
      <c r="B288" s="1">
        <v>63.29369611849058</v>
      </c>
      <c r="C288" s="1">
        <v>78.427370218879474</v>
      </c>
      <c r="D288" s="1">
        <v>83.108829754817449</v>
      </c>
      <c r="E288" s="1">
        <v>83.391508449949924</v>
      </c>
      <c r="F288" s="1">
        <v>80.499442807142216</v>
      </c>
      <c r="G288" s="1">
        <v>73.698714633468796</v>
      </c>
      <c r="H288" s="1">
        <v>93.018106986760785</v>
      </c>
      <c r="I288" s="38">
        <v>59.744089730073831</v>
      </c>
      <c r="J288" s="1">
        <v>54.439971762493968</v>
      </c>
      <c r="K288" s="1">
        <v>53.591970552547572</v>
      </c>
      <c r="L288" s="1">
        <v>1440.9043478260901</v>
      </c>
      <c r="M288" s="1">
        <v>296.36079750180198</v>
      </c>
      <c r="N288" s="1">
        <v>96.619329337537295</v>
      </c>
      <c r="O288" s="1">
        <v>81</v>
      </c>
      <c r="P288" s="1">
        <v>26.089285714285701</v>
      </c>
      <c r="Q288" s="1">
        <v>1556.8661048614799</v>
      </c>
      <c r="R288" s="1">
        <v>62.286190476190498</v>
      </c>
      <c r="S288" s="1">
        <v>36.668095238095198</v>
      </c>
      <c r="T288" s="1">
        <v>611</v>
      </c>
      <c r="U288" s="1">
        <v>1712.8260869565199</v>
      </c>
      <c r="V288" s="1">
        <v>60.193181818181799</v>
      </c>
      <c r="W288" s="1">
        <v>668.62232173913003</v>
      </c>
      <c r="X288" s="1">
        <v>906.52</v>
      </c>
      <c r="Y288" s="1">
        <v>63.835000000000001</v>
      </c>
      <c r="Z288" s="1">
        <v>13.82</v>
      </c>
      <c r="AA288" s="1">
        <v>152.40880949999999</v>
      </c>
      <c r="AB288" s="1">
        <v>513.34347826086901</v>
      </c>
      <c r="AC288" s="1">
        <v>142.06700000000001</v>
      </c>
      <c r="AD288" s="1">
        <v>181.6653</v>
      </c>
      <c r="AE288" s="1">
        <v>97.614424659864</v>
      </c>
      <c r="AF288" s="1">
        <v>3.61</v>
      </c>
      <c r="AG288" s="1">
        <v>4.67</v>
      </c>
      <c r="AH288" s="1">
        <v>5.0272727277777802</v>
      </c>
      <c r="AI288" s="1">
        <v>8831.7826086956502</v>
      </c>
      <c r="AJ288" s="1">
        <v>28.59</v>
      </c>
      <c r="AK288" s="1">
        <v>28.4</v>
      </c>
      <c r="AL288" s="1">
        <v>26.63</v>
      </c>
      <c r="AM288" s="1">
        <v>30.75</v>
      </c>
      <c r="AN288" s="1">
        <v>3852.8415652173899</v>
      </c>
      <c r="AO288" s="1">
        <v>749.6481</v>
      </c>
      <c r="AP288" s="1">
        <v>382.82631578947399</v>
      </c>
      <c r="AQ288" s="1">
        <v>60.899523809523799</v>
      </c>
      <c r="AR288" s="1">
        <v>67.5</v>
      </c>
      <c r="AS288" s="1">
        <v>199.47826086956499</v>
      </c>
      <c r="AT288" s="1">
        <v>45.605685176744601</v>
      </c>
      <c r="AU288" s="1">
        <v>2.3991769547325101</v>
      </c>
      <c r="AV288" s="1">
        <v>552.44755244800001</v>
      </c>
      <c r="AW288" s="1">
        <v>297.00799999999998</v>
      </c>
      <c r="AX288" s="1">
        <v>11.68449</v>
      </c>
      <c r="AY288" s="1">
        <v>200.44428861040001</v>
      </c>
      <c r="AZ288" s="1">
        <v>464.95435800000001</v>
      </c>
      <c r="BA288" s="1">
        <v>214.05343024999999</v>
      </c>
      <c r="BB288" s="1">
        <v>27.021071102463488</v>
      </c>
      <c r="BC288" s="1">
        <v>6.7322727272727301</v>
      </c>
      <c r="BD288" s="1">
        <v>21.35</v>
      </c>
      <c r="BE288" s="1">
        <v>577.52173913043498</v>
      </c>
      <c r="BF288" s="1">
        <v>204.48</v>
      </c>
      <c r="BG288" s="1">
        <v>4733.2608695652198</v>
      </c>
      <c r="BH288" s="1">
        <v>10.952173913043501</v>
      </c>
      <c r="BI288" s="1">
        <v>115.77595333333329</v>
      </c>
      <c r="BJ288" s="1">
        <v>684.95043478260902</v>
      </c>
      <c r="BK288" s="1">
        <v>678.54391304347803</v>
      </c>
      <c r="BL288" s="1">
        <v>828.5</v>
      </c>
      <c r="BM288" s="1">
        <v>354.75</v>
      </c>
      <c r="BN288" s="1"/>
      <c r="BO288" s="1"/>
      <c r="BP288" s="1"/>
      <c r="BQ288" s="1"/>
      <c r="BR288" s="1"/>
      <c r="BX288" s="1"/>
      <c r="BY288" s="1"/>
      <c r="BZ288" s="1"/>
      <c r="CA288" s="1"/>
      <c r="CB288" s="52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</row>
    <row r="289" spans="1:124" hidden="1">
      <c r="A289" s="1" t="s">
        <v>414</v>
      </c>
      <c r="B289" s="1">
        <v>64.947967526774605</v>
      </c>
      <c r="C289" s="1">
        <v>79.782154258532145</v>
      </c>
      <c r="D289" s="1">
        <v>84.272384980243231</v>
      </c>
      <c r="E289" s="1">
        <v>84.677170724404377</v>
      </c>
      <c r="F289" s="1">
        <v>80.535836539887484</v>
      </c>
      <c r="G289" s="1">
        <v>75.246655357173381</v>
      </c>
      <c r="H289" s="1">
        <v>95.377195857897163</v>
      </c>
      <c r="I289" s="38">
        <v>60.706128582151223</v>
      </c>
      <c r="J289" s="1">
        <v>56.269453671042228</v>
      </c>
      <c r="K289" s="1">
        <v>55.628514942062509</v>
      </c>
      <c r="L289" s="1">
        <v>1457.24</v>
      </c>
      <c r="M289" s="1">
        <v>277.55853722704501</v>
      </c>
      <c r="N289" s="1">
        <v>88.070386876914796</v>
      </c>
      <c r="O289" s="1">
        <v>91.125</v>
      </c>
      <c r="P289" s="1">
        <v>27.133928571428601</v>
      </c>
      <c r="Q289" s="1">
        <v>1565.5476802175799</v>
      </c>
      <c r="R289" s="1">
        <v>63.597999999999999</v>
      </c>
      <c r="S289" s="1">
        <v>37.914999999999999</v>
      </c>
      <c r="T289" s="1">
        <v>573.9</v>
      </c>
      <c r="U289" s="1">
        <v>1756.7249999999999</v>
      </c>
      <c r="V289" s="1">
        <v>60.5</v>
      </c>
      <c r="W289" s="1">
        <v>656.83786666666697</v>
      </c>
      <c r="X289" s="1">
        <v>910</v>
      </c>
      <c r="Y289" s="1">
        <v>68.518571428571406</v>
      </c>
      <c r="Z289" s="1">
        <v>13.82</v>
      </c>
      <c r="AA289" s="1">
        <v>157.41732098</v>
      </c>
      <c r="AB289" s="1">
        <v>493.77499999999998</v>
      </c>
      <c r="AC289" s="1">
        <v>150.47200000000001</v>
      </c>
      <c r="AD289" s="1">
        <v>181.459</v>
      </c>
      <c r="AE289" s="1">
        <v>100.307847907143</v>
      </c>
      <c r="AF289" s="1">
        <v>3.61</v>
      </c>
      <c r="AG289" s="1">
        <v>4.75</v>
      </c>
      <c r="AH289" s="1">
        <v>4.9861904749999999</v>
      </c>
      <c r="AI289" s="1">
        <v>9359.9</v>
      </c>
      <c r="AJ289" s="1">
        <v>29.68</v>
      </c>
      <c r="AK289" s="1">
        <v>29.83</v>
      </c>
      <c r="AL289" s="1">
        <v>27.62</v>
      </c>
      <c r="AM289" s="1">
        <v>31.58</v>
      </c>
      <c r="AN289" s="1">
        <v>3823.96571428572</v>
      </c>
      <c r="AO289" s="1">
        <v>793.19590000000005</v>
      </c>
      <c r="AP289" s="1">
        <v>361.942105263158</v>
      </c>
      <c r="AQ289" s="1">
        <v>56.687619047619002</v>
      </c>
      <c r="AR289" s="1">
        <v>68.5</v>
      </c>
      <c r="AS289" s="1">
        <v>196.42857142857099</v>
      </c>
      <c r="AT289" s="1">
        <v>47.685620798061798</v>
      </c>
      <c r="AU289" s="1">
        <v>2.4952766531713899</v>
      </c>
      <c r="AV289" s="1">
        <v>559.440559441</v>
      </c>
      <c r="AW289" s="1">
        <v>291.024</v>
      </c>
      <c r="AX289" s="1">
        <v>11.35379</v>
      </c>
      <c r="AY289" s="1">
        <v>199.297884848</v>
      </c>
      <c r="AZ289" s="1">
        <v>436.51476000000002</v>
      </c>
      <c r="BA289" s="1">
        <v>208.24275236874999</v>
      </c>
      <c r="BB289" s="1">
        <v>26.508443459643843</v>
      </c>
      <c r="BC289" s="1">
        <v>6.7090476190476203</v>
      </c>
      <c r="BD289" s="1">
        <v>21.2542857142857</v>
      </c>
      <c r="BE289" s="1">
        <v>552.23809523809496</v>
      </c>
      <c r="BF289" s="1">
        <v>191.95</v>
      </c>
      <c r="BG289" s="1">
        <v>4802.55</v>
      </c>
      <c r="BH289" s="1">
        <v>11.237500000000001</v>
      </c>
      <c r="BI289" s="1">
        <v>133.48449190476191</v>
      </c>
      <c r="BJ289" s="1">
        <v>653.47123333333298</v>
      </c>
      <c r="BK289" s="1">
        <v>670.865877777778</v>
      </c>
      <c r="BL289" s="1">
        <v>815.2</v>
      </c>
      <c r="BM289" s="1">
        <v>375.6</v>
      </c>
      <c r="BN289" s="1"/>
      <c r="BO289" s="1"/>
      <c r="BP289" s="1"/>
      <c r="BQ289" s="1"/>
      <c r="BR289" s="1"/>
      <c r="BX289" s="1"/>
      <c r="BY289" s="1"/>
      <c r="BZ289" s="1"/>
      <c r="CA289" s="1"/>
      <c r="CB289" s="52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</row>
    <row r="290" spans="1:124" hidden="1">
      <c r="A290" s="1" t="s">
        <v>415</v>
      </c>
      <c r="B290" s="1">
        <v>63.031784035428338</v>
      </c>
      <c r="C290" s="1">
        <v>81.948023820902876</v>
      </c>
      <c r="D290" s="1">
        <v>87.805584097382081</v>
      </c>
      <c r="E290" s="1">
        <v>88.326796563054771</v>
      </c>
      <c r="F290" s="1">
        <v>82.994308864013604</v>
      </c>
      <c r="G290" s="1">
        <v>76.031410656648774</v>
      </c>
      <c r="H290" s="1">
        <v>97.194061440454178</v>
      </c>
      <c r="I290" s="38">
        <v>60.745378453921639</v>
      </c>
      <c r="J290" s="1">
        <v>51.96512753142553</v>
      </c>
      <c r="K290" s="1">
        <v>50.415855309025687</v>
      </c>
      <c r="L290" s="1">
        <v>1416.5954545454499</v>
      </c>
      <c r="M290" s="1">
        <v>312.97086891009502</v>
      </c>
      <c r="N290" s="1">
        <v>90.631397035430396</v>
      </c>
      <c r="O290" s="1">
        <v>97</v>
      </c>
      <c r="P290" s="1">
        <v>28.6071428571429</v>
      </c>
      <c r="Q290" s="1">
        <v>1625.3885162946599</v>
      </c>
      <c r="R290" s="1">
        <v>65.507499999999993</v>
      </c>
      <c r="S290" s="1">
        <v>38.7485</v>
      </c>
      <c r="T290" s="1">
        <v>547.67999999999995</v>
      </c>
      <c r="U290" s="1">
        <v>1789.67045454545</v>
      </c>
      <c r="V290" s="1">
        <v>64.184090909090898</v>
      </c>
      <c r="W290" s="1">
        <v>645.36324999999999</v>
      </c>
      <c r="X290" s="1">
        <v>910</v>
      </c>
      <c r="Y290" s="1">
        <v>71.154761904761898</v>
      </c>
      <c r="Z290" s="1">
        <v>13.82</v>
      </c>
      <c r="AA290" s="1">
        <v>167.16385925</v>
      </c>
      <c r="AB290" s="1">
        <v>520.97727272727298</v>
      </c>
      <c r="AC290" s="1">
        <v>134.30000000000001</v>
      </c>
      <c r="AD290" s="1">
        <v>187.18790000000001</v>
      </c>
      <c r="AE290" s="1">
        <v>103.21502181122401</v>
      </c>
      <c r="AF290" s="1">
        <v>3.61</v>
      </c>
      <c r="AG290" s="1">
        <v>4.93</v>
      </c>
      <c r="AH290" s="1">
        <v>4.6209523805555603</v>
      </c>
      <c r="AI290" s="1">
        <v>9995.8181818181802</v>
      </c>
      <c r="AJ290" s="1">
        <v>26.88</v>
      </c>
      <c r="AK290" s="1">
        <v>27.1</v>
      </c>
      <c r="AL290" s="1">
        <v>25.27</v>
      </c>
      <c r="AM290" s="1">
        <v>28.28</v>
      </c>
      <c r="AN290" s="1">
        <v>4007.7539999999999</v>
      </c>
      <c r="AO290" s="1">
        <v>782.99440000000004</v>
      </c>
      <c r="AP290" s="1">
        <v>374.87368421052599</v>
      </c>
      <c r="AQ290" s="1">
        <v>56.651428571428603</v>
      </c>
      <c r="AR290" s="1">
        <v>69.2291666666667</v>
      </c>
      <c r="AS290" s="1">
        <v>202.863636363636</v>
      </c>
      <c r="AT290" s="1">
        <v>50.479160514619103</v>
      </c>
      <c r="AU290" s="1">
        <v>2.8768809849521202</v>
      </c>
      <c r="AV290" s="1">
        <v>545.45454545500002</v>
      </c>
      <c r="AW290" s="1">
        <v>292.74</v>
      </c>
      <c r="AX290" s="1">
        <v>11.023099999999999</v>
      </c>
      <c r="AY290" s="1">
        <v>218.13638513590001</v>
      </c>
      <c r="AZ290" s="1">
        <v>494.93718999999999</v>
      </c>
      <c r="BA290" s="1">
        <v>231.71513495625001</v>
      </c>
      <c r="BB290" s="1">
        <v>26.785258679912683</v>
      </c>
      <c r="BC290" s="1">
        <v>6.2714285714285696</v>
      </c>
      <c r="BD290" s="1">
        <v>21.166190476190501</v>
      </c>
      <c r="BE290" s="1">
        <v>617.5</v>
      </c>
      <c r="BF290" s="1">
        <v>195.41</v>
      </c>
      <c r="BG290" s="1">
        <v>4907.2727272727298</v>
      </c>
      <c r="BH290" s="1">
        <v>11.492857142857099</v>
      </c>
      <c r="BI290" s="1">
        <v>130.64998047619048</v>
      </c>
      <c r="BJ290" s="1">
        <v>647.28392222222203</v>
      </c>
      <c r="BK290" s="1">
        <v>674.51801999999998</v>
      </c>
      <c r="BL290" s="1">
        <v>818.94090909090903</v>
      </c>
      <c r="BM290" s="1">
        <v>388</v>
      </c>
      <c r="BN290" s="1"/>
      <c r="BO290" s="1"/>
      <c r="BP290" s="1"/>
      <c r="BQ290" s="1"/>
      <c r="BR290" s="1"/>
      <c r="BX290" s="1"/>
      <c r="BY290" s="1"/>
      <c r="BZ290" s="1"/>
      <c r="CA290" s="1"/>
      <c r="CB290" s="52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</row>
    <row r="291" spans="1:124" hidden="1">
      <c r="A291" s="1" t="s">
        <v>416</v>
      </c>
      <c r="B291" s="1">
        <v>66.389450799748218</v>
      </c>
      <c r="C291" s="1">
        <v>85.168132041299842</v>
      </c>
      <c r="D291" s="1">
        <v>91.431983192048051</v>
      </c>
      <c r="E291" s="1">
        <v>92.812628704275639</v>
      </c>
      <c r="F291" s="1">
        <v>78.687342577075583</v>
      </c>
      <c r="G291" s="1">
        <v>78.841131988690776</v>
      </c>
      <c r="H291" s="1">
        <v>98.946149172008248</v>
      </c>
      <c r="I291" s="38">
        <v>64.319041006792006</v>
      </c>
      <c r="J291" s="1">
        <v>55.403270816029035</v>
      </c>
      <c r="K291" s="1">
        <v>54.405483198497244</v>
      </c>
      <c r="L291" s="1">
        <v>1477.24782608696</v>
      </c>
      <c r="M291" s="1">
        <v>326.987749219313</v>
      </c>
      <c r="N291" s="1">
        <v>95.696480803032998</v>
      </c>
      <c r="O291" s="1">
        <v>98.4</v>
      </c>
      <c r="P291" s="1">
        <v>29.464285714285701</v>
      </c>
      <c r="Q291" s="1">
        <v>1481.6812878241401</v>
      </c>
      <c r="R291" s="1">
        <v>62.582608695652198</v>
      </c>
      <c r="S291" s="1">
        <v>37.318260869565201</v>
      </c>
      <c r="T291" s="1">
        <v>595.08000000000004</v>
      </c>
      <c r="U291" s="1">
        <v>1925.5826086956499</v>
      </c>
      <c r="V291" s="1">
        <v>72.558695652173895</v>
      </c>
      <c r="W291" s="1">
        <v>643.64460434782598</v>
      </c>
      <c r="X291" s="1">
        <v>910</v>
      </c>
      <c r="Y291" s="1">
        <v>70.495454545454606</v>
      </c>
      <c r="Z291" s="1">
        <v>13.82</v>
      </c>
      <c r="AA291" s="1">
        <v>165.75456158</v>
      </c>
      <c r="AB291" s="1">
        <v>587.46086956521697</v>
      </c>
      <c r="AC291" s="1">
        <v>152.321</v>
      </c>
      <c r="AD291" s="1">
        <v>196.77199999999999</v>
      </c>
      <c r="AE291" s="1">
        <v>104.17171832298099</v>
      </c>
      <c r="AF291" s="1">
        <v>3.6</v>
      </c>
      <c r="AG291" s="1">
        <v>4.82</v>
      </c>
      <c r="AH291" s="1">
        <v>4.6339130444444399</v>
      </c>
      <c r="AI291" s="1">
        <v>11040.347826087</v>
      </c>
      <c r="AJ291" s="1">
        <v>29.01</v>
      </c>
      <c r="AK291" s="1">
        <v>29.59</v>
      </c>
      <c r="AL291" s="1">
        <v>27.13</v>
      </c>
      <c r="AM291" s="1">
        <v>30.32</v>
      </c>
      <c r="AN291" s="1">
        <v>4224.25408695652</v>
      </c>
      <c r="AO291" s="1">
        <v>836.14930000000004</v>
      </c>
      <c r="AP291" s="1">
        <v>449.01842105263199</v>
      </c>
      <c r="AQ291" s="1">
        <v>52.538181818181798</v>
      </c>
      <c r="AR291" s="1">
        <v>68.571428571428598</v>
      </c>
      <c r="AS291" s="1">
        <v>204</v>
      </c>
      <c r="AT291" s="1">
        <v>58.919210455208997</v>
      </c>
      <c r="AU291" s="1">
        <v>3.1647727272727302</v>
      </c>
      <c r="AV291" s="1">
        <v>545.45454545500002</v>
      </c>
      <c r="AW291" s="1">
        <v>285.82799999999997</v>
      </c>
      <c r="AX291" s="1">
        <v>11.023099999999999</v>
      </c>
      <c r="AY291" s="1">
        <v>245.705190999</v>
      </c>
      <c r="AZ291" s="1">
        <v>575.62628199999995</v>
      </c>
      <c r="BA291" s="1">
        <v>269.01371550624998</v>
      </c>
      <c r="BB291" s="1">
        <v>27.873811779847301</v>
      </c>
      <c r="BC291" s="1">
        <v>6.0982608695652196</v>
      </c>
      <c r="BD291" s="1">
        <v>21.024347826086998</v>
      </c>
      <c r="BE291" s="1">
        <v>705.21739130434798</v>
      </c>
      <c r="BF291" s="1">
        <v>200.48</v>
      </c>
      <c r="BG291" s="1">
        <v>5227.4347826086996</v>
      </c>
      <c r="BH291" s="1">
        <v>12.3722222222222</v>
      </c>
      <c r="BI291" s="1">
        <v>130.05660449275368</v>
      </c>
      <c r="BJ291" s="1">
        <v>602.728790909091</v>
      </c>
      <c r="BK291" s="1">
        <v>664.38720833333298</v>
      </c>
      <c r="BL291" s="1">
        <v>900.10434782608695</v>
      </c>
      <c r="BM291" s="1">
        <v>386.25</v>
      </c>
      <c r="BN291" s="1"/>
      <c r="BO291" s="1"/>
      <c r="BP291" s="1"/>
      <c r="BQ291" s="1"/>
      <c r="BR291" s="1"/>
      <c r="BX291" s="1"/>
      <c r="BY291" s="1"/>
      <c r="BZ291" s="1"/>
      <c r="CA291" s="1"/>
      <c r="CB291" s="52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</row>
    <row r="292" spans="1:124" hidden="1">
      <c r="A292" s="1" t="s">
        <v>417</v>
      </c>
      <c r="B292" s="1">
        <v>67.319455102409648</v>
      </c>
      <c r="C292" s="1">
        <v>86.943095828456535</v>
      </c>
      <c r="D292" s="1">
        <v>93.387797005464279</v>
      </c>
      <c r="E292" s="1">
        <v>94.961327396911017</v>
      </c>
      <c r="F292" s="1">
        <v>78.862649776781737</v>
      </c>
      <c r="G292" s="1">
        <v>80.433422513325652</v>
      </c>
      <c r="H292" s="1">
        <v>99.164046576847497</v>
      </c>
      <c r="I292" s="38">
        <v>66.90407188815378</v>
      </c>
      <c r="J292" s="1">
        <v>55.83894450749316</v>
      </c>
      <c r="K292" s="1">
        <v>54.608743253819334</v>
      </c>
      <c r="L292" s="1">
        <v>1511.6</v>
      </c>
      <c r="M292" s="1">
        <v>428.17679558011002</v>
      </c>
      <c r="N292" s="1">
        <v>101.746416714332</v>
      </c>
      <c r="O292" s="1">
        <v>110.75</v>
      </c>
      <c r="P292" s="1">
        <v>32.049107142857103</v>
      </c>
      <c r="Q292" s="1">
        <v>1510.0093502914699</v>
      </c>
      <c r="R292" s="1">
        <v>62.362222222222201</v>
      </c>
      <c r="S292" s="1">
        <v>36.049444444444397</v>
      </c>
      <c r="T292" s="1">
        <v>641.80999999999995</v>
      </c>
      <c r="U292" s="1">
        <v>2053.2750000000001</v>
      </c>
      <c r="V292" s="1">
        <v>76.942105263157899</v>
      </c>
      <c r="W292" s="1">
        <v>670.866805</v>
      </c>
      <c r="X292" s="1">
        <v>910</v>
      </c>
      <c r="Y292" s="1">
        <v>70.752222222222201</v>
      </c>
      <c r="Z292" s="1">
        <v>13.82</v>
      </c>
      <c r="AA292" s="1">
        <v>160.81051497000001</v>
      </c>
      <c r="AB292" s="1">
        <v>622.66999999999996</v>
      </c>
      <c r="AC292" s="1">
        <v>144.398</v>
      </c>
      <c r="AD292" s="1">
        <v>197.46289999999999</v>
      </c>
      <c r="AE292" s="1">
        <v>108.031011554622</v>
      </c>
      <c r="AF292" s="1">
        <v>3.6</v>
      </c>
      <c r="AG292" s="1">
        <v>5.05</v>
      </c>
      <c r="AH292" s="1">
        <v>4.4916666666666698</v>
      </c>
      <c r="AI292" s="1">
        <v>12052.4</v>
      </c>
      <c r="AJ292" s="1">
        <v>29.12</v>
      </c>
      <c r="AK292" s="1">
        <v>28.77</v>
      </c>
      <c r="AL292" s="1">
        <v>27.5</v>
      </c>
      <c r="AM292" s="1">
        <v>31.09</v>
      </c>
      <c r="AN292" s="1">
        <v>4256.2169999999996</v>
      </c>
      <c r="AO292" s="1">
        <v>660.98209999999995</v>
      </c>
      <c r="AP292" s="1">
        <v>484.628947368421</v>
      </c>
      <c r="AQ292" s="1">
        <v>48.690555555555498</v>
      </c>
      <c r="AR292" s="1">
        <v>68.363636363636402</v>
      </c>
      <c r="AS292" s="1">
        <v>201.75</v>
      </c>
      <c r="AT292" s="1">
        <v>58.153078451077697</v>
      </c>
      <c r="AU292" s="1">
        <v>2.9614004641192402</v>
      </c>
      <c r="AV292" s="1">
        <v>545.45454545500002</v>
      </c>
      <c r="AW292" s="1">
        <v>283.28100000000001</v>
      </c>
      <c r="AX292" s="1">
        <v>11.023099999999999</v>
      </c>
      <c r="AY292" s="1">
        <v>262.95636300050001</v>
      </c>
      <c r="AZ292" s="1">
        <v>581.358294</v>
      </c>
      <c r="BA292" s="1">
        <v>279.73935412499998</v>
      </c>
      <c r="BB292" s="1">
        <v>28.084719600203208</v>
      </c>
      <c r="BC292" s="1">
        <v>6.1911111111111099</v>
      </c>
      <c r="BD292" s="1">
        <v>20.8466666666667</v>
      </c>
      <c r="BE292" s="1">
        <v>708.8</v>
      </c>
      <c r="BF292" s="1">
        <v>200</v>
      </c>
      <c r="BG292" s="1">
        <v>5363.35</v>
      </c>
      <c r="BH292" s="1">
        <v>13.175000000000001</v>
      </c>
      <c r="BI292" s="1">
        <v>141.34708403508773</v>
      </c>
      <c r="BJ292" s="1">
        <v>589.76200909090903</v>
      </c>
      <c r="BK292" s="1">
        <v>646.51650909090904</v>
      </c>
      <c r="BL292" s="1">
        <v>914.23500000000001</v>
      </c>
      <c r="BM292" s="1">
        <v>398.35</v>
      </c>
      <c r="BN292" s="1"/>
      <c r="BO292" s="1"/>
      <c r="BP292" s="1"/>
      <c r="BQ292" s="1"/>
      <c r="BR292" s="1"/>
      <c r="BX292" s="1"/>
      <c r="BY292" s="1"/>
      <c r="BZ292" s="1"/>
      <c r="CA292" s="1"/>
      <c r="CB292" s="52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</row>
    <row r="293" spans="1:124" hidden="1">
      <c r="A293" s="1" t="s">
        <v>418</v>
      </c>
      <c r="B293" s="1">
        <v>69.101689717341898</v>
      </c>
      <c r="C293" s="1">
        <v>88.141700818005816</v>
      </c>
      <c r="D293" s="1">
        <v>94.109350545006492</v>
      </c>
      <c r="E293" s="1">
        <v>95.238403637585336</v>
      </c>
      <c r="F293" s="1">
        <v>83.687141677703323</v>
      </c>
      <c r="G293" s="1">
        <v>82.113888338429987</v>
      </c>
      <c r="H293" s="1">
        <v>97.596352728210775</v>
      </c>
      <c r="I293" s="38">
        <v>70.930721746611894</v>
      </c>
      <c r="J293" s="1">
        <v>57.962622700161852</v>
      </c>
      <c r="K293" s="1">
        <v>56.140628292092543</v>
      </c>
      <c r="L293" s="1">
        <v>1557.7785714285701</v>
      </c>
      <c r="M293" s="1">
        <v>371.42685563295697</v>
      </c>
      <c r="N293" s="1">
        <v>100.766726286682</v>
      </c>
      <c r="O293" s="1">
        <v>105.4</v>
      </c>
      <c r="P293" s="1">
        <v>36.428571428571402</v>
      </c>
      <c r="Q293" s="1">
        <v>1646.5805468992601</v>
      </c>
      <c r="R293" s="1">
        <v>64.8838823529412</v>
      </c>
      <c r="S293" s="1">
        <v>37.600235294117603</v>
      </c>
      <c r="T293" s="1">
        <v>640.64</v>
      </c>
      <c r="U293" s="1">
        <v>2202.0357142857101</v>
      </c>
      <c r="V293" s="1">
        <v>73.587500000000006</v>
      </c>
      <c r="W293" s="1">
        <v>670.58552173912994</v>
      </c>
      <c r="X293" s="1">
        <v>910</v>
      </c>
      <c r="Y293" s="1">
        <v>71.225499999999997</v>
      </c>
      <c r="Z293" s="1">
        <v>13.82</v>
      </c>
      <c r="AA293" s="1">
        <v>166.71868737</v>
      </c>
      <c r="AB293" s="1">
        <v>690.107142857143</v>
      </c>
      <c r="AC293" s="1">
        <v>139.30000000000001</v>
      </c>
      <c r="AD293" s="1">
        <v>196.43960000000001</v>
      </c>
      <c r="AE293" s="1">
        <v>111.981849530075</v>
      </c>
      <c r="AF293" s="1">
        <v>3.6</v>
      </c>
      <c r="AG293" s="1">
        <v>5.04</v>
      </c>
      <c r="AH293" s="1">
        <v>6.14</v>
      </c>
      <c r="AI293" s="1">
        <v>14185.209523809501</v>
      </c>
      <c r="AJ293" s="1">
        <v>29.95</v>
      </c>
      <c r="AK293" s="1">
        <v>29.88</v>
      </c>
      <c r="AL293" s="1">
        <v>27.86</v>
      </c>
      <c r="AM293" s="1">
        <v>32.119999999999997</v>
      </c>
      <c r="AN293" s="1">
        <v>4407.4142608695602</v>
      </c>
      <c r="AO293" s="1">
        <v>582.95399999999995</v>
      </c>
      <c r="AP293" s="1">
        <v>478.46842105263198</v>
      </c>
      <c r="AQ293" s="1">
        <v>48.680500000000002</v>
      </c>
      <c r="AR293" s="1">
        <v>68.980769230769198</v>
      </c>
      <c r="AS293" s="1">
        <v>197</v>
      </c>
      <c r="AT293" s="1">
        <v>57.309234996274597</v>
      </c>
      <c r="AU293" s="1">
        <v>3.1192250372578201</v>
      </c>
      <c r="AV293" s="1">
        <v>538.46153846200002</v>
      </c>
      <c r="AW293" s="1">
        <v>269.63099999999997</v>
      </c>
      <c r="AX293" s="1">
        <v>10.94961</v>
      </c>
      <c r="AY293" s="1">
        <v>255.63701590209999</v>
      </c>
      <c r="AZ293" s="1">
        <v>619.05729599999995</v>
      </c>
      <c r="BA293" s="1">
        <v>283.20738716875002</v>
      </c>
      <c r="BB293" s="1">
        <v>29.105883873205116</v>
      </c>
      <c r="BC293" s="1">
        <v>6.3438095238095196</v>
      </c>
      <c r="BD293" s="1">
        <v>20.399523809523799</v>
      </c>
      <c r="BE293" s="1">
        <v>711.73913043478296</v>
      </c>
      <c r="BF293" s="1">
        <v>205.22</v>
      </c>
      <c r="BG293" s="1">
        <v>6058.4071428571397</v>
      </c>
      <c r="BH293" s="1">
        <v>13.35</v>
      </c>
      <c r="BI293" s="1">
        <v>143.16668666666666</v>
      </c>
      <c r="BJ293" s="1">
        <v>588.41088749999994</v>
      </c>
      <c r="BK293" s="1">
        <v>661.24540000000002</v>
      </c>
      <c r="BL293" s="1">
        <v>976.75714285714298</v>
      </c>
      <c r="BM293" s="1">
        <v>416.25</v>
      </c>
      <c r="BN293" s="1"/>
      <c r="BO293" s="1"/>
      <c r="BP293" s="1"/>
      <c r="BQ293" s="1"/>
      <c r="BR293" s="1"/>
      <c r="BX293" s="1"/>
      <c r="BY293" s="1"/>
      <c r="BZ293" s="1"/>
      <c r="CA293" s="1"/>
      <c r="CB293" s="52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</row>
    <row r="294" spans="1:124" hidden="1">
      <c r="A294" s="1" t="s">
        <v>419</v>
      </c>
      <c r="B294" s="1">
        <v>71.960191463406474</v>
      </c>
      <c r="C294" s="1">
        <v>91.807860338862312</v>
      </c>
      <c r="D294" s="1">
        <v>97.48628241123248</v>
      </c>
      <c r="E294" s="1">
        <v>98.679740034062732</v>
      </c>
      <c r="F294" s="1">
        <v>86.469559901751865</v>
      </c>
      <c r="G294" s="1">
        <v>86.072191357275642</v>
      </c>
      <c r="H294" s="1">
        <v>100.16401227402925</v>
      </c>
      <c r="I294" s="38">
        <v>75.893502943941385</v>
      </c>
      <c r="J294" s="1">
        <v>60.348616629251453</v>
      </c>
      <c r="K294" s="1">
        <v>58.744208339494293</v>
      </c>
      <c r="L294" s="1">
        <v>1608.8928571428601</v>
      </c>
      <c r="M294" s="1">
        <v>435.71069814163701</v>
      </c>
      <c r="N294" s="1">
        <v>98.548308977883806</v>
      </c>
      <c r="O294" s="1">
        <v>107.06</v>
      </c>
      <c r="P294" s="1">
        <v>40.446428571428598</v>
      </c>
      <c r="Q294" s="1">
        <v>1626.3978534729599</v>
      </c>
      <c r="R294" s="1">
        <v>73.730900000000005</v>
      </c>
      <c r="S294" s="1">
        <v>41.135599999999997</v>
      </c>
      <c r="T294" s="1">
        <v>688.63</v>
      </c>
      <c r="U294" s="1">
        <v>2421.4761904761899</v>
      </c>
      <c r="V294" s="1">
        <v>76.242105263157896</v>
      </c>
      <c r="W294" s="1">
        <v>711.98822272727296</v>
      </c>
      <c r="X294" s="1">
        <v>910</v>
      </c>
      <c r="Y294" s="1">
        <v>72.4375</v>
      </c>
      <c r="Z294" s="1">
        <v>16.39</v>
      </c>
      <c r="AA294" s="1">
        <v>164.66032317</v>
      </c>
      <c r="AB294" s="1">
        <v>753.55952380952397</v>
      </c>
      <c r="AC294" s="1">
        <v>160.50399999999999</v>
      </c>
      <c r="AD294" s="1">
        <v>199.06499052500001</v>
      </c>
      <c r="AE294" s="1">
        <v>115.086413095238</v>
      </c>
      <c r="AF294" s="1">
        <v>3.39</v>
      </c>
      <c r="AG294" s="1">
        <v>5.14</v>
      </c>
      <c r="AH294" s="1">
        <v>6.1505263166666699</v>
      </c>
      <c r="AI294" s="1">
        <v>15089.333333333299</v>
      </c>
      <c r="AJ294" s="1">
        <v>31.4</v>
      </c>
      <c r="AK294" s="1">
        <v>31.18</v>
      </c>
      <c r="AL294" s="1">
        <v>28.68</v>
      </c>
      <c r="AM294" s="1">
        <v>34.24</v>
      </c>
      <c r="AN294" s="1">
        <v>4525.7977499999997</v>
      </c>
      <c r="AO294" s="1">
        <v>718.26741462799998</v>
      </c>
      <c r="AP294" s="1">
        <v>467.68947368421101</v>
      </c>
      <c r="AQ294" s="1">
        <v>52.942500000000003</v>
      </c>
      <c r="AR294" s="1">
        <v>69.5833333333333</v>
      </c>
      <c r="AS294" s="1">
        <v>207.45454545454501</v>
      </c>
      <c r="AT294" s="1">
        <v>57.519344596187402</v>
      </c>
      <c r="AU294" s="1">
        <v>3.23</v>
      </c>
      <c r="AV294" s="1">
        <v>538.46153846200002</v>
      </c>
      <c r="AW294" s="1">
        <v>275.43799999999999</v>
      </c>
      <c r="AX294" s="1">
        <v>10.802638</v>
      </c>
      <c r="AY294" s="1">
        <v>278.47690624529997</v>
      </c>
      <c r="AZ294" s="1">
        <v>643.52857800000004</v>
      </c>
      <c r="BA294" s="1">
        <v>300.93799319375</v>
      </c>
      <c r="BB294" s="1">
        <v>30.292735104764841</v>
      </c>
      <c r="BC294" s="1">
        <v>6.0305263157894702</v>
      </c>
      <c r="BD294" s="1">
        <v>20.581578947368399</v>
      </c>
      <c r="BE294" s="1">
        <v>720.5</v>
      </c>
      <c r="BF294" s="1">
        <v>202.82</v>
      </c>
      <c r="BG294" s="1">
        <v>6432.4880952381</v>
      </c>
      <c r="BH294" s="1">
        <v>14.8</v>
      </c>
      <c r="BI294" s="1">
        <v>145.21765133333335</v>
      </c>
      <c r="BJ294" s="1">
        <v>613.51187000000004</v>
      </c>
      <c r="BK294" s="1">
        <v>729.36424999999997</v>
      </c>
      <c r="BL294" s="1">
        <v>1015.8880952381</v>
      </c>
      <c r="BM294" s="1">
        <v>399.75</v>
      </c>
      <c r="BN294" s="1"/>
      <c r="BO294" s="1"/>
      <c r="BP294" s="1"/>
      <c r="BQ294" s="1"/>
      <c r="BR294" s="1"/>
      <c r="BX294" s="1"/>
      <c r="BY294" s="1"/>
      <c r="BZ294" s="1"/>
      <c r="CA294" s="1"/>
      <c r="CB294" s="52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</row>
    <row r="295" spans="1:124" hidden="1">
      <c r="A295" s="1" t="s">
        <v>420</v>
      </c>
      <c r="B295" s="1">
        <v>73.008772164968306</v>
      </c>
      <c r="C295" s="1">
        <v>94.667275987714717</v>
      </c>
      <c r="D295" s="1">
        <v>100.15761689097977</v>
      </c>
      <c r="E295" s="1">
        <v>101.80109096315269</v>
      </c>
      <c r="F295" s="1">
        <v>84.986824515698174</v>
      </c>
      <c r="G295" s="1">
        <v>89.121584312130977</v>
      </c>
      <c r="H295" s="1">
        <v>100.92407958546815</v>
      </c>
      <c r="I295" s="38">
        <v>80.596502805856346</v>
      </c>
      <c r="J295" s="1">
        <v>60.337796066377173</v>
      </c>
      <c r="K295" s="1">
        <v>58.65405261733261</v>
      </c>
      <c r="L295" s="1">
        <v>1685.2249999999999</v>
      </c>
      <c r="M295" s="1">
        <v>497.23756906077301</v>
      </c>
      <c r="N295" s="1">
        <v>95.567376606919595</v>
      </c>
      <c r="O295" s="1">
        <v>99.5</v>
      </c>
      <c r="P295" s="1">
        <v>44.732142857142897</v>
      </c>
      <c r="Q295" s="1">
        <v>1566.0860278580301</v>
      </c>
      <c r="R295" s="1">
        <v>77.505263157894703</v>
      </c>
      <c r="S295" s="1">
        <v>39.0968421052632</v>
      </c>
      <c r="T295" s="1">
        <v>683.49</v>
      </c>
      <c r="U295" s="1">
        <v>2751.7175000000002</v>
      </c>
      <c r="V295" s="1">
        <v>73.9157894736842</v>
      </c>
      <c r="W295" s="1">
        <v>733.61559999999997</v>
      </c>
      <c r="X295" s="1">
        <v>910</v>
      </c>
      <c r="Y295" s="1">
        <v>69.542222222222193</v>
      </c>
      <c r="Z295" s="1">
        <v>16.39</v>
      </c>
      <c r="AA295" s="1">
        <v>163.20628403000001</v>
      </c>
      <c r="AB295" s="1">
        <v>885.15250000000003</v>
      </c>
      <c r="AC295" s="1">
        <v>172.77099999999999</v>
      </c>
      <c r="AD295" s="1">
        <v>198.99698419500001</v>
      </c>
      <c r="AE295" s="1">
        <v>122.906528994361</v>
      </c>
      <c r="AF295" s="1">
        <v>3.39</v>
      </c>
      <c r="AG295" s="1">
        <v>5.2</v>
      </c>
      <c r="AH295" s="1">
        <v>5.3763157888888902</v>
      </c>
      <c r="AI295" s="1">
        <v>15099.35</v>
      </c>
      <c r="AJ295" s="1">
        <v>31.32</v>
      </c>
      <c r="AK295" s="1">
        <v>30.87</v>
      </c>
      <c r="AL295" s="1">
        <v>28.4</v>
      </c>
      <c r="AM295" s="1">
        <v>34.729999999999997</v>
      </c>
      <c r="AN295" s="1">
        <v>4669.0893249999999</v>
      </c>
      <c r="AO295" s="1">
        <v>831.05370364600003</v>
      </c>
      <c r="AP295" s="1">
        <v>501.610526315789</v>
      </c>
      <c r="AQ295" s="1">
        <v>61.028888888888901</v>
      </c>
      <c r="AR295" s="1">
        <v>71.590909090909093</v>
      </c>
      <c r="AS295" s="1">
        <v>213.25</v>
      </c>
      <c r="AT295" s="1">
        <v>58.844405569790403</v>
      </c>
      <c r="AU295" s="1">
        <v>3.3198847262247799</v>
      </c>
      <c r="AV295" s="1">
        <v>552.44755244800001</v>
      </c>
      <c r="AW295" s="1">
        <v>303.41899999999998</v>
      </c>
      <c r="AX295" s="1">
        <v>10.802638</v>
      </c>
      <c r="AY295" s="1">
        <v>286.3915014511</v>
      </c>
      <c r="AZ295" s="1">
        <v>704.81701399999997</v>
      </c>
      <c r="BA295" s="1">
        <v>316.57859255</v>
      </c>
      <c r="BB295" s="1">
        <v>31.052531885313574</v>
      </c>
      <c r="BC295" s="1">
        <v>5.8731578947368401</v>
      </c>
      <c r="BD295" s="1">
        <v>20.6457894736842</v>
      </c>
      <c r="BE295" s="1">
        <v>755.5</v>
      </c>
      <c r="BF295" s="1">
        <v>198.1</v>
      </c>
      <c r="BG295" s="1">
        <v>6662.7</v>
      </c>
      <c r="BH295" s="1">
        <v>16.05</v>
      </c>
      <c r="BI295" s="1">
        <v>141.73385947368419</v>
      </c>
      <c r="BJ295" s="1">
        <v>611.92918999999995</v>
      </c>
      <c r="BK295" s="1">
        <v>721.51687000000004</v>
      </c>
      <c r="BL295" s="1">
        <v>1085.7874999999999</v>
      </c>
      <c r="BM295" s="1">
        <v>395.85</v>
      </c>
      <c r="BN295" s="1"/>
      <c r="BO295" s="1"/>
      <c r="BP295" s="1"/>
      <c r="BQ295" s="1"/>
      <c r="BR295" s="1"/>
      <c r="BX295" s="1"/>
      <c r="BY295" s="1"/>
      <c r="BZ295" s="1"/>
      <c r="CA295" s="1"/>
      <c r="CB295" s="52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1:124" hidden="1">
      <c r="A296" s="1" t="s">
        <v>421</v>
      </c>
      <c r="B296" s="1">
        <v>76.514571106838531</v>
      </c>
      <c r="C296" s="1">
        <v>96.877207019385423</v>
      </c>
      <c r="D296" s="1">
        <v>104.74656606363992</v>
      </c>
      <c r="E296" s="1">
        <v>107.11383358885551</v>
      </c>
      <c r="F296" s="1">
        <v>82.894487755942734</v>
      </c>
      <c r="G296" s="1">
        <v>88.928513174537144</v>
      </c>
      <c r="H296" s="1">
        <v>99.367615500786741</v>
      </c>
      <c r="I296" s="38">
        <v>81.388226470532786</v>
      </c>
      <c r="J296" s="1">
        <v>64.601722691094309</v>
      </c>
      <c r="K296" s="1">
        <v>63.024993726838723</v>
      </c>
      <c r="L296" s="1">
        <v>1657.3543478260899</v>
      </c>
      <c r="M296" s="1">
        <v>512.25078068700498</v>
      </c>
      <c r="N296" s="1">
        <v>103.029470059649</v>
      </c>
      <c r="O296" s="1">
        <v>97.25</v>
      </c>
      <c r="P296" s="1">
        <v>52.433035714285701</v>
      </c>
      <c r="Q296" s="1">
        <v>1504.4284072764999</v>
      </c>
      <c r="R296" s="1">
        <v>77.47</v>
      </c>
      <c r="S296" s="1">
        <v>38.674545454545502</v>
      </c>
      <c r="T296" s="1">
        <v>696.37</v>
      </c>
      <c r="U296" s="1">
        <v>3000.2826086956502</v>
      </c>
      <c r="V296" s="1">
        <v>72.275000000000006</v>
      </c>
      <c r="W296" s="1">
        <v>729.21018260869596</v>
      </c>
      <c r="X296" s="1">
        <v>910</v>
      </c>
      <c r="Y296" s="1">
        <v>67.282608695652101</v>
      </c>
      <c r="Z296" s="1">
        <v>16.39</v>
      </c>
      <c r="AA296" s="1">
        <v>160.47081195999999</v>
      </c>
      <c r="AB296" s="1">
        <v>878.14130434782601</v>
      </c>
      <c r="AC296" s="1">
        <v>159.40600000000001</v>
      </c>
      <c r="AD296" s="1">
        <v>195.19632371399999</v>
      </c>
      <c r="AE296" s="1">
        <v>128.43024079968899</v>
      </c>
      <c r="AF296" s="1">
        <v>3.39</v>
      </c>
      <c r="AG296" s="1">
        <v>5.29</v>
      </c>
      <c r="AH296" s="1">
        <v>5.3960869555555604</v>
      </c>
      <c r="AI296" s="1">
        <v>13786.543478260901</v>
      </c>
      <c r="AJ296" s="1">
        <v>33.67</v>
      </c>
      <c r="AK296" s="1">
        <v>33.799999999999997</v>
      </c>
      <c r="AL296" s="1">
        <v>30.46</v>
      </c>
      <c r="AM296" s="1">
        <v>36.729999999999997</v>
      </c>
      <c r="AN296" s="1">
        <v>4673.5807086956502</v>
      </c>
      <c r="AO296" s="1">
        <v>934.72322606700004</v>
      </c>
      <c r="AP296" s="1">
        <v>520.57105263157905</v>
      </c>
      <c r="AQ296" s="1">
        <v>65.349565217391302</v>
      </c>
      <c r="AR296" s="1">
        <v>73.089285714285694</v>
      </c>
      <c r="AS296" s="1">
        <v>240.34782608695701</v>
      </c>
      <c r="AT296" s="1">
        <v>61.257406854948002</v>
      </c>
      <c r="AU296" s="1">
        <v>3.4548063127690098</v>
      </c>
      <c r="AV296" s="1">
        <v>552.44755244800001</v>
      </c>
      <c r="AW296" s="1">
        <v>307.375</v>
      </c>
      <c r="AX296" s="1">
        <v>11.0965873333333</v>
      </c>
      <c r="AY296" s="1">
        <v>331.40989535149998</v>
      </c>
      <c r="AZ296" s="1">
        <v>738.32723799999997</v>
      </c>
      <c r="BA296" s="1">
        <v>360.72137076249999</v>
      </c>
      <c r="BB296" s="1">
        <v>30.392053685284619</v>
      </c>
      <c r="BC296" s="1">
        <v>6.4960869565217401</v>
      </c>
      <c r="BD296" s="1">
        <v>21.129130434782599</v>
      </c>
      <c r="BE296" s="1">
        <v>756.04347826086996</v>
      </c>
      <c r="BF296" s="1">
        <v>191.78</v>
      </c>
      <c r="BG296" s="1">
        <v>7602.20652173913</v>
      </c>
      <c r="BH296" s="1">
        <v>17.1388888888889</v>
      </c>
      <c r="BI296" s="1">
        <v>140.9998269565217</v>
      </c>
      <c r="BJ296" s="1">
        <v>587.68544166666697</v>
      </c>
      <c r="BK296" s="1">
        <v>708.745591666667</v>
      </c>
      <c r="BL296" s="1">
        <v>1101.79565217391</v>
      </c>
      <c r="BM296" s="1">
        <v>423.7</v>
      </c>
      <c r="BN296" s="1"/>
      <c r="BO296" s="1"/>
      <c r="BP296" s="1"/>
      <c r="BQ296" s="1"/>
      <c r="BR296" s="1"/>
      <c r="BX296" s="1"/>
      <c r="BY296" s="1"/>
      <c r="BZ296" s="1"/>
      <c r="CA296" s="1"/>
      <c r="CB296" s="52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</row>
    <row r="297" spans="1:124" hidden="1">
      <c r="A297" s="1" t="s">
        <v>422</v>
      </c>
      <c r="B297" s="1">
        <v>77.066727849117314</v>
      </c>
      <c r="C297" s="1">
        <v>97.0473001889236</v>
      </c>
      <c r="D297" s="1">
        <v>106.13392931253135</v>
      </c>
      <c r="E297" s="1">
        <v>109.04990914255174</v>
      </c>
      <c r="F297" s="1">
        <v>79.216726710570669</v>
      </c>
      <c r="G297" s="1">
        <v>87.869064378476807</v>
      </c>
      <c r="H297" s="1">
        <v>96.921701349930302</v>
      </c>
      <c r="I297" s="38">
        <v>81.330237948891209</v>
      </c>
      <c r="J297" s="1">
        <v>65.377399877719498</v>
      </c>
      <c r="K297" s="1">
        <v>63.162914700745226</v>
      </c>
      <c r="L297" s="1">
        <v>1731.68</v>
      </c>
      <c r="M297" s="1">
        <v>530.19839276745302</v>
      </c>
      <c r="N297" s="1">
        <v>112.53112835759801</v>
      </c>
      <c r="O297" s="1">
        <v>102.1</v>
      </c>
      <c r="P297" s="1">
        <v>57.053571428571402</v>
      </c>
      <c r="Q297" s="1">
        <v>1435.66806573637</v>
      </c>
      <c r="R297" s="1">
        <v>74.344736842105206</v>
      </c>
      <c r="S297" s="1">
        <v>38.0563157894737</v>
      </c>
      <c r="T297" s="1">
        <v>661.68</v>
      </c>
      <c r="U297" s="1">
        <v>2926.9749999999999</v>
      </c>
      <c r="V297" s="1">
        <v>69.439473684210498</v>
      </c>
      <c r="W297" s="1">
        <v>713.12940909090901</v>
      </c>
      <c r="X297" s="1">
        <v>910</v>
      </c>
      <c r="Y297" s="1">
        <v>63.658636363636397</v>
      </c>
      <c r="Z297" s="1">
        <v>16.39</v>
      </c>
      <c r="AA297" s="1">
        <v>159.10675011999999</v>
      </c>
      <c r="AB297" s="1">
        <v>747.02499999999998</v>
      </c>
      <c r="AC297" s="1">
        <v>176.756</v>
      </c>
      <c r="AD297" s="1">
        <v>197.95914618800001</v>
      </c>
      <c r="AE297" s="1">
        <v>133.39263273809499</v>
      </c>
      <c r="AF297" s="1">
        <v>3.48</v>
      </c>
      <c r="AG297" s="1">
        <v>5.5</v>
      </c>
      <c r="AH297" s="1">
        <v>5.7152380944444401</v>
      </c>
      <c r="AI297" s="1">
        <v>12725.9</v>
      </c>
      <c r="AJ297" s="1">
        <v>33.71</v>
      </c>
      <c r="AK297" s="1">
        <v>33.36</v>
      </c>
      <c r="AL297" s="1">
        <v>31.07</v>
      </c>
      <c r="AM297" s="1">
        <v>36.72</v>
      </c>
      <c r="AN297" s="1">
        <v>4565.2386545454601</v>
      </c>
      <c r="AO297" s="1">
        <v>858.92470104799997</v>
      </c>
      <c r="AP297" s="1">
        <v>516.33947368421002</v>
      </c>
      <c r="AQ297" s="1">
        <v>65.284545454545494</v>
      </c>
      <c r="AR297" s="1">
        <v>74.75</v>
      </c>
      <c r="AS297" s="1">
        <v>253.40909090909099</v>
      </c>
      <c r="AT297" s="1">
        <v>62.907144809091001</v>
      </c>
      <c r="AU297" s="1">
        <v>3.60838150289017</v>
      </c>
      <c r="AV297" s="1">
        <v>552.44755244800001</v>
      </c>
      <c r="AW297" s="1">
        <v>299.18599999999998</v>
      </c>
      <c r="AX297" s="1">
        <v>11.243562000000001</v>
      </c>
      <c r="AY297" s="1">
        <v>343.71168957110001</v>
      </c>
      <c r="AZ297" s="1">
        <v>719.36750600000005</v>
      </c>
      <c r="BA297" s="1">
        <v>363.54632483124999</v>
      </c>
      <c r="BB297" s="1">
        <v>29.979727859374105</v>
      </c>
      <c r="BC297" s="1">
        <v>6.8604761904761897</v>
      </c>
      <c r="BD297" s="1">
        <v>21.0461904761905</v>
      </c>
      <c r="BE297" s="1">
        <v>706.90909090909099</v>
      </c>
      <c r="BF297" s="1">
        <v>177.95</v>
      </c>
      <c r="BG297" s="1">
        <v>8909</v>
      </c>
      <c r="BH297" s="1">
        <v>17.75</v>
      </c>
      <c r="BI297" s="1">
        <v>144.18548833333335</v>
      </c>
      <c r="BJ297" s="1">
        <v>554.63149999999996</v>
      </c>
      <c r="BK297" s="1">
        <v>706.117616666667</v>
      </c>
      <c r="BL297" s="1">
        <v>1028.9124999999999</v>
      </c>
      <c r="BM297" s="1">
        <v>388.5</v>
      </c>
      <c r="BN297" s="1"/>
      <c r="BO297" s="1"/>
      <c r="BP297" s="1"/>
      <c r="BQ297" s="1"/>
      <c r="BR297" s="1"/>
      <c r="BX297" s="1"/>
      <c r="BY297" s="1"/>
      <c r="BZ297" s="1"/>
      <c r="CA297" s="1"/>
      <c r="CB297" s="52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</row>
    <row r="298" spans="1:124" hidden="1">
      <c r="A298" s="1" t="s">
        <v>423</v>
      </c>
      <c r="B298" s="1">
        <v>81.057194812303578</v>
      </c>
      <c r="C298" s="1">
        <v>96.52906115821969</v>
      </c>
      <c r="D298" s="1">
        <v>106.34787470382247</v>
      </c>
      <c r="E298" s="1">
        <v>109.24048863880618</v>
      </c>
      <c r="F298" s="1">
        <v>79.646361018569024</v>
      </c>
      <c r="G298" s="1">
        <v>86.61125942179649</v>
      </c>
      <c r="H298" s="1">
        <v>99.860236657401785</v>
      </c>
      <c r="I298" s="38">
        <v>77.04136693783397</v>
      </c>
      <c r="J298" s="1">
        <v>72.00561626033506</v>
      </c>
      <c r="K298" s="1">
        <v>70.367001662522554</v>
      </c>
      <c r="L298" s="1">
        <v>1625.2736842105301</v>
      </c>
      <c r="M298" s="1">
        <v>558.40568271507505</v>
      </c>
      <c r="N298" s="1">
        <v>111.55951833830601</v>
      </c>
      <c r="O298" s="1">
        <v>114.625</v>
      </c>
      <c r="P298" s="1">
        <v>60.46875</v>
      </c>
      <c r="Q298" s="1">
        <v>1413.04178223907</v>
      </c>
      <c r="R298" s="1">
        <v>75.808333333333294</v>
      </c>
      <c r="S298" s="1">
        <v>37.9305555555556</v>
      </c>
      <c r="T298" s="1">
        <v>742.96</v>
      </c>
      <c r="U298" s="1">
        <v>2728.4631578947401</v>
      </c>
      <c r="V298" s="1">
        <v>70.039473684210506</v>
      </c>
      <c r="W298" s="1">
        <v>704.23366666666698</v>
      </c>
      <c r="X298" s="1">
        <v>910</v>
      </c>
      <c r="Y298" s="1">
        <v>62.935000000000002</v>
      </c>
      <c r="Z298" s="1">
        <v>16.39</v>
      </c>
      <c r="AA298" s="1">
        <v>158.18875853</v>
      </c>
      <c r="AB298" s="1">
        <v>804.1</v>
      </c>
      <c r="AC298" s="1">
        <v>177.857</v>
      </c>
      <c r="AD298" s="1">
        <v>188.43297750400001</v>
      </c>
      <c r="AE298" s="1">
        <v>129.30489982142899</v>
      </c>
      <c r="AF298" s="1">
        <v>3.48</v>
      </c>
      <c r="AG298" s="1">
        <v>5.47</v>
      </c>
      <c r="AH298" s="1">
        <v>6.335</v>
      </c>
      <c r="AI298" s="1">
        <v>11228.6052631579</v>
      </c>
      <c r="AJ298" s="1">
        <v>37.630000000000003</v>
      </c>
      <c r="AK298" s="1">
        <v>37.92</v>
      </c>
      <c r="AL298" s="1">
        <v>34.47</v>
      </c>
      <c r="AM298" s="1">
        <v>40.29</v>
      </c>
      <c r="AN298" s="1">
        <v>4570.7037857142896</v>
      </c>
      <c r="AO298" s="1">
        <v>872.75104318000001</v>
      </c>
      <c r="AP298" s="1">
        <v>481.13684210526299</v>
      </c>
      <c r="AQ298" s="1">
        <v>78.871578947368405</v>
      </c>
      <c r="AR298" s="1">
        <v>76.590909090909093</v>
      </c>
      <c r="AS298" s="1">
        <v>251.57142857142901</v>
      </c>
      <c r="AT298" s="1">
        <v>62.099816980782101</v>
      </c>
      <c r="AU298" s="1">
        <v>3.4773060029282599</v>
      </c>
      <c r="AV298" s="1">
        <v>587.41258741299998</v>
      </c>
      <c r="AW298" s="1">
        <v>344.084</v>
      </c>
      <c r="AX298" s="1">
        <v>11.243562000000001</v>
      </c>
      <c r="AY298" s="1">
        <v>331.65240383970001</v>
      </c>
      <c r="AZ298" s="1">
        <v>679.46388400000001</v>
      </c>
      <c r="BA298" s="1">
        <v>347.905725475</v>
      </c>
      <c r="BB298" s="1">
        <v>29.697376628696965</v>
      </c>
      <c r="BC298" s="1">
        <v>6.6224999999999996</v>
      </c>
      <c r="BD298" s="1">
        <v>20.7545</v>
      </c>
      <c r="BE298" s="1">
        <v>638.61904761904805</v>
      </c>
      <c r="BF298" s="1">
        <v>186.62</v>
      </c>
      <c r="BG298" s="1">
        <v>9391.6315789473701</v>
      </c>
      <c r="BH298" s="1">
        <v>17.75</v>
      </c>
      <c r="BI298" s="1">
        <v>141.32532791666665</v>
      </c>
      <c r="BJ298" s="1">
        <v>533.08831250000003</v>
      </c>
      <c r="BK298" s="1">
        <v>676.93425000000002</v>
      </c>
      <c r="BL298" s="1">
        <v>1030.97894736842</v>
      </c>
      <c r="BM298" s="1">
        <v>393.25</v>
      </c>
      <c r="BN298" s="1"/>
      <c r="BO298" s="1"/>
      <c r="BP298" s="1"/>
      <c r="BQ298" s="1"/>
      <c r="BR298" s="1"/>
      <c r="BX298" s="1"/>
      <c r="BY298" s="1"/>
      <c r="BZ298" s="1"/>
      <c r="CA298" s="1"/>
      <c r="CB298" s="52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</row>
    <row r="299" spans="1:124" hidden="1">
      <c r="A299" s="1" t="s">
        <v>424</v>
      </c>
      <c r="B299" s="1">
        <v>79.145257308058461</v>
      </c>
      <c r="C299" s="1">
        <v>95.819922826680425</v>
      </c>
      <c r="D299" s="1">
        <v>103.17172150936209</v>
      </c>
      <c r="E299" s="1">
        <v>105.45426089247829</v>
      </c>
      <c r="F299" s="1">
        <v>82.101762660619158</v>
      </c>
      <c r="G299" s="1">
        <v>88.394007118810933</v>
      </c>
      <c r="H299" s="1">
        <v>100.65801083856219</v>
      </c>
      <c r="I299" s="38">
        <v>79.535572619766867</v>
      </c>
      <c r="J299" s="1">
        <v>69.38999951335505</v>
      </c>
      <c r="K299" s="1">
        <v>66.642472414698162</v>
      </c>
      <c r="L299" s="1">
        <v>1682.04090909091</v>
      </c>
      <c r="M299" s="1">
        <v>596.43395278754394</v>
      </c>
      <c r="N299" s="1">
        <v>114.04805049381</v>
      </c>
      <c r="O299" s="1">
        <v>116.75</v>
      </c>
      <c r="P299" s="1">
        <v>63.803571428571402</v>
      </c>
      <c r="Q299" s="1">
        <v>1404.7135395142</v>
      </c>
      <c r="R299" s="1">
        <v>82.156999999999996</v>
      </c>
      <c r="S299" s="1">
        <v>41.040500000000002</v>
      </c>
      <c r="T299" s="1">
        <v>749.29</v>
      </c>
      <c r="U299" s="1">
        <v>2689.05454545455</v>
      </c>
      <c r="V299" s="1">
        <v>64.634285714285696</v>
      </c>
      <c r="W299" s="1">
        <v>679.41004545454496</v>
      </c>
      <c r="X299" s="1">
        <v>910</v>
      </c>
      <c r="Y299" s="1">
        <v>65.101904761904706</v>
      </c>
      <c r="Z299" s="1">
        <v>16.39</v>
      </c>
      <c r="AA299" s="1">
        <v>164.20947863000001</v>
      </c>
      <c r="AB299" s="1">
        <v>863.72727272727298</v>
      </c>
      <c r="AC299" s="1">
        <v>175.40799999999999</v>
      </c>
      <c r="AD299" s="1">
        <v>198.616062306</v>
      </c>
      <c r="AE299" s="1">
        <v>123.22719740646301</v>
      </c>
      <c r="AF299" s="1">
        <v>3.48</v>
      </c>
      <c r="AG299" s="1">
        <v>5.88</v>
      </c>
      <c r="AH299" s="1">
        <v>6.2671428583333304</v>
      </c>
      <c r="AI299" s="1">
        <v>13599.3636363636</v>
      </c>
      <c r="AJ299" s="1">
        <v>35.54</v>
      </c>
      <c r="AK299" s="1">
        <v>35.19</v>
      </c>
      <c r="AL299" s="1">
        <v>33.409999999999997</v>
      </c>
      <c r="AM299" s="1">
        <v>38.03</v>
      </c>
      <c r="AN299" s="1">
        <v>4636.3747636363596</v>
      </c>
      <c r="AO299" s="1">
        <v>920.82175495800004</v>
      </c>
      <c r="AP299" s="1">
        <v>408.98421052631602</v>
      </c>
      <c r="AQ299" s="1">
        <v>78.360476190476206</v>
      </c>
      <c r="AR299" s="1">
        <v>79.625</v>
      </c>
      <c r="AS299" s="1">
        <v>244.227272727273</v>
      </c>
      <c r="AT299" s="1">
        <v>62.783856234991397</v>
      </c>
      <c r="AU299" s="1">
        <v>3.2079062957540301</v>
      </c>
      <c r="AV299" s="1">
        <v>590.90909090900004</v>
      </c>
      <c r="AW299" s="1">
        <v>343.05599999999998</v>
      </c>
      <c r="AX299" s="1">
        <v>9.9207900000000002</v>
      </c>
      <c r="AY299" s="1">
        <v>311.67852290249999</v>
      </c>
      <c r="AZ299" s="1">
        <v>624.78930800000001</v>
      </c>
      <c r="BA299" s="1">
        <v>320.68970456875002</v>
      </c>
      <c r="BB299" s="1">
        <v>30.388663622920788</v>
      </c>
      <c r="BC299" s="1">
        <v>7.5142857142857098</v>
      </c>
      <c r="BD299" s="1">
        <v>20.03</v>
      </c>
      <c r="BE299" s="1">
        <v>583.77272727272702</v>
      </c>
      <c r="BF299" s="1">
        <v>186.59</v>
      </c>
      <c r="BG299" s="1">
        <v>9158.6363636363603</v>
      </c>
      <c r="BH299" s="1">
        <v>17.881250000000001</v>
      </c>
      <c r="BI299" s="1">
        <v>136.86140984126979</v>
      </c>
      <c r="BJ299" s="1">
        <v>560.59102222222202</v>
      </c>
      <c r="BK299" s="1">
        <v>708.14994444444403</v>
      </c>
      <c r="BL299" s="1">
        <v>1018.86363636364</v>
      </c>
      <c r="BM299" s="1">
        <v>395.8</v>
      </c>
      <c r="BN299" s="1"/>
      <c r="BO299" s="1"/>
      <c r="BP299" s="1"/>
      <c r="BQ299" s="1"/>
      <c r="BR299" s="1"/>
      <c r="BX299" s="1"/>
      <c r="BY299" s="1"/>
      <c r="BZ299" s="1"/>
      <c r="CA299" s="1"/>
      <c r="CB299" s="52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</row>
    <row r="300" spans="1:124" hidden="1">
      <c r="A300" s="1" t="s">
        <v>425</v>
      </c>
      <c r="B300" s="1">
        <v>81.445456215428209</v>
      </c>
      <c r="C300" s="1">
        <v>95.200198214215604</v>
      </c>
      <c r="D300" s="1">
        <v>100.44646933504829</v>
      </c>
      <c r="E300" s="1">
        <v>102.3586075482841</v>
      </c>
      <c r="F300" s="1">
        <v>82.795657364836543</v>
      </c>
      <c r="G300" s="1">
        <v>89.901036906152797</v>
      </c>
      <c r="H300" s="1">
        <v>100.93452703487227</v>
      </c>
      <c r="I300" s="38">
        <v>81.931416883639216</v>
      </c>
      <c r="J300" s="1">
        <v>73.398454975855898</v>
      </c>
      <c r="K300" s="1">
        <v>70.96233239056167</v>
      </c>
      <c r="L300" s="1">
        <v>1707.8681818181799</v>
      </c>
      <c r="M300" s="1">
        <v>602.71220492215002</v>
      </c>
      <c r="N300" s="1">
        <v>103.969350414106</v>
      </c>
      <c r="O300" s="1">
        <v>120.3</v>
      </c>
      <c r="P300" s="1">
        <v>65.758928571428598</v>
      </c>
      <c r="Q300" s="1">
        <v>1567.86437901554</v>
      </c>
      <c r="R300" s="1">
        <v>73.963157894736796</v>
      </c>
      <c r="S300" s="1">
        <v>36.714736842105303</v>
      </c>
      <c r="T300" s="1">
        <v>876.53</v>
      </c>
      <c r="U300" s="1">
        <v>2816.8</v>
      </c>
      <c r="V300" s="1">
        <v>57.015909090909098</v>
      </c>
      <c r="W300" s="1">
        <v>666.61500454545501</v>
      </c>
      <c r="X300" s="1">
        <v>910</v>
      </c>
      <c r="Y300" s="1">
        <v>67.662857142857106</v>
      </c>
      <c r="Z300" s="1">
        <v>16.39</v>
      </c>
      <c r="AA300" s="1">
        <v>167.85545289999999</v>
      </c>
      <c r="AB300" s="1">
        <v>931.34090909090901</v>
      </c>
      <c r="AC300" s="1">
        <v>180.904</v>
      </c>
      <c r="AD300" s="1">
        <v>200.44612204399999</v>
      </c>
      <c r="AE300" s="1">
        <v>104.48042869898001</v>
      </c>
      <c r="AF300" s="1">
        <v>3.81</v>
      </c>
      <c r="AG300" s="1">
        <v>5.73</v>
      </c>
      <c r="AH300" s="1">
        <v>5.9347619055555603</v>
      </c>
      <c r="AI300" s="1">
        <v>15020.0681818182</v>
      </c>
      <c r="AJ300" s="1">
        <v>37.93</v>
      </c>
      <c r="AK300" s="1">
        <v>38.369999999999997</v>
      </c>
      <c r="AL300" s="1">
        <v>34.479999999999997</v>
      </c>
      <c r="AM300" s="1">
        <v>40.82</v>
      </c>
      <c r="AN300" s="1">
        <v>4649.9089090909101</v>
      </c>
      <c r="AO300" s="1">
        <v>994.18147586700002</v>
      </c>
      <c r="AP300" s="1">
        <v>386.62631578947401</v>
      </c>
      <c r="AQ300" s="1">
        <v>78.661904761904793</v>
      </c>
      <c r="AR300" s="1">
        <v>80.9375</v>
      </c>
      <c r="AS300" s="1">
        <v>240.31818181818201</v>
      </c>
      <c r="AT300" s="1">
        <v>59.288645318366001</v>
      </c>
      <c r="AU300" s="1">
        <v>3.1143270622286501</v>
      </c>
      <c r="AV300" s="1">
        <v>594.40559440599998</v>
      </c>
      <c r="AW300" s="1">
        <v>347.29700000000003</v>
      </c>
      <c r="AX300" s="1">
        <v>9.4798659999999995</v>
      </c>
      <c r="AY300" s="1">
        <v>291.01018584000002</v>
      </c>
      <c r="AZ300" s="1">
        <v>575.84674399999994</v>
      </c>
      <c r="BA300" s="1">
        <v>289.82191376874999</v>
      </c>
      <c r="BB300" s="1">
        <v>30.620340668892855</v>
      </c>
      <c r="BC300" s="1">
        <v>8.1657142857142908</v>
      </c>
      <c r="BD300" s="1">
        <v>20.360952380952401</v>
      </c>
      <c r="BE300" s="1">
        <v>688.95454545454595</v>
      </c>
      <c r="BF300" s="1">
        <v>190.73</v>
      </c>
      <c r="BG300" s="1">
        <v>9021.9090909090901</v>
      </c>
      <c r="BH300" s="1">
        <v>17.899999999999999</v>
      </c>
      <c r="BI300" s="1">
        <v>129.8053533333333</v>
      </c>
      <c r="BJ300" s="1">
        <v>553.04916000000003</v>
      </c>
      <c r="BK300" s="1">
        <v>717.637513333333</v>
      </c>
      <c r="BL300" s="1">
        <v>988.10454545454502</v>
      </c>
      <c r="BM300" s="1">
        <v>391.40000000000003</v>
      </c>
      <c r="BN300" s="1"/>
      <c r="BO300" s="1"/>
      <c r="BP300" s="1"/>
      <c r="BQ300" s="1"/>
      <c r="BR300" s="1"/>
      <c r="BX300" s="1"/>
      <c r="BY300" s="1"/>
      <c r="BZ300" s="1"/>
      <c r="CA300" s="1"/>
      <c r="CB300" s="52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</row>
    <row r="301" spans="1:124" hidden="1">
      <c r="A301" s="1" t="s">
        <v>426</v>
      </c>
      <c r="B301" s="1">
        <v>84.608854902746671</v>
      </c>
      <c r="C301" s="1">
        <v>92.943063732408433</v>
      </c>
      <c r="D301" s="1">
        <v>96.494021531067801</v>
      </c>
      <c r="E301" s="1">
        <v>97.523299708107572</v>
      </c>
      <c r="F301" s="1">
        <v>86.992827819119697</v>
      </c>
      <c r="G301" s="1">
        <v>89.35630701705341</v>
      </c>
      <c r="H301" s="1">
        <v>101.21310851570784</v>
      </c>
      <c r="I301" s="38">
        <v>80.791999483874619</v>
      </c>
      <c r="J301" s="1">
        <v>79.733053612613034</v>
      </c>
      <c r="K301" s="1">
        <v>78.825192274839807</v>
      </c>
      <c r="L301" s="1">
        <v>1692.1</v>
      </c>
      <c r="M301" s="1">
        <v>557.50878955298799</v>
      </c>
      <c r="N301" s="1">
        <v>87.772291975534102</v>
      </c>
      <c r="O301" s="1">
        <v>126.75</v>
      </c>
      <c r="P301" s="1">
        <v>63.482142857142897</v>
      </c>
      <c r="Q301" s="1">
        <v>1727.3336026583199</v>
      </c>
      <c r="R301" s="1">
        <v>73.168571428571397</v>
      </c>
      <c r="S301" s="1">
        <v>34.9252380952381</v>
      </c>
      <c r="T301" s="1">
        <v>722.35</v>
      </c>
      <c r="U301" s="1">
        <v>2844.2047619047598</v>
      </c>
      <c r="V301" s="1">
        <v>53.471428571428604</v>
      </c>
      <c r="W301" s="1">
        <v>663.67624999999998</v>
      </c>
      <c r="X301" s="1">
        <v>910</v>
      </c>
      <c r="Y301" s="1">
        <v>68.867272727272706</v>
      </c>
      <c r="Z301" s="1">
        <v>16.39</v>
      </c>
      <c r="AA301" s="1">
        <v>164.92552796999999</v>
      </c>
      <c r="AB301" s="1">
        <v>916.61904761904805</v>
      </c>
      <c r="AC301" s="1">
        <v>184.6</v>
      </c>
      <c r="AD301" s="1">
        <v>198.64573061499999</v>
      </c>
      <c r="AE301" s="1">
        <v>104.03945357142899</v>
      </c>
      <c r="AF301" s="1">
        <v>3.81</v>
      </c>
      <c r="AG301" s="1">
        <v>5.9</v>
      </c>
      <c r="AH301" s="1">
        <v>5.4077272722222203</v>
      </c>
      <c r="AI301" s="1">
        <v>13639.619047619</v>
      </c>
      <c r="AJ301" s="1">
        <v>42.08</v>
      </c>
      <c r="AK301" s="1">
        <v>43.03</v>
      </c>
      <c r="AL301" s="1">
        <v>38.299999999999997</v>
      </c>
      <c r="AM301" s="1">
        <v>44.92</v>
      </c>
      <c r="AN301" s="1">
        <v>4669.5469181818198</v>
      </c>
      <c r="AO301" s="1">
        <v>935.59182501999999</v>
      </c>
      <c r="AP301" s="1">
        <v>393.71052631578902</v>
      </c>
      <c r="AQ301" s="1">
        <v>76.033636363636404</v>
      </c>
      <c r="AR301" s="1">
        <v>80.1041666666667</v>
      </c>
      <c r="AS301" s="1">
        <v>252.54545454545499</v>
      </c>
      <c r="AT301" s="1">
        <v>57.136492761920202</v>
      </c>
      <c r="AU301" s="1">
        <v>3.35380116959064</v>
      </c>
      <c r="AV301" s="1">
        <v>594.40559440599998</v>
      </c>
      <c r="AW301" s="1">
        <v>355.26600000000002</v>
      </c>
      <c r="AX301" s="1">
        <v>9.4798659999999995</v>
      </c>
      <c r="AY301" s="1">
        <v>212.1508347226</v>
      </c>
      <c r="AZ301" s="1">
        <v>520.06985799999995</v>
      </c>
      <c r="BA301" s="1">
        <v>225.81258865000001</v>
      </c>
      <c r="BB301" s="1">
        <v>30.255652639787026</v>
      </c>
      <c r="BC301" s="1">
        <v>7.8790909090909098</v>
      </c>
      <c r="BD301" s="1">
        <v>20.100000000000001</v>
      </c>
      <c r="BE301" s="1">
        <v>727.22727272727298</v>
      </c>
      <c r="BF301" s="1">
        <v>206.45</v>
      </c>
      <c r="BG301" s="1">
        <v>9021.4285714285706</v>
      </c>
      <c r="BH301" s="1">
        <v>17.899999999999999</v>
      </c>
      <c r="BI301" s="1">
        <v>121.93051750000001</v>
      </c>
      <c r="BJ301" s="1">
        <v>528.97478000000001</v>
      </c>
      <c r="BK301" s="1">
        <v>714.34983999999997</v>
      </c>
      <c r="BL301" s="1">
        <v>976.8</v>
      </c>
      <c r="BM301" s="1">
        <v>407.25</v>
      </c>
      <c r="BN301" s="1"/>
      <c r="BO301" s="1"/>
      <c r="BP301" s="1"/>
      <c r="BQ301" s="1"/>
      <c r="BR301" s="1"/>
      <c r="BX301" s="1"/>
      <c r="BY301" s="1"/>
      <c r="BZ301" s="1"/>
      <c r="CA301" s="1"/>
      <c r="CB301" s="52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</row>
    <row r="302" spans="1:124" hidden="1">
      <c r="A302" s="1" t="s">
        <v>427</v>
      </c>
      <c r="B302" s="1">
        <v>83.631879748317388</v>
      </c>
      <c r="C302" s="1">
        <v>92.186197524984919</v>
      </c>
      <c r="D302" s="1">
        <v>94.719822506721243</v>
      </c>
      <c r="E302" s="1">
        <v>95.546354927880657</v>
      </c>
      <c r="F302" s="1">
        <v>87.090160460231047</v>
      </c>
      <c r="G302" s="1">
        <v>89.627029848910368</v>
      </c>
      <c r="H302" s="1">
        <v>100.20814036629615</v>
      </c>
      <c r="I302" s="38">
        <v>81.984168953944007</v>
      </c>
      <c r="J302" s="1">
        <v>78.627307088313444</v>
      </c>
      <c r="K302" s="1">
        <v>77.72547369019675</v>
      </c>
      <c r="L302" s="1">
        <v>1731.02272727273</v>
      </c>
      <c r="M302" s="1">
        <v>520.46710195881496</v>
      </c>
      <c r="N302" s="1">
        <v>85.371468808383696</v>
      </c>
      <c r="O302" s="1">
        <v>127.875</v>
      </c>
      <c r="P302" s="1">
        <v>59.330357142857103</v>
      </c>
      <c r="Q302" s="1">
        <v>1541.1366673924299</v>
      </c>
      <c r="R302" s="1">
        <v>80.988421052631594</v>
      </c>
      <c r="S302" s="1">
        <v>35.034736842105303</v>
      </c>
      <c r="T302" s="1">
        <v>711.72</v>
      </c>
      <c r="U302" s="1">
        <v>2903.1727272727298</v>
      </c>
      <c r="V302" s="1">
        <v>56.678571428571402</v>
      </c>
      <c r="W302" s="1">
        <v>663.49577272727299</v>
      </c>
      <c r="X302" s="1">
        <v>910</v>
      </c>
      <c r="Y302" s="1">
        <v>68.202380952380906</v>
      </c>
      <c r="Z302" s="1">
        <v>16.39</v>
      </c>
      <c r="AA302" s="1">
        <v>163.31138838000001</v>
      </c>
      <c r="AB302" s="1">
        <v>932.15909090909099</v>
      </c>
      <c r="AC302" s="1">
        <v>180.476</v>
      </c>
      <c r="AD302" s="1">
        <v>199.27141631800001</v>
      </c>
      <c r="AE302" s="1">
        <v>97.755025425170004</v>
      </c>
      <c r="AF302" s="1">
        <v>3.81</v>
      </c>
      <c r="AG302" s="1">
        <v>6.44</v>
      </c>
      <c r="AH302" s="1">
        <v>5.1671428583333299</v>
      </c>
      <c r="AI302" s="1">
        <v>13430.3636363636</v>
      </c>
      <c r="AJ302" s="1">
        <v>41.65</v>
      </c>
      <c r="AK302" s="1">
        <v>43.38</v>
      </c>
      <c r="AL302" s="1">
        <v>35.479999999999997</v>
      </c>
      <c r="AM302" s="1">
        <v>45.93</v>
      </c>
      <c r="AN302" s="1">
        <v>4569.1752818181803</v>
      </c>
      <c r="AO302" s="1">
        <v>901.296375453</v>
      </c>
      <c r="AP302" s="1">
        <v>401.639473684211</v>
      </c>
      <c r="AQ302" s="1">
        <v>74.880476190476202</v>
      </c>
      <c r="AR302" s="1">
        <v>78.159090909090907</v>
      </c>
      <c r="AS302" s="1">
        <v>252</v>
      </c>
      <c r="AT302" s="1">
        <v>57.537121005786602</v>
      </c>
      <c r="AU302" s="1">
        <v>3.2646198830409401</v>
      </c>
      <c r="AV302" s="1">
        <v>594.40559440599998</v>
      </c>
      <c r="AW302" s="1">
        <v>342.71499999999997</v>
      </c>
      <c r="AX302" s="1">
        <v>9.5900970000000001</v>
      </c>
      <c r="AY302" s="1">
        <v>182.6860534063</v>
      </c>
      <c r="AZ302" s="1">
        <v>508.82629600000001</v>
      </c>
      <c r="BA302" s="1">
        <v>206.47428518749999</v>
      </c>
      <c r="BB302" s="1">
        <v>29.810241954705031</v>
      </c>
      <c r="BC302" s="1">
        <v>8.6742857142857108</v>
      </c>
      <c r="BD302" s="1">
        <v>20.779047619047599</v>
      </c>
      <c r="BE302" s="1">
        <v>766.09090909090901</v>
      </c>
      <c r="BF302" s="1">
        <v>240.73</v>
      </c>
      <c r="BG302" s="1">
        <v>9015.6818181818198</v>
      </c>
      <c r="BH302" s="1">
        <v>18.600000000000001</v>
      </c>
      <c r="BI302" s="1">
        <v>125.67208849206347</v>
      </c>
      <c r="BJ302" s="1">
        <v>500.932136363636</v>
      </c>
      <c r="BK302" s="1">
        <v>703.60458181818206</v>
      </c>
      <c r="BL302" s="1">
        <v>980.02727272727304</v>
      </c>
      <c r="BM302" s="1">
        <v>415.65000000000003</v>
      </c>
      <c r="BN302" s="1"/>
      <c r="BO302" s="1"/>
      <c r="BP302" s="1"/>
      <c r="BQ302" s="1"/>
      <c r="BR302" s="1"/>
      <c r="BX302" s="1"/>
      <c r="BY302" s="1"/>
      <c r="BZ302" s="1"/>
      <c r="CA302" s="1"/>
      <c r="CB302" s="52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</row>
    <row r="303" spans="1:124" hidden="1">
      <c r="A303" s="1" t="s">
        <v>428</v>
      </c>
      <c r="B303" s="1">
        <v>89.224947093231307</v>
      </c>
      <c r="C303" s="1">
        <v>91.595302005112529</v>
      </c>
      <c r="D303" s="1">
        <v>91.525763272271391</v>
      </c>
      <c r="E303" s="1">
        <v>92.613946827438923</v>
      </c>
      <c r="F303" s="1">
        <v>81.480818200630864</v>
      </c>
      <c r="G303" s="1">
        <v>91.665541791428623</v>
      </c>
      <c r="H303" s="1">
        <v>99.590552611980172</v>
      </c>
      <c r="I303" s="38">
        <v>85.941213027159833</v>
      </c>
      <c r="J303" s="1">
        <v>87.838207239018388</v>
      </c>
      <c r="K303" s="1">
        <v>87.384029215847704</v>
      </c>
      <c r="L303" s="1">
        <v>1830.36666666667</v>
      </c>
      <c r="M303" s="1">
        <v>492.63351749539601</v>
      </c>
      <c r="N303" s="1">
        <v>87.888384439550094</v>
      </c>
      <c r="O303" s="1">
        <v>119.5</v>
      </c>
      <c r="P303" s="1">
        <v>60.669642857142897</v>
      </c>
      <c r="Q303" s="1">
        <v>1483.8020496912</v>
      </c>
      <c r="R303" s="1">
        <v>79.809047619047604</v>
      </c>
      <c r="S303" s="1">
        <v>31.7542857142857</v>
      </c>
      <c r="T303" s="1">
        <v>651.96</v>
      </c>
      <c r="U303" s="1">
        <v>3009.4047619047601</v>
      </c>
      <c r="V303" s="1">
        <v>52.522222222222197</v>
      </c>
      <c r="W303" s="1">
        <v>667.14313809523799</v>
      </c>
      <c r="X303" s="1">
        <v>910</v>
      </c>
      <c r="Y303" s="1">
        <v>67.218095238095202</v>
      </c>
      <c r="Z303" s="1">
        <v>16.39</v>
      </c>
      <c r="AA303" s="1">
        <v>168.81107725999999</v>
      </c>
      <c r="AB303" s="1">
        <v>932.857142857143</v>
      </c>
      <c r="AC303" s="1">
        <v>171.61500000000001</v>
      </c>
      <c r="AD303" s="1">
        <v>197.956189053</v>
      </c>
      <c r="AE303" s="1">
        <v>93.368281547619006</v>
      </c>
      <c r="AF303" s="1">
        <v>4.34</v>
      </c>
      <c r="AG303" s="1">
        <v>6.66</v>
      </c>
      <c r="AH303" s="1">
        <v>6.3785714277777803</v>
      </c>
      <c r="AI303" s="1">
        <v>14378.4761904762</v>
      </c>
      <c r="AJ303" s="1">
        <v>46.87</v>
      </c>
      <c r="AK303" s="1">
        <v>49.77</v>
      </c>
      <c r="AL303" s="1">
        <v>37.58</v>
      </c>
      <c r="AM303" s="1">
        <v>53.25</v>
      </c>
      <c r="AN303" s="1">
        <v>4547.8555714285703</v>
      </c>
      <c r="AO303" s="1">
        <v>921.19898144800004</v>
      </c>
      <c r="AP303" s="1">
        <v>381.60526315789502</v>
      </c>
      <c r="AQ303" s="1">
        <v>72.696190476190495</v>
      </c>
      <c r="AR303" s="1">
        <v>76</v>
      </c>
      <c r="AS303" s="1">
        <v>253.52380952380901</v>
      </c>
      <c r="AT303" s="1">
        <v>58.571051025059802</v>
      </c>
      <c r="AU303" s="1">
        <v>3.1924242424242402</v>
      </c>
      <c r="AV303" s="1">
        <v>601.39860139899997</v>
      </c>
      <c r="AW303" s="1">
        <v>349.49599999999998</v>
      </c>
      <c r="AX303" s="1">
        <v>9.5900970000000001</v>
      </c>
      <c r="AY303" s="1">
        <v>171.4424780443</v>
      </c>
      <c r="AZ303" s="1">
        <v>458.12003600000003</v>
      </c>
      <c r="BA303" s="1">
        <v>193.45193594374999</v>
      </c>
      <c r="BB303" s="1">
        <v>30.03016692219067</v>
      </c>
      <c r="BC303" s="1">
        <v>8.9638095238095197</v>
      </c>
      <c r="BD303" s="1">
        <v>20.434761904761899</v>
      </c>
      <c r="BE303" s="1">
        <v>752</v>
      </c>
      <c r="BF303" s="1">
        <v>201.76</v>
      </c>
      <c r="BG303" s="1">
        <v>9043.2142857142899</v>
      </c>
      <c r="BH303" s="1">
        <v>20.079999999999998</v>
      </c>
      <c r="BI303" s="1">
        <v>123.05628936507938</v>
      </c>
      <c r="BJ303" s="1">
        <v>508.85776249999998</v>
      </c>
      <c r="BK303" s="1">
        <v>718.95808888888905</v>
      </c>
      <c r="BL303" s="1">
        <v>1066.9523809523801</v>
      </c>
      <c r="BM303" s="1">
        <v>425.55</v>
      </c>
      <c r="BN303" s="1"/>
      <c r="BO303" s="1"/>
      <c r="BP303" s="1"/>
      <c r="BQ303" s="1"/>
      <c r="BR303" s="1"/>
      <c r="BX303" s="1"/>
      <c r="BY303" s="1"/>
      <c r="BZ303" s="1"/>
      <c r="CA303" s="1"/>
      <c r="CB303" s="52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</row>
    <row r="304" spans="1:124" hidden="1">
      <c r="A304" s="1" t="s">
        <v>429</v>
      </c>
      <c r="B304" s="1">
        <v>84.512587733597158</v>
      </c>
      <c r="C304" s="1">
        <v>91.898535998485571</v>
      </c>
      <c r="D304" s="1">
        <v>92.626239266400077</v>
      </c>
      <c r="E304" s="1">
        <v>93.081210582868309</v>
      </c>
      <c r="F304" s="1">
        <v>88.426431374254562</v>
      </c>
      <c r="G304" s="1">
        <v>91.163496403263252</v>
      </c>
      <c r="H304" s="1">
        <v>97.479564016214852</v>
      </c>
      <c r="I304" s="38">
        <v>86.601326289864119</v>
      </c>
      <c r="J304" s="1">
        <v>80.191551770275296</v>
      </c>
      <c r="K304" s="1">
        <v>78.605100731445177</v>
      </c>
      <c r="L304" s="1">
        <v>1817.35</v>
      </c>
      <c r="M304" s="1">
        <v>497.23756906077301</v>
      </c>
      <c r="N304" s="1">
        <v>95.533337709473301</v>
      </c>
      <c r="O304" s="1">
        <v>118.375</v>
      </c>
      <c r="P304" s="1">
        <v>56.598214285714299</v>
      </c>
      <c r="Q304" s="1">
        <v>1665.7085467573099</v>
      </c>
      <c r="R304" s="1">
        <v>89.508947368421104</v>
      </c>
      <c r="S304" s="1">
        <v>34.021052631578897</v>
      </c>
      <c r="T304" s="1">
        <v>671.38</v>
      </c>
      <c r="U304" s="1">
        <v>3130.3090909090902</v>
      </c>
      <c r="V304" s="1">
        <v>49.2425</v>
      </c>
      <c r="W304" s="1">
        <v>691.62821818181806</v>
      </c>
      <c r="X304" s="1">
        <v>910</v>
      </c>
      <c r="Y304" s="1">
        <v>66.5</v>
      </c>
      <c r="Z304" s="1">
        <v>16.39</v>
      </c>
      <c r="AA304" s="1">
        <v>172.31665154000001</v>
      </c>
      <c r="AB304" s="1">
        <v>966.30909090909097</v>
      </c>
      <c r="AC304" s="1">
        <v>170.98</v>
      </c>
      <c r="AD304" s="1">
        <v>202.12980610299999</v>
      </c>
      <c r="AE304" s="1">
        <v>93.753330310150304</v>
      </c>
      <c r="AF304" s="1">
        <v>4.34</v>
      </c>
      <c r="AG304" s="1">
        <v>6.94</v>
      </c>
      <c r="AH304" s="1">
        <v>6.1870000000000003</v>
      </c>
      <c r="AI304" s="1">
        <v>14089.513636363599</v>
      </c>
      <c r="AJ304" s="1">
        <v>42.23</v>
      </c>
      <c r="AK304" s="1">
        <v>43.05</v>
      </c>
      <c r="AL304" s="1">
        <v>34.880000000000003</v>
      </c>
      <c r="AM304" s="1">
        <v>48.45</v>
      </c>
      <c r="AN304" s="1">
        <v>4670.3561045454499</v>
      </c>
      <c r="AO304" s="1">
        <v>715.34033093300002</v>
      </c>
      <c r="AP304" s="1">
        <v>386.66578947368401</v>
      </c>
      <c r="AQ304" s="1">
        <v>75.812105263157903</v>
      </c>
      <c r="AR304" s="1">
        <v>74.7083333333333</v>
      </c>
      <c r="AS304" s="1">
        <v>262.31818181818198</v>
      </c>
      <c r="AT304" s="1">
        <v>57.154091009768401</v>
      </c>
      <c r="AU304" s="1">
        <v>3.2280701754385999</v>
      </c>
      <c r="AV304" s="1">
        <v>608.39160839199997</v>
      </c>
      <c r="AW304" s="1">
        <v>327.983</v>
      </c>
      <c r="AX304" s="1">
        <v>9.5900970000000001</v>
      </c>
      <c r="AY304" s="1">
        <v>170.1307275854</v>
      </c>
      <c r="AZ304" s="1">
        <v>460.986042</v>
      </c>
      <c r="BA304" s="1">
        <v>195.84051499374999</v>
      </c>
      <c r="BB304" s="1">
        <v>30.925015787095038</v>
      </c>
      <c r="BC304" s="1">
        <v>8.6660000000000004</v>
      </c>
      <c r="BD304" s="1">
        <v>20.445</v>
      </c>
      <c r="BE304" s="1">
        <v>824.04545454545496</v>
      </c>
      <c r="BF304" s="1">
        <v>192.5</v>
      </c>
      <c r="BG304" s="1">
        <v>9038.65</v>
      </c>
      <c r="BH304" s="1">
        <v>20.2</v>
      </c>
      <c r="BI304" s="1">
        <v>127.13308666666664</v>
      </c>
      <c r="BJ304" s="1">
        <v>537.86099090909102</v>
      </c>
      <c r="BK304" s="1">
        <v>736.02714545454501</v>
      </c>
      <c r="BL304" s="1">
        <v>1100.23181818182</v>
      </c>
      <c r="BM304" s="1">
        <v>453.40000000000003</v>
      </c>
      <c r="BN304" s="1"/>
      <c r="BO304" s="1"/>
      <c r="BP304" s="1"/>
      <c r="BQ304" s="1"/>
      <c r="BR304" s="1"/>
      <c r="BX304" s="1"/>
      <c r="BY304" s="1"/>
      <c r="BZ304" s="1"/>
      <c r="CA304" s="1"/>
      <c r="CB304" s="52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1:124" hidden="1">
      <c r="A305" s="1" t="s">
        <v>430</v>
      </c>
      <c r="B305" s="1">
        <v>81.582047072061414</v>
      </c>
      <c r="C305" s="1">
        <v>92.390929316417512</v>
      </c>
      <c r="D305" s="1">
        <v>94.506943378132121</v>
      </c>
      <c r="E305" s="1">
        <v>94.532771305585172</v>
      </c>
      <c r="F305" s="1">
        <v>94.268527615140229</v>
      </c>
      <c r="G305" s="1">
        <v>90.253582697286831</v>
      </c>
      <c r="H305" s="1">
        <v>94.175624679563001</v>
      </c>
      <c r="I305" s="38">
        <v>87.420645526325245</v>
      </c>
      <c r="J305" s="1">
        <v>75.258475984621697</v>
      </c>
      <c r="K305" s="1">
        <v>73.020342735292317</v>
      </c>
      <c r="L305" s="1">
        <v>1852.92380952381</v>
      </c>
      <c r="M305" s="1">
        <v>497.23756906077301</v>
      </c>
      <c r="N305" s="1">
        <v>92.043884905840898</v>
      </c>
      <c r="O305" s="1">
        <v>116.8</v>
      </c>
      <c r="P305" s="1">
        <v>55.982142857142897</v>
      </c>
      <c r="Q305" s="1">
        <v>1672.74882933391</v>
      </c>
      <c r="R305" s="1">
        <v>102.573125</v>
      </c>
      <c r="S305" s="1">
        <v>38.958125000000003</v>
      </c>
      <c r="T305" s="1">
        <v>702.05</v>
      </c>
      <c r="U305" s="1">
        <v>3139.7857142857101</v>
      </c>
      <c r="V305" s="1">
        <v>48.595238095238102</v>
      </c>
      <c r="W305" s="1">
        <v>690.63245652173896</v>
      </c>
      <c r="X305" s="1">
        <v>910</v>
      </c>
      <c r="Y305" s="1">
        <v>66.092105263157904</v>
      </c>
      <c r="Z305" s="1">
        <v>16.39</v>
      </c>
      <c r="AA305" s="1">
        <v>182.10404009000001</v>
      </c>
      <c r="AB305" s="1">
        <v>972.33809523809498</v>
      </c>
      <c r="AC305" s="1">
        <v>172.89500000000001</v>
      </c>
      <c r="AD305" s="1">
        <v>190.351068398</v>
      </c>
      <c r="AE305" s="1">
        <v>95.5897736394558</v>
      </c>
      <c r="AF305" s="1">
        <v>4.34</v>
      </c>
      <c r="AG305" s="1">
        <v>6.54</v>
      </c>
      <c r="AH305" s="1">
        <v>6.5819047611111099</v>
      </c>
      <c r="AI305" s="1">
        <v>13764.9761904762</v>
      </c>
      <c r="AJ305" s="1">
        <v>39.090000000000003</v>
      </c>
      <c r="AK305" s="1">
        <v>39.65</v>
      </c>
      <c r="AL305" s="1">
        <v>34.26</v>
      </c>
      <c r="AM305" s="1">
        <v>43.23</v>
      </c>
      <c r="AN305" s="1">
        <v>4823.5828565217398</v>
      </c>
      <c r="AO305" s="1">
        <v>686.12775676800004</v>
      </c>
      <c r="AP305" s="1">
        <v>370.09210526315798</v>
      </c>
      <c r="AQ305" s="1">
        <v>72.179047619047594</v>
      </c>
      <c r="AR305" s="1">
        <v>73.596153846153896</v>
      </c>
      <c r="AS305" s="1">
        <v>278.43478260869603</v>
      </c>
      <c r="AT305" s="1">
        <v>54.969047836499001</v>
      </c>
      <c r="AU305" s="1">
        <v>3.6688417618270801</v>
      </c>
      <c r="AV305" s="1">
        <v>608.39160839199997</v>
      </c>
      <c r="AW305" s="1">
        <v>292.36700000000002</v>
      </c>
      <c r="AX305" s="1">
        <v>9.8105589999999996</v>
      </c>
      <c r="AY305" s="1">
        <v>175.7194459271</v>
      </c>
      <c r="AZ305" s="1">
        <v>451.28571399999998</v>
      </c>
      <c r="BA305" s="1">
        <v>198.61953485000001</v>
      </c>
      <c r="BB305" s="1">
        <v>32.071325731116168</v>
      </c>
      <c r="BC305" s="1">
        <v>8.7952380952380906</v>
      </c>
      <c r="BD305" s="1">
        <v>20.5461904761905</v>
      </c>
      <c r="BE305" s="1">
        <v>893.21739130434798</v>
      </c>
      <c r="BF305" s="1">
        <v>201.78</v>
      </c>
      <c r="BG305" s="1">
        <v>8473.7142857142899</v>
      </c>
      <c r="BH305" s="1">
        <v>20.5</v>
      </c>
      <c r="BI305" s="1">
        <v>123.55457304347827</v>
      </c>
      <c r="BJ305" s="1">
        <v>547.29692499999999</v>
      </c>
      <c r="BK305" s="1">
        <v>717.95659999999998</v>
      </c>
      <c r="BL305" s="1">
        <v>1182.1380952381</v>
      </c>
      <c r="BM305" s="1">
        <v>435.6</v>
      </c>
      <c r="BN305" s="1"/>
      <c r="BO305" s="1"/>
      <c r="BP305" s="1"/>
      <c r="BQ305" s="1"/>
      <c r="BR305" s="1"/>
      <c r="BX305" s="1"/>
      <c r="BY305" s="1"/>
      <c r="BZ305" s="1"/>
      <c r="CA305" s="1"/>
      <c r="CB305" s="52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</row>
    <row r="306" spans="1:124">
      <c r="A306" s="1" t="s">
        <v>431</v>
      </c>
      <c r="B306" s="1">
        <v>86.605323921783338</v>
      </c>
      <c r="C306" s="1">
        <v>95.026968858561077</v>
      </c>
      <c r="D306" s="1">
        <v>94.920266379047789</v>
      </c>
      <c r="E306" s="1">
        <v>94.882799591007611</v>
      </c>
      <c r="F306" s="1">
        <v>95.266119637064051</v>
      </c>
      <c r="G306" s="1">
        <v>95.134747057187852</v>
      </c>
      <c r="H306" s="1">
        <v>97.897976593297898</v>
      </c>
      <c r="I306" s="38">
        <v>93.13883378034879</v>
      </c>
      <c r="J306" s="1">
        <v>81.678369475712074</v>
      </c>
      <c r="K306" s="1">
        <v>80.380728587341878</v>
      </c>
      <c r="L306" s="1">
        <v>1836.21</v>
      </c>
      <c r="M306" s="1">
        <v>588.98973954222595</v>
      </c>
      <c r="N306" s="1">
        <v>90.714802675296298</v>
      </c>
      <c r="O306" s="1">
        <v>115.25</v>
      </c>
      <c r="P306" s="1">
        <v>56.833928571428601</v>
      </c>
      <c r="Q306" s="1">
        <v>1549.8855224383401</v>
      </c>
      <c r="R306" s="1">
        <v>107.105263157895</v>
      </c>
      <c r="S306" s="1">
        <v>39.633684210526297</v>
      </c>
      <c r="T306" s="1">
        <v>744.1</v>
      </c>
      <c r="U306" s="1">
        <v>3168.1</v>
      </c>
      <c r="V306" s="1">
        <v>51.260526315789498</v>
      </c>
      <c r="W306" s="1">
        <v>700.23142857142898</v>
      </c>
      <c r="X306" s="1">
        <v>910</v>
      </c>
      <c r="Y306" s="1">
        <v>65.843529411764706</v>
      </c>
      <c r="Z306" s="1">
        <v>28.11</v>
      </c>
      <c r="AA306" s="1">
        <v>181.61468239999999</v>
      </c>
      <c r="AB306" s="1">
        <v>954.22500000000002</v>
      </c>
      <c r="AC306" s="1">
        <v>184.31399999999999</v>
      </c>
      <c r="AD306" s="1">
        <v>191.43493508700001</v>
      </c>
      <c r="AE306" s="1">
        <v>95.984627455357099</v>
      </c>
      <c r="AF306" s="1">
        <v>5.0599999999999996</v>
      </c>
      <c r="AG306" s="1">
        <v>5.82</v>
      </c>
      <c r="AH306" s="1">
        <v>6.1520000000000001</v>
      </c>
      <c r="AI306" s="1">
        <v>14563.75</v>
      </c>
      <c r="AJ306" s="1">
        <v>42.89</v>
      </c>
      <c r="AK306" s="1">
        <v>44.28</v>
      </c>
      <c r="AL306" s="1">
        <v>37.81</v>
      </c>
      <c r="AM306" s="1">
        <v>46.82</v>
      </c>
      <c r="AN306" s="1">
        <v>5351.3668666666699</v>
      </c>
      <c r="AO306" s="1">
        <v>640.12466938</v>
      </c>
      <c r="AP306" s="1">
        <v>346.63157894736798</v>
      </c>
      <c r="AQ306" s="1">
        <v>72.084500000000006</v>
      </c>
      <c r="AR306" s="1">
        <v>73.4375</v>
      </c>
      <c r="AS306" s="1">
        <v>288.38095238095201</v>
      </c>
      <c r="AT306" s="1">
        <v>54.208626066178198</v>
      </c>
      <c r="AU306" s="1">
        <v>3.69</v>
      </c>
      <c r="AV306" s="1">
        <v>636.36363636399994</v>
      </c>
      <c r="AW306" s="1">
        <v>328.988</v>
      </c>
      <c r="AX306" s="1">
        <v>10.031021000000001</v>
      </c>
      <c r="AY306" s="1">
        <v>175.1793133852</v>
      </c>
      <c r="AZ306" s="1">
        <v>434.81720259999997</v>
      </c>
      <c r="BA306" s="1">
        <v>195.6647954625</v>
      </c>
      <c r="BB306" s="1">
        <v>31.232033978644846</v>
      </c>
      <c r="BC306" s="1">
        <v>8.9220000000000006</v>
      </c>
      <c r="BD306" s="1">
        <v>20.623000000000001</v>
      </c>
      <c r="BE306" s="1">
        <v>1088.6666666666699</v>
      </c>
      <c r="BF306" s="1">
        <v>236.67</v>
      </c>
      <c r="BG306" s="1">
        <v>7705.65</v>
      </c>
      <c r="BH306" s="1">
        <v>20.535714285714299</v>
      </c>
      <c r="BI306" s="1">
        <v>122.39140396825397</v>
      </c>
      <c r="BJ306" s="1">
        <v>556.93687142857095</v>
      </c>
      <c r="BK306" s="1">
        <v>730.76897142857104</v>
      </c>
      <c r="BL306" s="1">
        <v>1245.55</v>
      </c>
      <c r="BM306" s="1">
        <v>422.15000000000003</v>
      </c>
      <c r="BN306" s="1">
        <f>U306/U306*100</f>
        <v>100</v>
      </c>
      <c r="BO306" s="1">
        <v>100</v>
      </c>
      <c r="BP306" s="1">
        <v>100</v>
      </c>
      <c r="BQ306" s="1">
        <v>100</v>
      </c>
      <c r="BR306" s="1">
        <v>100</v>
      </c>
      <c r="BS306" s="49">
        <f>'PNG Exports'!$K$7</f>
        <v>0.2482977757603268</v>
      </c>
      <c r="BV306" s="49">
        <f>'PNG Exports'!$J$7</f>
        <v>0.43077621425329093</v>
      </c>
      <c r="BW306" s="49">
        <f>'PNG Exports'!$I$7</f>
        <v>0.32092600998638215</v>
      </c>
      <c r="BX306" s="1">
        <f>BN306*BS306+BO306*BT306+BP306*BU306+BQ306*BV306+BR306*BW306</f>
        <v>99.999999999999986</v>
      </c>
      <c r="BY306" s="44">
        <v>2.0999999999999999E-3</v>
      </c>
      <c r="BZ306" s="44">
        <f>BY306</f>
        <v>2.0999999999999999E-3</v>
      </c>
      <c r="CA306" s="46">
        <v>100</v>
      </c>
      <c r="CB306" s="55">
        <f>CA306</f>
        <v>100</v>
      </c>
      <c r="CC306" s="1"/>
      <c r="CD306" s="1"/>
      <c r="CE306" s="1">
        <v>100</v>
      </c>
      <c r="CF306" s="1">
        <f>CE306</f>
        <v>100</v>
      </c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</row>
    <row r="307" spans="1:124">
      <c r="A307" s="1" t="s">
        <v>432</v>
      </c>
      <c r="B307" s="1">
        <v>88.88714862952132</v>
      </c>
      <c r="C307" s="1">
        <v>97.449289684465683</v>
      </c>
      <c r="D307" s="1">
        <v>98.435672193089033</v>
      </c>
      <c r="E307" s="1">
        <v>97.567011084734546</v>
      </c>
      <c r="F307" s="1">
        <v>106.45422115742053</v>
      </c>
      <c r="G307" s="1">
        <v>96.452962978457137</v>
      </c>
      <c r="H307" s="1">
        <v>97.412711910610298</v>
      </c>
      <c r="I307" s="38">
        <v>95.759725007784127</v>
      </c>
      <c r="J307" s="1">
        <v>83.877999080325509</v>
      </c>
      <c r="K307" s="1">
        <v>83.199524171023768</v>
      </c>
      <c r="L307" s="1">
        <v>1882.8</v>
      </c>
      <c r="M307" s="1">
        <v>890.19337016574605</v>
      </c>
      <c r="N307" s="1">
        <v>87.375633622101802</v>
      </c>
      <c r="O307" s="1">
        <v>117.375</v>
      </c>
      <c r="P307" s="1">
        <v>53.461607142857098</v>
      </c>
      <c r="Q307" s="1">
        <v>1719.46118677666</v>
      </c>
      <c r="R307" s="1">
        <v>122.23125</v>
      </c>
      <c r="S307" s="1">
        <v>44.613124999999997</v>
      </c>
      <c r="T307" s="1">
        <v>728.62</v>
      </c>
      <c r="U307" s="1">
        <v>3247.1</v>
      </c>
      <c r="V307" s="1">
        <v>52.164999999999999</v>
      </c>
      <c r="W307" s="1">
        <v>707.85749999999996</v>
      </c>
      <c r="X307" s="1">
        <v>910</v>
      </c>
      <c r="Y307" s="1">
        <v>66.013000000000005</v>
      </c>
      <c r="Z307" s="1">
        <v>28.11</v>
      </c>
      <c r="AA307" s="1">
        <v>174.78441470000001</v>
      </c>
      <c r="AB307" s="1">
        <v>972.97500000000002</v>
      </c>
      <c r="AC307" s="1">
        <v>179.08099999999999</v>
      </c>
      <c r="AD307" s="1">
        <v>191.024583159</v>
      </c>
      <c r="AE307" s="1">
        <v>94.359393609022504</v>
      </c>
      <c r="AF307" s="1">
        <v>5.0599999999999996</v>
      </c>
      <c r="AG307" s="1">
        <v>6.1</v>
      </c>
      <c r="AH307" s="1">
        <v>6.1384210527777796</v>
      </c>
      <c r="AI307" s="1">
        <v>15415.6</v>
      </c>
      <c r="AJ307" s="1">
        <v>44.56</v>
      </c>
      <c r="AK307" s="1">
        <v>45.56</v>
      </c>
      <c r="AL307" s="1">
        <v>39.82</v>
      </c>
      <c r="AM307" s="1">
        <v>47.96</v>
      </c>
      <c r="AN307" s="1">
        <v>5579.545325</v>
      </c>
      <c r="AO307" s="1">
        <v>742.35825838400001</v>
      </c>
      <c r="AP307" s="1">
        <v>347.56578947368399</v>
      </c>
      <c r="AQ307" s="1">
        <v>69.228947368421004</v>
      </c>
      <c r="AR307" s="1">
        <v>73.75</v>
      </c>
      <c r="AS307" s="1">
        <v>292.35000000000002</v>
      </c>
      <c r="AT307" s="1">
        <v>57.649138212492801</v>
      </c>
      <c r="AU307" s="1">
        <v>3.8888888888888902</v>
      </c>
      <c r="AV307" s="1">
        <v>636.36363636399994</v>
      </c>
      <c r="AW307" s="1">
        <v>316.346</v>
      </c>
      <c r="AX307" s="1">
        <v>10.383760199999999</v>
      </c>
      <c r="AY307" s="1">
        <v>178.54542402763201</v>
      </c>
      <c r="AZ307" s="1">
        <v>443.25625589473702</v>
      </c>
      <c r="BA307" s="1">
        <v>197.58924675</v>
      </c>
      <c r="BB307" s="1">
        <v>31.387840797960642</v>
      </c>
      <c r="BC307" s="1">
        <v>9.32368421052632</v>
      </c>
      <c r="BD307" s="1">
        <v>20.36</v>
      </c>
      <c r="BE307" s="1">
        <v>1095.0999999999999</v>
      </c>
      <c r="BF307" s="1">
        <v>258.10000000000002</v>
      </c>
      <c r="BG307" s="1">
        <v>8106.3249999999998</v>
      </c>
      <c r="BH307" s="1">
        <v>21.2</v>
      </c>
      <c r="BI307" s="1">
        <v>123.12996087719296</v>
      </c>
      <c r="BJ307" s="1">
        <v>549.33289000000002</v>
      </c>
      <c r="BK307" s="1">
        <v>734.65539999999999</v>
      </c>
      <c r="BL307" s="1">
        <v>1323.105</v>
      </c>
      <c r="BM307" s="1">
        <v>435.45</v>
      </c>
      <c r="BN307" s="1">
        <f>U307/3168.1*100</f>
        <v>102.4936081563082</v>
      </c>
      <c r="BO307" s="1">
        <f>AG307/5.82*100</f>
        <v>104.81099656357387</v>
      </c>
      <c r="BP307" s="1">
        <f>AI307/14563.75*100</f>
        <v>105.84911166423483</v>
      </c>
      <c r="BQ307" s="1">
        <f>AJ307/42.89*100</f>
        <v>103.89368151084169</v>
      </c>
      <c r="BR307" s="1">
        <f>BM307/422.15*100</f>
        <v>103.1505389079711</v>
      </c>
      <c r="BS307" s="49">
        <f>'PNG Exports'!$K$7</f>
        <v>0.2482977757603268</v>
      </c>
      <c r="BV307" s="49">
        <f>'PNG Exports'!$J$7</f>
        <v>0.43077621425329093</v>
      </c>
      <c r="BW307" s="49">
        <f>'PNG Exports'!$I$7</f>
        <v>0.32092600998638215</v>
      </c>
      <c r="BX307" s="1">
        <f>(BN307*BS307+BO307*BT307+BP307*BU307+BQ307*BV307+BR307*BW307)</f>
        <v>103.30755262061956</v>
      </c>
      <c r="BY307" s="44">
        <v>5.7999999999999996E-3</v>
      </c>
      <c r="BZ307" s="44">
        <f>BY307+BZ306</f>
        <v>7.899999999999999E-3</v>
      </c>
      <c r="CA307" s="47">
        <f>BX307*(1-BZ306)</f>
        <v>103.09060676011626</v>
      </c>
      <c r="CB307" s="56">
        <f>(CB306+CA307)/2</f>
        <v>101.54530338005813</v>
      </c>
      <c r="CC307" s="1">
        <f>4.25/12</f>
        <v>0.35416666666666669</v>
      </c>
      <c r="CD307" s="1">
        <f>CC307</f>
        <v>0.35416666666666669</v>
      </c>
      <c r="CE307" s="1">
        <f t="shared" ref="CE307:CE338" si="6">BX307*(1-CD307/100)</f>
        <v>102.9416717050882</v>
      </c>
      <c r="CF307" s="1">
        <f>(CE306+CE307)/2</f>
        <v>101.4708358525441</v>
      </c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</row>
    <row r="308" spans="1:124">
      <c r="A308" s="1" t="s">
        <v>433</v>
      </c>
      <c r="B308" s="1">
        <v>97.314108558981403</v>
      </c>
      <c r="C308" s="1">
        <v>101.98143810959358</v>
      </c>
      <c r="D308" s="1">
        <v>103.46650565886468</v>
      </c>
      <c r="E308" s="1">
        <v>102.59575975671881</v>
      </c>
      <c r="F308" s="1">
        <v>111.50429920653927</v>
      </c>
      <c r="G308" s="1">
        <v>100.48139887873732</v>
      </c>
      <c r="H308" s="1">
        <v>101.49336343444031</v>
      </c>
      <c r="I308" s="38">
        <v>99.750444947468353</v>
      </c>
      <c r="J308" s="1">
        <v>94.583558856007755</v>
      </c>
      <c r="K308" s="1">
        <v>95.374122820646434</v>
      </c>
      <c r="L308" s="1">
        <v>1987.5190476190501</v>
      </c>
      <c r="M308" s="1">
        <v>817.01897669949597</v>
      </c>
      <c r="N308" s="1">
        <v>94.168641975426496</v>
      </c>
      <c r="O308" s="1">
        <v>120</v>
      </c>
      <c r="P308" s="1">
        <v>54.5625</v>
      </c>
      <c r="Q308" s="1">
        <v>1763.91375952424</v>
      </c>
      <c r="R308" s="1">
        <v>134.69047619047601</v>
      </c>
      <c r="S308" s="1">
        <v>50.657142857142901</v>
      </c>
      <c r="T308" s="1">
        <v>716.53</v>
      </c>
      <c r="U308" s="1">
        <v>3378.9047619047601</v>
      </c>
      <c r="V308" s="1">
        <v>56.235714285714302</v>
      </c>
      <c r="W308" s="1">
        <v>714.02771739130401</v>
      </c>
      <c r="X308" s="1">
        <v>910</v>
      </c>
      <c r="Y308" s="1">
        <v>65.8333333333333</v>
      </c>
      <c r="Z308" s="1">
        <v>28.11</v>
      </c>
      <c r="AA308" s="1">
        <v>171.85138483</v>
      </c>
      <c r="AB308" s="1">
        <v>1001.69047619048</v>
      </c>
      <c r="AC308" s="1">
        <v>179.16399999999999</v>
      </c>
      <c r="AD308" s="1">
        <v>193.65402770200001</v>
      </c>
      <c r="AE308" s="1">
        <v>99.943710671768699</v>
      </c>
      <c r="AF308" s="1">
        <v>5.0599999999999996</v>
      </c>
      <c r="AG308" s="1">
        <v>6.46</v>
      </c>
      <c r="AH308" s="1">
        <v>6.65</v>
      </c>
      <c r="AI308" s="1">
        <v>16239.9047619048</v>
      </c>
      <c r="AJ308" s="1">
        <v>50.93</v>
      </c>
      <c r="AK308" s="1">
        <v>53.08</v>
      </c>
      <c r="AL308" s="1">
        <v>45.58</v>
      </c>
      <c r="AM308" s="1">
        <v>54.17</v>
      </c>
      <c r="AN308" s="1">
        <v>5645.1555739130399</v>
      </c>
      <c r="AO308" s="1">
        <v>1109.06192902</v>
      </c>
      <c r="AP308" s="1">
        <v>374.82837528604102</v>
      </c>
      <c r="AQ308" s="1">
        <v>69.449047619047604</v>
      </c>
      <c r="AR308" s="1">
        <v>73.875</v>
      </c>
      <c r="AS308" s="1">
        <v>295</v>
      </c>
      <c r="AT308" s="1">
        <v>60.313709072472001</v>
      </c>
      <c r="AU308" s="1">
        <v>3.9806451612903202</v>
      </c>
      <c r="AV308" s="1">
        <v>646.853146853</v>
      </c>
      <c r="AW308" s="1">
        <v>359.51799999999997</v>
      </c>
      <c r="AX308" s="1">
        <v>10.471945</v>
      </c>
      <c r="AY308" s="1">
        <v>207.640377262318</v>
      </c>
      <c r="AZ308" s="1">
        <v>513.09524199999998</v>
      </c>
      <c r="BA308" s="1">
        <v>233.18053070454499</v>
      </c>
      <c r="BB308" s="1">
        <v>31.687875119274324</v>
      </c>
      <c r="BC308" s="1">
        <v>8.8949999999999996</v>
      </c>
      <c r="BD308" s="1">
        <v>20.601363636363601</v>
      </c>
      <c r="BE308" s="1">
        <v>1164.5652173912999</v>
      </c>
      <c r="BF308" s="1">
        <v>241.52</v>
      </c>
      <c r="BG308" s="1">
        <v>8442.23809523809</v>
      </c>
      <c r="BH308" s="1">
        <v>21.844444444444399</v>
      </c>
      <c r="BI308" s="1">
        <v>130.63172275362317</v>
      </c>
      <c r="BJ308" s="1">
        <v>545.18313000000001</v>
      </c>
      <c r="BK308" s="1">
        <v>728.58308</v>
      </c>
      <c r="BL308" s="1">
        <v>1373.9571428571401</v>
      </c>
      <c r="BM308" s="1">
        <v>427.5</v>
      </c>
      <c r="BN308" s="1">
        <f t="shared" ref="BN308:BN371" si="7">U308/3168.1*100</f>
        <v>106.65398067942174</v>
      </c>
      <c r="BO308" s="1">
        <f t="shared" ref="BO308:BO371" si="8">AG308/5.82*100</f>
        <v>110.99656357388315</v>
      </c>
      <c r="BP308" s="1">
        <f t="shared" ref="BP308:BP371" si="9">AI308/14563.75*100</f>
        <v>111.5090877137056</v>
      </c>
      <c r="BQ308" s="1">
        <f t="shared" ref="BQ308:BQ371" si="10">AJ308/42.89*100</f>
        <v>118.74562835159711</v>
      </c>
      <c r="BR308" s="1">
        <f t="shared" ref="BR308:BR371" si="11">BM308/422.15*100</f>
        <v>101.26732204192822</v>
      </c>
      <c r="BS308" s="49">
        <f>'PNG Exports'!$K$7</f>
        <v>0.2482977757603268</v>
      </c>
      <c r="BV308" s="49">
        <f>'PNG Exports'!$J$7</f>
        <v>0.43077621425329093</v>
      </c>
      <c r="BW308" s="49">
        <f>'PNG Exports'!$I$7</f>
        <v>0.32092600998638215</v>
      </c>
      <c r="BX308" s="1">
        <f t="shared" ref="BX308:BX370" si="12">BN308*BS308+BO308*BT308+BP308*BU308+BQ308*BV308+BR308*BW308</f>
        <v>110.13405602403657</v>
      </c>
      <c r="BY308" s="44">
        <v>7.7999999999999996E-3</v>
      </c>
      <c r="BZ308" s="44">
        <f t="shared" ref="BZ308:BZ371" si="13">BY308+BZ307</f>
        <v>1.5699999999999999E-2</v>
      </c>
      <c r="CA308" s="47">
        <f t="shared" ref="CA308:CA371" si="14">BX308*(1-BZ307)</f>
        <v>109.26399698144668</v>
      </c>
      <c r="CB308" s="56">
        <f t="shared" ref="CB308:CB371" si="15">(CB307+CA308)/2</f>
        <v>105.40465018075241</v>
      </c>
      <c r="CC308" s="1">
        <f t="shared" ref="CC308:CC317" si="16">4.25/12</f>
        <v>0.35416666666666669</v>
      </c>
      <c r="CD308" s="1">
        <f t="shared" ref="CD308:CD339" si="17">CC308+CD307</f>
        <v>0.70833333333333337</v>
      </c>
      <c r="CE308" s="1">
        <f t="shared" si="6"/>
        <v>109.3539397938663</v>
      </c>
      <c r="CF308" s="1">
        <f t="shared" ref="CF308:CF371" si="18">(CE307+CE308)/2</f>
        <v>106.14780574947724</v>
      </c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</row>
    <row r="309" spans="1:124">
      <c r="A309" s="1" t="s">
        <v>434</v>
      </c>
      <c r="B309" s="1">
        <v>96.612422503874583</v>
      </c>
      <c r="C309" s="1">
        <v>99.268630685394896</v>
      </c>
      <c r="D309" s="1">
        <v>100.42113588917337</v>
      </c>
      <c r="E309" s="1">
        <v>100.16040111682476</v>
      </c>
      <c r="F309" s="1">
        <v>102.82796004496132</v>
      </c>
      <c r="G309" s="1">
        <v>98.104506521290645</v>
      </c>
      <c r="H309" s="1">
        <v>98.645776663252462</v>
      </c>
      <c r="I309" s="38">
        <v>97.71354071530871</v>
      </c>
      <c r="J309" s="1">
        <v>95.058448570292995</v>
      </c>
      <c r="K309" s="1">
        <v>94.942247983155994</v>
      </c>
      <c r="L309" s="1">
        <v>1892.00952380952</v>
      </c>
      <c r="M309" s="1">
        <v>594.25151275979999</v>
      </c>
      <c r="N309" s="1">
        <v>93.327237546629604</v>
      </c>
      <c r="O309" s="1">
        <v>118.2</v>
      </c>
      <c r="P309" s="1">
        <v>54.910714285714299</v>
      </c>
      <c r="Q309" s="1">
        <v>1585.950389068</v>
      </c>
      <c r="R309" s="1">
        <v>128.79473684210501</v>
      </c>
      <c r="S309" s="1">
        <v>53.276315789473699</v>
      </c>
      <c r="T309" s="1">
        <v>714.29</v>
      </c>
      <c r="U309" s="1">
        <v>3389.8095238095202</v>
      </c>
      <c r="V309" s="1">
        <v>56.954761904761902</v>
      </c>
      <c r="W309" s="1">
        <v>710.50535714285695</v>
      </c>
      <c r="X309" s="1">
        <v>800.47619047619003</v>
      </c>
      <c r="Y309" s="1">
        <v>64.599999999999994</v>
      </c>
      <c r="Z309" s="1">
        <v>28.11</v>
      </c>
      <c r="AA309" s="1">
        <v>167.50463875</v>
      </c>
      <c r="AB309" s="1">
        <v>980.48095238095198</v>
      </c>
      <c r="AC309" s="1">
        <v>183.785</v>
      </c>
      <c r="AD309" s="1">
        <v>194.146215334</v>
      </c>
      <c r="AE309" s="1">
        <v>96.391198001700701</v>
      </c>
      <c r="AF309" s="1">
        <v>5.51</v>
      </c>
      <c r="AG309" s="1">
        <v>7.04</v>
      </c>
      <c r="AH309" s="1">
        <v>7.1757142861111101</v>
      </c>
      <c r="AI309" s="1">
        <v>16138.333333333299</v>
      </c>
      <c r="AJ309" s="1">
        <v>50.64</v>
      </c>
      <c r="AK309" s="1">
        <v>51.86</v>
      </c>
      <c r="AL309" s="1">
        <v>47.1</v>
      </c>
      <c r="AM309" s="1">
        <v>52.96</v>
      </c>
      <c r="AN309" s="1">
        <v>5619.9873238095197</v>
      </c>
      <c r="AO309" s="1">
        <v>1174.9660453199999</v>
      </c>
      <c r="AP309" s="1">
        <v>375.84210526315798</v>
      </c>
      <c r="AQ309" s="1">
        <v>68.996499999999997</v>
      </c>
      <c r="AR309" s="1">
        <v>74</v>
      </c>
      <c r="AS309" s="1">
        <v>299.142857142857</v>
      </c>
      <c r="AT309" s="1">
        <v>60.2811558939392</v>
      </c>
      <c r="AU309" s="1">
        <v>3.9762658227848098</v>
      </c>
      <c r="AV309" s="1">
        <v>643.35664335700005</v>
      </c>
      <c r="AW309" s="1">
        <v>325.815</v>
      </c>
      <c r="AX309" s="1">
        <v>10.471945</v>
      </c>
      <c r="AY309" s="1">
        <v>210.268506933238</v>
      </c>
      <c r="AZ309" s="1">
        <v>498.62205485714298</v>
      </c>
      <c r="BA309" s="1">
        <v>228.76452649999999</v>
      </c>
      <c r="BB309" s="1">
        <v>31.505252167418121</v>
      </c>
      <c r="BC309" s="1">
        <v>8.5257142857142796</v>
      </c>
      <c r="BD309" s="1">
        <v>21.214285714285701</v>
      </c>
      <c r="BE309" s="1">
        <v>1161.2857142857099</v>
      </c>
      <c r="BF309" s="1">
        <v>190.71</v>
      </c>
      <c r="BG309" s="1">
        <v>8133.8095238095202</v>
      </c>
      <c r="BH309" s="1">
        <v>23.1444444444444</v>
      </c>
      <c r="BI309" s="1">
        <v>120.06430507936504</v>
      </c>
      <c r="BJ309" s="1">
        <v>543.69055555555599</v>
      </c>
      <c r="BK309" s="1">
        <v>729.17539999999997</v>
      </c>
      <c r="BL309" s="1">
        <v>1297.80952380952</v>
      </c>
      <c r="BM309" s="1">
        <v>435.7</v>
      </c>
      <c r="BN309" s="1">
        <f t="shared" si="7"/>
        <v>106.99818578357754</v>
      </c>
      <c r="BO309" s="1">
        <f t="shared" si="8"/>
        <v>120.96219931271477</v>
      </c>
      <c r="BP309" s="1">
        <f t="shared" si="9"/>
        <v>110.81166137384464</v>
      </c>
      <c r="BQ309" s="1">
        <f t="shared" si="10"/>
        <v>118.06948006528329</v>
      </c>
      <c r="BR309" s="1">
        <f t="shared" si="11"/>
        <v>103.20975956413598</v>
      </c>
      <c r="BS309" s="49">
        <f>'PNG Exports'!$K$7</f>
        <v>0.2482977757603268</v>
      </c>
      <c r="BV309" s="49">
        <f>'PNG Exports'!$J$7</f>
        <v>0.43077621425329093</v>
      </c>
      <c r="BW309" s="49">
        <f>'PNG Exports'!$I$7</f>
        <v>0.32092600998638215</v>
      </c>
      <c r="BX309" s="1">
        <f t="shared" si="12"/>
        <v>110.55163151040166</v>
      </c>
      <c r="BY309" s="44">
        <v>6.7000000000000002E-3</v>
      </c>
      <c r="BZ309" s="44">
        <f t="shared" si="13"/>
        <v>2.24E-2</v>
      </c>
      <c r="CA309" s="47">
        <f t="shared" si="14"/>
        <v>108.81597089568835</v>
      </c>
      <c r="CB309" s="56">
        <f t="shared" si="15"/>
        <v>107.11031053822038</v>
      </c>
      <c r="CC309" s="1">
        <f t="shared" si="16"/>
        <v>0.35416666666666669</v>
      </c>
      <c r="CD309" s="1">
        <f t="shared" si="17"/>
        <v>1.0625</v>
      </c>
      <c r="CE309" s="1">
        <f t="shared" si="6"/>
        <v>109.37702042560365</v>
      </c>
      <c r="CF309" s="1">
        <f t="shared" si="18"/>
        <v>109.36548010973497</v>
      </c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</row>
    <row r="310" spans="1:124">
      <c r="A310" s="1" t="s">
        <v>435</v>
      </c>
      <c r="B310" s="1">
        <v>93.548669942360902</v>
      </c>
      <c r="C310" s="1">
        <v>98.840995358242779</v>
      </c>
      <c r="D310" s="1">
        <v>100.88645199744433</v>
      </c>
      <c r="E310" s="1">
        <v>100.68813156953613</v>
      </c>
      <c r="F310" s="1">
        <v>102.71713377485396</v>
      </c>
      <c r="G310" s="1">
        <v>96.774917485001509</v>
      </c>
      <c r="H310" s="1">
        <v>99.249458653283341</v>
      </c>
      <c r="I310" s="38">
        <v>94.987527220343466</v>
      </c>
      <c r="J310" s="1">
        <v>90.452475976267195</v>
      </c>
      <c r="K310" s="1">
        <v>89.705856591046256</v>
      </c>
      <c r="L310" s="1">
        <v>1741.45</v>
      </c>
      <c r="M310" s="1">
        <v>613.38523355097902</v>
      </c>
      <c r="N310" s="1">
        <v>88.894833449403706</v>
      </c>
      <c r="O310" s="1">
        <v>121.45</v>
      </c>
      <c r="P310" s="1">
        <v>54.977678571428598</v>
      </c>
      <c r="Q310" s="1">
        <v>1509.4646700262001</v>
      </c>
      <c r="R310" s="1">
        <v>126.157142857143</v>
      </c>
      <c r="S310" s="1">
        <v>58.513809523809499</v>
      </c>
      <c r="T310" s="1">
        <v>681.71</v>
      </c>
      <c r="U310" s="1">
        <v>3241.9</v>
      </c>
      <c r="V310" s="1">
        <v>55.84</v>
      </c>
      <c r="W310" s="1">
        <v>695.98125000000005</v>
      </c>
      <c r="X310" s="1">
        <v>758.18181818181802</v>
      </c>
      <c r="Y310" s="1">
        <v>64.501111111111101</v>
      </c>
      <c r="Z310" s="1">
        <v>28.11</v>
      </c>
      <c r="AA310" s="1">
        <v>164.53044464999999</v>
      </c>
      <c r="AB310" s="1">
        <v>985.29</v>
      </c>
      <c r="AC310" s="1">
        <v>171.35900000000001</v>
      </c>
      <c r="AD310" s="1">
        <v>202.520772601</v>
      </c>
      <c r="AE310" s="1">
        <v>95.268641491496595</v>
      </c>
      <c r="AF310" s="1">
        <v>5.51</v>
      </c>
      <c r="AG310" s="1">
        <v>7.22</v>
      </c>
      <c r="AH310" s="1">
        <v>6.4738095250000001</v>
      </c>
      <c r="AI310" s="1">
        <v>17002.25</v>
      </c>
      <c r="AJ310" s="1">
        <v>47.81</v>
      </c>
      <c r="AK310" s="1">
        <v>48.67</v>
      </c>
      <c r="AL310" s="1">
        <v>45</v>
      </c>
      <c r="AM310" s="1">
        <v>49.81</v>
      </c>
      <c r="AN310" s="1">
        <v>5487.4925318181804</v>
      </c>
      <c r="AO310" s="1">
        <v>1095.6783228899999</v>
      </c>
      <c r="AP310" s="1">
        <v>370.15789473684202</v>
      </c>
      <c r="AQ310" s="1">
        <v>74.923333333333304</v>
      </c>
      <c r="AR310" s="1">
        <v>74.288461538461505</v>
      </c>
      <c r="AS310" s="1">
        <v>295.27272727272702</v>
      </c>
      <c r="AT310" s="1">
        <v>61.961141320744701</v>
      </c>
      <c r="AU310" s="1">
        <v>4.0047095761381497</v>
      </c>
      <c r="AV310" s="1">
        <v>657.34265734300004</v>
      </c>
      <c r="AW310" s="1">
        <v>334.517</v>
      </c>
      <c r="AX310" s="1">
        <v>10.471945</v>
      </c>
      <c r="AY310" s="1">
        <v>218.010931610619</v>
      </c>
      <c r="AZ310" s="1">
        <v>501.414573523809</v>
      </c>
      <c r="BA310" s="1">
        <v>233.46247099999999</v>
      </c>
      <c r="BB310" s="1">
        <v>30.887235079061249</v>
      </c>
      <c r="BC310" s="1">
        <v>8.5114285714285707</v>
      </c>
      <c r="BD310" s="1">
        <v>21.891428571428602</v>
      </c>
      <c r="BE310" s="1">
        <v>1160.8636363636399</v>
      </c>
      <c r="BF310" s="1">
        <v>200.32</v>
      </c>
      <c r="BG310" s="1">
        <v>8099.25</v>
      </c>
      <c r="BH310" s="1">
        <v>28.25</v>
      </c>
      <c r="BI310" s="1">
        <v>119.15446190476189</v>
      </c>
      <c r="BJ310" s="1">
        <v>543.494185714286</v>
      </c>
      <c r="BK310" s="1">
        <v>717.12708571428595</v>
      </c>
      <c r="BL310" s="1">
        <v>1245.5350000000001</v>
      </c>
      <c r="BM310" s="1">
        <v>414.45</v>
      </c>
      <c r="BN310" s="1">
        <f t="shared" si="7"/>
        <v>102.32947192323476</v>
      </c>
      <c r="BO310" s="1">
        <f t="shared" si="8"/>
        <v>124.0549828178694</v>
      </c>
      <c r="BP310" s="1">
        <f t="shared" si="9"/>
        <v>116.74362715646727</v>
      </c>
      <c r="BQ310" s="1">
        <f t="shared" si="10"/>
        <v>111.4712054091863</v>
      </c>
      <c r="BR310" s="1">
        <f t="shared" si="11"/>
        <v>98.176003790121996</v>
      </c>
      <c r="BS310" s="49">
        <f>'PNG Exports'!$K$7</f>
        <v>0.2482977757603268</v>
      </c>
      <c r="BV310" s="49">
        <f>'PNG Exports'!$J$7</f>
        <v>0.43077621425329093</v>
      </c>
      <c r="BW310" s="49">
        <f>'PNG Exports'!$I$7</f>
        <v>0.32092600998638215</v>
      </c>
      <c r="BX310" s="1">
        <f t="shared" si="12"/>
        <v>104.93455731046001</v>
      </c>
      <c r="BY310" s="45">
        <v>-1E-3</v>
      </c>
      <c r="BZ310" s="44">
        <f t="shared" si="13"/>
        <v>2.1399999999999999E-2</v>
      </c>
      <c r="CA310" s="47">
        <f t="shared" si="14"/>
        <v>102.58402322670571</v>
      </c>
      <c r="CB310" s="56">
        <f t="shared" si="15"/>
        <v>104.84716688246304</v>
      </c>
      <c r="CC310" s="1">
        <f t="shared" si="16"/>
        <v>0.35416666666666669</v>
      </c>
      <c r="CD310" s="1">
        <f t="shared" si="17"/>
        <v>1.4166666666666667</v>
      </c>
      <c r="CE310" s="1">
        <f t="shared" si="6"/>
        <v>103.44798441522849</v>
      </c>
      <c r="CF310" s="1">
        <f t="shared" si="18"/>
        <v>106.41250242041608</v>
      </c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</row>
    <row r="311" spans="1:124">
      <c r="A311" s="1" t="s">
        <v>436</v>
      </c>
      <c r="B311" s="1">
        <v>99.956917072293763</v>
      </c>
      <c r="C311" s="1">
        <v>99.688351201511892</v>
      </c>
      <c r="D311" s="1">
        <v>101.60667184670524</v>
      </c>
      <c r="E311" s="1">
        <v>101.2448953716947</v>
      </c>
      <c r="F311" s="1">
        <v>104.94620477976167</v>
      </c>
      <c r="G311" s="1">
        <v>97.750691041498385</v>
      </c>
      <c r="H311" s="1">
        <v>99.601136974075814</v>
      </c>
      <c r="I311" s="38">
        <v>96.414092124673161</v>
      </c>
      <c r="J311" s="1">
        <v>100.11403742360821</v>
      </c>
      <c r="K311" s="1">
        <v>101.09676896085915</v>
      </c>
      <c r="L311" s="1">
        <v>1731.9431818181799</v>
      </c>
      <c r="M311" s="1">
        <v>500.06278252134598</v>
      </c>
      <c r="N311" s="1">
        <v>93.443528148259801</v>
      </c>
      <c r="O311" s="1">
        <v>120.325</v>
      </c>
      <c r="P311" s="1">
        <v>54.642857142857103</v>
      </c>
      <c r="Q311" s="1">
        <v>1538.6299591176501</v>
      </c>
      <c r="R311" s="1">
        <v>119.9825</v>
      </c>
      <c r="S311" s="1">
        <v>62.916499999999999</v>
      </c>
      <c r="T311" s="1">
        <v>678.42</v>
      </c>
      <c r="U311" s="1">
        <v>3529.7272727272698</v>
      </c>
      <c r="V311" s="1">
        <v>53.986363636363599</v>
      </c>
      <c r="W311" s="1">
        <v>682.06193181818196</v>
      </c>
      <c r="X311" s="1">
        <v>727.27272727272702</v>
      </c>
      <c r="Y311" s="1">
        <v>65.602272727272705</v>
      </c>
      <c r="Z311" s="1">
        <v>28.11</v>
      </c>
      <c r="AA311" s="1">
        <v>159.82544960000001</v>
      </c>
      <c r="AB311" s="1">
        <v>982.65</v>
      </c>
      <c r="AC311" s="1">
        <v>179.023</v>
      </c>
      <c r="AD311" s="1">
        <v>203.120057554</v>
      </c>
      <c r="AE311" s="1">
        <v>97.561592857142898</v>
      </c>
      <c r="AF311" s="1">
        <v>5.51</v>
      </c>
      <c r="AG311" s="1">
        <v>6.55</v>
      </c>
      <c r="AH311" s="1">
        <v>7.1845454555555603</v>
      </c>
      <c r="AI311" s="1">
        <v>16113.1818181818</v>
      </c>
      <c r="AJ311" s="1">
        <v>53.89</v>
      </c>
      <c r="AK311" s="1">
        <v>54.31</v>
      </c>
      <c r="AL311" s="1">
        <v>50.98</v>
      </c>
      <c r="AM311" s="1">
        <v>56.39</v>
      </c>
      <c r="AN311" s="1">
        <v>5371.33150909091</v>
      </c>
      <c r="AO311" s="1">
        <v>934.69437569599995</v>
      </c>
      <c r="AP311" s="1">
        <v>369.64114832535898</v>
      </c>
      <c r="AQ311" s="1">
        <v>67.465999999999994</v>
      </c>
      <c r="AR311" s="1">
        <v>74.480769230769297</v>
      </c>
      <c r="AS311" s="1">
        <v>287.04545454545502</v>
      </c>
      <c r="AT311" s="1">
        <v>66.238777013219405</v>
      </c>
      <c r="AU311" s="1">
        <v>4.1848998459168003</v>
      </c>
      <c r="AV311" s="1">
        <v>657.34265734300004</v>
      </c>
      <c r="AW311" s="1">
        <v>327.31700000000001</v>
      </c>
      <c r="AX311" s="1">
        <v>10.471945</v>
      </c>
      <c r="AY311" s="1">
        <v>241.21577766372701</v>
      </c>
      <c r="AZ311" s="1">
        <v>529.74012300000004</v>
      </c>
      <c r="BA311" s="1">
        <v>254.74240193181799</v>
      </c>
      <c r="BB311" s="1">
        <v>30.244012856060134</v>
      </c>
      <c r="BC311" s="1">
        <v>9.03318181818182</v>
      </c>
      <c r="BD311" s="1">
        <v>21.040454545454502</v>
      </c>
      <c r="BE311" s="1">
        <v>1152</v>
      </c>
      <c r="BF311" s="1">
        <v>223.41</v>
      </c>
      <c r="BG311" s="1">
        <v>7604.3636363636397</v>
      </c>
      <c r="BH311" s="1">
        <v>29</v>
      </c>
      <c r="BI311" s="1">
        <v>122.47332166666662</v>
      </c>
      <c r="BJ311" s="1">
        <v>553.31546000000003</v>
      </c>
      <c r="BK311" s="1">
        <v>684.60064</v>
      </c>
      <c r="BL311" s="1">
        <v>1273.1181818181799</v>
      </c>
      <c r="BM311" s="1">
        <v>437.1</v>
      </c>
      <c r="BN311" s="1">
        <f t="shared" si="7"/>
        <v>111.41464198501529</v>
      </c>
      <c r="BO311" s="1">
        <f t="shared" si="8"/>
        <v>112.54295532646049</v>
      </c>
      <c r="BP311" s="1">
        <f t="shared" si="9"/>
        <v>110.63896193069642</v>
      </c>
      <c r="BQ311" s="1">
        <f t="shared" si="10"/>
        <v>125.6470039636279</v>
      </c>
      <c r="BR311" s="1">
        <f t="shared" si="11"/>
        <v>103.54139523865926</v>
      </c>
      <c r="BS311" s="49">
        <f>'PNG Exports'!$K$7</f>
        <v>0.2482977757603268</v>
      </c>
      <c r="BV311" s="49">
        <f>'PNG Exports'!$J$7</f>
        <v>0.43077621425329093</v>
      </c>
      <c r="BW311" s="49">
        <f>'PNG Exports'!$I$7</f>
        <v>0.32092600998638215</v>
      </c>
      <c r="BX311" s="1">
        <f t="shared" si="12"/>
        <v>115.0188753340982</v>
      </c>
      <c r="BY311" s="44">
        <v>5.0000000000000001E-4</v>
      </c>
      <c r="BZ311" s="44">
        <f t="shared" si="13"/>
        <v>2.1899999999999999E-2</v>
      </c>
      <c r="CA311" s="47">
        <f t="shared" si="14"/>
        <v>112.5574714019485</v>
      </c>
      <c r="CB311" s="56">
        <f t="shared" si="15"/>
        <v>108.70231914220577</v>
      </c>
      <c r="CC311" s="1">
        <f t="shared" si="16"/>
        <v>0.35416666666666669</v>
      </c>
      <c r="CD311" s="1">
        <f t="shared" si="17"/>
        <v>1.7708333333333335</v>
      </c>
      <c r="CE311" s="1">
        <f t="shared" si="6"/>
        <v>112.98208275005688</v>
      </c>
      <c r="CF311" s="1">
        <f t="shared" si="18"/>
        <v>108.21503358264269</v>
      </c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</row>
    <row r="312" spans="1:124">
      <c r="A312" s="1" t="s">
        <v>437</v>
      </c>
      <c r="B312" s="1">
        <v>103.03482954619315</v>
      </c>
      <c r="C312" s="1">
        <v>99.744287368964734</v>
      </c>
      <c r="D312" s="1">
        <v>101.8709798799666</v>
      </c>
      <c r="E312" s="1">
        <v>102.25012155090486</v>
      </c>
      <c r="F312" s="1">
        <v>98.371150057268451</v>
      </c>
      <c r="G312" s="1">
        <v>97.596154645953789</v>
      </c>
      <c r="H312" s="1">
        <v>99.417219238431898</v>
      </c>
      <c r="I312" s="38">
        <v>96.280778217535428</v>
      </c>
      <c r="J312" s="1">
        <v>104.95991087315349</v>
      </c>
      <c r="K312" s="1">
        <v>105.71254585691786</v>
      </c>
      <c r="L312" s="1">
        <v>1783.2619047619</v>
      </c>
      <c r="M312" s="1">
        <v>403.84109444882898</v>
      </c>
      <c r="N312" s="1">
        <v>96.805338685105397</v>
      </c>
      <c r="O312" s="1">
        <v>122.6</v>
      </c>
      <c r="P312" s="1">
        <v>54.535714285714299</v>
      </c>
      <c r="Q312" s="1">
        <v>1488.3159321384201</v>
      </c>
      <c r="R312" s="1">
        <v>108.4515</v>
      </c>
      <c r="S312" s="1">
        <v>60.572000000000003</v>
      </c>
      <c r="T312" s="1">
        <v>652.96</v>
      </c>
      <c r="U312" s="1">
        <v>3608.4761904761899</v>
      </c>
      <c r="V312" s="1">
        <v>54.972499999999997</v>
      </c>
      <c r="W312" s="1">
        <v>656.46071428571395</v>
      </c>
      <c r="X312" s="1">
        <v>713.33333333333303</v>
      </c>
      <c r="Y312" s="1">
        <v>66.256500000000003</v>
      </c>
      <c r="Z312" s="1">
        <v>28.11</v>
      </c>
      <c r="AA312" s="1">
        <v>154.42207673999999</v>
      </c>
      <c r="AB312" s="1">
        <v>857.52380952380895</v>
      </c>
      <c r="AC312" s="1">
        <v>182.64400000000001</v>
      </c>
      <c r="AD312" s="1">
        <v>205.527875792</v>
      </c>
      <c r="AE312" s="1">
        <v>105.59539276785701</v>
      </c>
      <c r="AF312" s="1">
        <v>6.13</v>
      </c>
      <c r="AG312" s="1">
        <v>7.06</v>
      </c>
      <c r="AH312" s="1">
        <v>7.6455000000000002</v>
      </c>
      <c r="AI312" s="1">
        <v>14587.5952380952</v>
      </c>
      <c r="AJ312" s="1">
        <v>56.37</v>
      </c>
      <c r="AK312" s="1">
        <v>57.58</v>
      </c>
      <c r="AL312" s="1">
        <v>52.85</v>
      </c>
      <c r="AM312" s="1">
        <v>58.67</v>
      </c>
      <c r="AN312" s="1">
        <v>5239.17366066667</v>
      </c>
      <c r="AO312" s="1">
        <v>748.68880654300006</v>
      </c>
      <c r="AP312" s="1">
        <v>369.60160119920499</v>
      </c>
      <c r="AQ312" s="1">
        <v>67.517894736842095</v>
      </c>
      <c r="AR312" s="1">
        <v>74.75</v>
      </c>
      <c r="AS312" s="1">
        <v>278.71428571428601</v>
      </c>
      <c r="AT312" s="1">
        <v>77.131815629849797</v>
      </c>
      <c r="AU312" s="1">
        <v>4.3768996960486302</v>
      </c>
      <c r="AV312" s="1">
        <v>657.34265734300004</v>
      </c>
      <c r="AW312" s="1">
        <v>298.10199999999998</v>
      </c>
      <c r="AX312" s="1">
        <v>10.471945</v>
      </c>
      <c r="AY312" s="1">
        <v>238.79921064185001</v>
      </c>
      <c r="AZ312" s="1">
        <v>546.91110649999996</v>
      </c>
      <c r="BA312" s="1">
        <v>253.34781150000001</v>
      </c>
      <c r="BB312" s="1">
        <v>29.108802817114366</v>
      </c>
      <c r="BC312" s="1">
        <v>9.5975000000000001</v>
      </c>
      <c r="BD312" s="1">
        <v>20.687000000000001</v>
      </c>
      <c r="BE312" s="1">
        <v>1152</v>
      </c>
      <c r="BF312" s="1">
        <v>201.38</v>
      </c>
      <c r="BG312" s="1">
        <v>7180.9285714285697</v>
      </c>
      <c r="BH312" s="1">
        <v>29.2777777777778</v>
      </c>
      <c r="BI312" s="1">
        <v>132.78461253968251</v>
      </c>
      <c r="BJ312" s="1">
        <v>563.56875000000002</v>
      </c>
      <c r="BK312" s="1">
        <v>692.06242499999996</v>
      </c>
      <c r="BL312" s="1">
        <v>1196.8571428571399</v>
      </c>
      <c r="BM312" s="1">
        <v>429</v>
      </c>
      <c r="BN312" s="1">
        <f t="shared" si="7"/>
        <v>113.90032481538429</v>
      </c>
      <c r="BO312" s="1">
        <f t="shared" si="8"/>
        <v>121.30584192439862</v>
      </c>
      <c r="BP312" s="1">
        <f t="shared" si="9"/>
        <v>100.1637300701756</v>
      </c>
      <c r="BQ312" s="1">
        <f t="shared" si="10"/>
        <v>131.42923758451852</v>
      </c>
      <c r="BR312" s="1">
        <f t="shared" si="11"/>
        <v>101.62264597891746</v>
      </c>
      <c r="BS312" s="49">
        <f>'PNG Exports'!$K$7</f>
        <v>0.2482977757603268</v>
      </c>
      <c r="BV312" s="49">
        <f>'PNG Exports'!$J$7</f>
        <v>0.43077621425329093</v>
      </c>
      <c r="BW312" s="49">
        <f>'PNG Exports'!$I$7</f>
        <v>0.32092600998638215</v>
      </c>
      <c r="BX312" s="1">
        <f t="shared" si="12"/>
        <v>117.51113701716653</v>
      </c>
      <c r="BY312" s="44">
        <v>4.5999999999999999E-3</v>
      </c>
      <c r="BZ312" s="44">
        <f t="shared" si="13"/>
        <v>2.6499999999999999E-2</v>
      </c>
      <c r="CA312" s="47">
        <f t="shared" si="14"/>
        <v>114.93764311649058</v>
      </c>
      <c r="CB312" s="56">
        <f t="shared" si="15"/>
        <v>111.81998112934818</v>
      </c>
      <c r="CC312" s="1">
        <f t="shared" si="16"/>
        <v>0.35416666666666669</v>
      </c>
      <c r="CD312" s="1">
        <f t="shared" si="17"/>
        <v>2.125</v>
      </c>
      <c r="CE312" s="1">
        <f t="shared" si="6"/>
        <v>115.01402535555175</v>
      </c>
      <c r="CF312" s="1">
        <f t="shared" si="18"/>
        <v>113.99805405280432</v>
      </c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1:124">
      <c r="A313" s="1" t="s">
        <v>438</v>
      </c>
      <c r="B313" s="1">
        <v>109.14633842837209</v>
      </c>
      <c r="C313" s="1">
        <v>100.49397887456959</v>
      </c>
      <c r="D313" s="1">
        <v>100.31386116593679</v>
      </c>
      <c r="E313" s="1">
        <v>100.63333256139701</v>
      </c>
      <c r="F313" s="1">
        <v>97.364843416018502</v>
      </c>
      <c r="G313" s="1">
        <v>100.67591243661785</v>
      </c>
      <c r="H313" s="1">
        <v>101.42252598666092</v>
      </c>
      <c r="I313" s="38">
        <v>100.13662466565084</v>
      </c>
      <c r="J313" s="1">
        <v>114.20826892919958</v>
      </c>
      <c r="K313" s="1">
        <v>115.97448675829382</v>
      </c>
      <c r="L313" s="1">
        <v>1871.27272727273</v>
      </c>
      <c r="M313" s="1">
        <v>399.17127071823199</v>
      </c>
      <c r="N313" s="1">
        <v>98.003967880629801</v>
      </c>
      <c r="O313" s="1">
        <v>120</v>
      </c>
      <c r="P313" s="1">
        <v>52.633928571428598</v>
      </c>
      <c r="Q313" s="1">
        <v>1482.2308362734</v>
      </c>
      <c r="R313" s="1">
        <v>108.426086956522</v>
      </c>
      <c r="S313" s="1">
        <v>55.602608695652201</v>
      </c>
      <c r="T313" s="1">
        <v>701.2</v>
      </c>
      <c r="U313" s="1">
        <v>3791.9090909090901</v>
      </c>
      <c r="V313" s="1">
        <v>54.065909090909102</v>
      </c>
      <c r="W313" s="1">
        <v>784.54339130434801</v>
      </c>
      <c r="X313" s="1">
        <v>700</v>
      </c>
      <c r="Y313" s="1">
        <v>66.2172727272727</v>
      </c>
      <c r="Z313" s="1">
        <v>28.11</v>
      </c>
      <c r="AA313" s="1">
        <v>154.21853547000001</v>
      </c>
      <c r="AB313" s="1">
        <v>887.42045454545496</v>
      </c>
      <c r="AC313" s="1">
        <v>184.316</v>
      </c>
      <c r="AD313" s="1">
        <v>211.94435385400001</v>
      </c>
      <c r="AE313" s="1">
        <v>98.638263256296895</v>
      </c>
      <c r="AF313" s="1">
        <v>6.13</v>
      </c>
      <c r="AG313" s="1">
        <v>7.22</v>
      </c>
      <c r="AH313" s="1">
        <v>9.5247826083333305</v>
      </c>
      <c r="AI313" s="1">
        <v>14962</v>
      </c>
      <c r="AJ313" s="1">
        <v>61.87</v>
      </c>
      <c r="AK313" s="1">
        <v>64.09</v>
      </c>
      <c r="AL313" s="1">
        <v>56.63</v>
      </c>
      <c r="AM313" s="1">
        <v>64.959999999999994</v>
      </c>
      <c r="AN313" s="1">
        <v>5590.1265630869602</v>
      </c>
      <c r="AO313" s="1">
        <v>757.39682969199998</v>
      </c>
      <c r="AP313" s="1">
        <v>360.30257417916403</v>
      </c>
      <c r="AQ313" s="1">
        <v>69.661428571428601</v>
      </c>
      <c r="AR313" s="1">
        <v>74.767857142857096</v>
      </c>
      <c r="AS313" s="1">
        <v>283.47826086956502</v>
      </c>
      <c r="AT313" s="1">
        <v>73.417993002212299</v>
      </c>
      <c r="AU313" s="1">
        <v>4.3369565217391299</v>
      </c>
      <c r="AV313" s="1">
        <v>664.33566433600004</v>
      </c>
      <c r="AW313" s="1">
        <v>334.24099999999999</v>
      </c>
      <c r="AX313" s="1">
        <v>10.4434110899183</v>
      </c>
      <c r="AY313" s="1">
        <v>217.60104525187</v>
      </c>
      <c r="AZ313" s="1">
        <v>504.87715060869601</v>
      </c>
      <c r="BA313" s="1">
        <v>230.426931684783</v>
      </c>
      <c r="BB313" s="1">
        <v>29.82006774616281</v>
      </c>
      <c r="BC313" s="1">
        <v>9.8752173913043393</v>
      </c>
      <c r="BD313" s="1">
        <v>20.488695652173899</v>
      </c>
      <c r="BE313" s="1">
        <v>1152</v>
      </c>
      <c r="BF313" s="1">
        <v>211.83</v>
      </c>
      <c r="BG313" s="1">
        <v>7228.1363636363603</v>
      </c>
      <c r="BH313" s="1">
        <v>29.65</v>
      </c>
      <c r="BI313" s="1">
        <v>131.55830217391306</v>
      </c>
      <c r="BJ313" s="1">
        <v>531.86530000000005</v>
      </c>
      <c r="BK313" s="1">
        <v>668.84171000000003</v>
      </c>
      <c r="BL313" s="1">
        <v>1300.75</v>
      </c>
      <c r="BM313" s="1">
        <v>433.25</v>
      </c>
      <c r="BN313" s="1">
        <f t="shared" si="7"/>
        <v>119.69032198822921</v>
      </c>
      <c r="BO313" s="1">
        <f t="shared" si="8"/>
        <v>124.0549828178694</v>
      </c>
      <c r="BP313" s="1">
        <f t="shared" si="9"/>
        <v>102.73452922495923</v>
      </c>
      <c r="BQ313" s="1">
        <f t="shared" si="10"/>
        <v>144.25273956633248</v>
      </c>
      <c r="BR313" s="1">
        <f t="shared" si="11"/>
        <v>102.62939713372026</v>
      </c>
      <c r="BS313" s="49">
        <f>'PNG Exports'!$K$7</f>
        <v>0.2482977757603268</v>
      </c>
      <c r="BV313" s="49">
        <f>'PNG Exports'!$J$7</f>
        <v>0.43077621425329093</v>
      </c>
      <c r="BW313" s="49">
        <f>'PNG Exports'!$I$7</f>
        <v>0.32092600998638215</v>
      </c>
      <c r="BX313" s="1">
        <f t="shared" si="12"/>
        <v>124.79593270519796</v>
      </c>
      <c r="BY313" s="44">
        <v>5.1000000000000004E-3</v>
      </c>
      <c r="BZ313" s="44">
        <f t="shared" si="13"/>
        <v>3.1600000000000003E-2</v>
      </c>
      <c r="CA313" s="47">
        <f t="shared" si="14"/>
        <v>121.48884048851022</v>
      </c>
      <c r="CB313" s="56">
        <f t="shared" si="15"/>
        <v>116.6544108089292</v>
      </c>
      <c r="CC313" s="1">
        <f t="shared" si="16"/>
        <v>0.35416666666666669</v>
      </c>
      <c r="CD313" s="1">
        <f t="shared" si="17"/>
        <v>2.4791666666666665</v>
      </c>
      <c r="CE313" s="1">
        <f t="shared" si="6"/>
        <v>121.70203354021493</v>
      </c>
      <c r="CF313" s="1">
        <f t="shared" si="18"/>
        <v>118.35802944788334</v>
      </c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</row>
    <row r="314" spans="1:124">
      <c r="A314" s="1" t="s">
        <v>439</v>
      </c>
      <c r="B314" s="1">
        <v>109.30971993262673</v>
      </c>
      <c r="C314" s="1">
        <v>100.06778541825909</v>
      </c>
      <c r="D314" s="1">
        <v>99.553436867695964</v>
      </c>
      <c r="E314" s="1">
        <v>100.11645498320739</v>
      </c>
      <c r="F314" s="1">
        <v>94.356256651367261</v>
      </c>
      <c r="G314" s="1">
        <v>100.58731936441363</v>
      </c>
      <c r="H314" s="1">
        <v>101.53939123141622</v>
      </c>
      <c r="I314" s="38">
        <v>99.899626628423761</v>
      </c>
      <c r="J314" s="1">
        <v>114.71657223852384</v>
      </c>
      <c r="K314" s="1">
        <v>115.57631443346018</v>
      </c>
      <c r="L314" s="1">
        <v>1837.6931818181799</v>
      </c>
      <c r="M314" s="1">
        <v>585.32144650929195</v>
      </c>
      <c r="N314" s="1">
        <v>97.892251468787904</v>
      </c>
      <c r="O314" s="1">
        <v>120.3</v>
      </c>
      <c r="P314" s="1">
        <v>48.482142857142897</v>
      </c>
      <c r="Q314" s="1">
        <v>1504.1559980323</v>
      </c>
      <c r="R314" s="1">
        <v>98.174285714285702</v>
      </c>
      <c r="S314" s="1">
        <v>50.071428571428598</v>
      </c>
      <c r="T314" s="1">
        <v>708.89</v>
      </c>
      <c r="U314" s="1">
        <v>3850.6590909090901</v>
      </c>
      <c r="V314" s="1">
        <v>54.945238095238103</v>
      </c>
      <c r="W314" s="1">
        <v>783.28634545454497</v>
      </c>
      <c r="X314" s="1">
        <v>700</v>
      </c>
      <c r="Y314" s="1">
        <v>65.682000000000002</v>
      </c>
      <c r="Z314" s="1">
        <v>28.11</v>
      </c>
      <c r="AA314" s="1">
        <v>155.1284029</v>
      </c>
      <c r="AB314" s="1">
        <v>932.77272727272702</v>
      </c>
      <c r="AC314" s="1">
        <v>185.036</v>
      </c>
      <c r="AD314" s="1">
        <v>216.80451654000001</v>
      </c>
      <c r="AE314" s="1">
        <v>96.9934379464286</v>
      </c>
      <c r="AF314" s="1">
        <v>6.13</v>
      </c>
      <c r="AG314" s="1">
        <v>7.71</v>
      </c>
      <c r="AH314" s="1">
        <v>12.416</v>
      </c>
      <c r="AI314" s="1">
        <v>14154.5454545455</v>
      </c>
      <c r="AJ314" s="1">
        <v>61.65</v>
      </c>
      <c r="AK314" s="1">
        <v>62.98</v>
      </c>
      <c r="AL314" s="1">
        <v>56.54</v>
      </c>
      <c r="AM314" s="1">
        <v>65.540000000000006</v>
      </c>
      <c r="AN314" s="1">
        <v>5669.4596589090897</v>
      </c>
      <c r="AO314" s="1">
        <v>749.02874045099998</v>
      </c>
      <c r="AP314" s="1">
        <v>369.98451589125699</v>
      </c>
      <c r="AQ314" s="1">
        <v>67.453500000000005</v>
      </c>
      <c r="AR314" s="1">
        <v>75.1875</v>
      </c>
      <c r="AS314" s="1">
        <v>287.40909090909099</v>
      </c>
      <c r="AT314" s="1">
        <v>77.395056068858693</v>
      </c>
      <c r="AU314" s="1">
        <v>4.1789638932496098</v>
      </c>
      <c r="AV314" s="1">
        <v>671.32867132900003</v>
      </c>
      <c r="AW314" s="1">
        <v>331.084</v>
      </c>
      <c r="AX314" s="1">
        <v>9.9207900000000002</v>
      </c>
      <c r="AY314" s="1">
        <v>193.571115137476</v>
      </c>
      <c r="AZ314" s="1">
        <v>496.879355238095</v>
      </c>
      <c r="BA314" s="1">
        <v>212.01552325</v>
      </c>
      <c r="BB314" s="1">
        <v>30.070625428336033</v>
      </c>
      <c r="BC314" s="1">
        <v>10.8104761904762</v>
      </c>
      <c r="BD314" s="1">
        <v>20.813333333333301</v>
      </c>
      <c r="BE314" s="1">
        <v>1152</v>
      </c>
      <c r="BF314" s="1">
        <v>224.41</v>
      </c>
      <c r="BG314" s="1">
        <v>6770.5818181818204</v>
      </c>
      <c r="BH314" s="1">
        <v>30.431249999999999</v>
      </c>
      <c r="BI314" s="1">
        <v>137.21134952380953</v>
      </c>
      <c r="BJ314" s="1">
        <v>517.85164545454597</v>
      </c>
      <c r="BK314" s="1">
        <v>647.40233636363598</v>
      </c>
      <c r="BL314" s="1">
        <v>1396.6636363636401</v>
      </c>
      <c r="BM314" s="1">
        <v>473.25</v>
      </c>
      <c r="BN314" s="1">
        <f t="shared" si="7"/>
        <v>121.54474577535717</v>
      </c>
      <c r="BO314" s="1">
        <f t="shared" si="8"/>
        <v>132.4742268041237</v>
      </c>
      <c r="BP314" s="1">
        <f t="shared" si="9"/>
        <v>97.190252885043336</v>
      </c>
      <c r="BQ314" s="1">
        <f t="shared" si="10"/>
        <v>143.73979948705991</v>
      </c>
      <c r="BR314" s="1">
        <f t="shared" si="11"/>
        <v>112.10470212009949</v>
      </c>
      <c r="BS314" s="49">
        <f>'PNG Exports'!$K$7</f>
        <v>0.2482977757603268</v>
      </c>
      <c r="BV314" s="49">
        <f>'PNG Exports'!$J$7</f>
        <v>0.43077621425329093</v>
      </c>
      <c r="BW314" s="49">
        <f>'PNG Exports'!$I$7</f>
        <v>0.32092600998638215</v>
      </c>
      <c r="BX314" s="1">
        <f t="shared" si="12"/>
        <v>128.07629144405382</v>
      </c>
      <c r="BY314" s="44">
        <v>1.2200000000000001E-2</v>
      </c>
      <c r="BZ314" s="44">
        <f t="shared" si="13"/>
        <v>4.3800000000000006E-2</v>
      </c>
      <c r="CA314" s="47">
        <f t="shared" si="14"/>
        <v>124.02908063442173</v>
      </c>
      <c r="CB314" s="56">
        <f t="shared" si="15"/>
        <v>120.34174572167547</v>
      </c>
      <c r="CC314" s="1">
        <f t="shared" si="16"/>
        <v>0.35416666666666669</v>
      </c>
      <c r="CD314" s="1">
        <f t="shared" si="17"/>
        <v>2.833333333333333</v>
      </c>
      <c r="CE314" s="1">
        <f t="shared" si="6"/>
        <v>124.44746318647231</v>
      </c>
      <c r="CF314" s="1">
        <f t="shared" si="18"/>
        <v>123.07474836334362</v>
      </c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</row>
    <row r="315" spans="1:124">
      <c r="A315" s="1" t="s">
        <v>440</v>
      </c>
      <c r="B315" s="1">
        <v>106.77342599396732</v>
      </c>
      <c r="C315" s="1">
        <v>101.02715794053476</v>
      </c>
      <c r="D315" s="1">
        <v>99.748559074357686</v>
      </c>
      <c r="E315" s="1">
        <v>100.31660037991082</v>
      </c>
      <c r="F315" s="1">
        <v>94.505010147700602</v>
      </c>
      <c r="G315" s="1">
        <v>102.31864697800999</v>
      </c>
      <c r="H315" s="1">
        <v>101.55463716658893</v>
      </c>
      <c r="I315" s="38">
        <v>102.87050027370005</v>
      </c>
      <c r="J315" s="1">
        <v>110.13519215090169</v>
      </c>
      <c r="K315" s="1">
        <v>109.0228460427096</v>
      </c>
      <c r="L315" s="1">
        <v>1934.1428571428601</v>
      </c>
      <c r="M315" s="1">
        <v>489.344909234412</v>
      </c>
      <c r="N315" s="1">
        <v>98.525588330040193</v>
      </c>
      <c r="O315" s="1">
        <v>116.5</v>
      </c>
      <c r="P315" s="1">
        <v>45.491071428571402</v>
      </c>
      <c r="Q315" s="1">
        <v>1453.83030526272</v>
      </c>
      <c r="R315" s="1">
        <v>106.089523809524</v>
      </c>
      <c r="S315" s="1">
        <v>50.837619047619</v>
      </c>
      <c r="T315" s="1">
        <v>774.26</v>
      </c>
      <c r="U315" s="1">
        <v>4056.1666666666702</v>
      </c>
      <c r="V315" s="1">
        <v>58.238095238095198</v>
      </c>
      <c r="W315" s="1">
        <v>817.10399523809497</v>
      </c>
      <c r="X315" s="1">
        <v>700</v>
      </c>
      <c r="Y315" s="1">
        <v>65.330952380952397</v>
      </c>
      <c r="Z315" s="1">
        <v>28.11</v>
      </c>
      <c r="AA315" s="1">
        <v>150.35439029</v>
      </c>
      <c r="AB315" s="1">
        <v>999.40476190476204</v>
      </c>
      <c r="AC315" s="1">
        <v>181.80699999999999</v>
      </c>
      <c r="AD315" s="1">
        <v>211.27056471099999</v>
      </c>
      <c r="AE315" s="1">
        <v>101.49969247449</v>
      </c>
      <c r="AF315" s="1">
        <v>6.96</v>
      </c>
      <c r="AG315" s="1">
        <v>8.01</v>
      </c>
      <c r="AH315" s="1">
        <v>13.633809525</v>
      </c>
      <c r="AI315" s="1">
        <v>12431.119047619</v>
      </c>
      <c r="AJ315" s="1">
        <v>58.19</v>
      </c>
      <c r="AK315" s="1">
        <v>58.52</v>
      </c>
      <c r="AL315" s="1">
        <v>53.67</v>
      </c>
      <c r="AM315" s="1">
        <v>62.36</v>
      </c>
      <c r="AN315" s="1">
        <v>5652.3936455714302</v>
      </c>
      <c r="AO315" s="1">
        <v>815.13578449800002</v>
      </c>
      <c r="AP315" s="1">
        <v>382.81736325368598</v>
      </c>
      <c r="AQ315" s="1">
        <v>64.875714285714295</v>
      </c>
      <c r="AR315" s="1">
        <v>74.384615384615401</v>
      </c>
      <c r="AS315" s="1">
        <v>290.71428571428601</v>
      </c>
      <c r="AT315" s="1">
        <v>77.991542651599303</v>
      </c>
      <c r="AU315" s="1">
        <v>4.0812883435582803</v>
      </c>
      <c r="AV315" s="1">
        <v>671.32867132900003</v>
      </c>
      <c r="AW315" s="1">
        <v>331.637</v>
      </c>
      <c r="AX315" s="1">
        <v>10.031021000000001</v>
      </c>
      <c r="AY315" s="1">
        <v>186.57931197119001</v>
      </c>
      <c r="AZ315" s="1">
        <v>523.29280247618999</v>
      </c>
      <c r="BA315" s="1">
        <v>211.16691875000001</v>
      </c>
      <c r="BB315" s="1">
        <v>29.327345695252088</v>
      </c>
      <c r="BC315" s="1">
        <v>11.6128571428571</v>
      </c>
      <c r="BD315" s="1">
        <v>21.720476190476202</v>
      </c>
      <c r="BE315" s="1">
        <v>1152</v>
      </c>
      <c r="BF315" s="1">
        <v>211.57</v>
      </c>
      <c r="BG315" s="1">
        <v>6415.4761904761899</v>
      </c>
      <c r="BH315" s="1">
        <v>32.75</v>
      </c>
      <c r="BI315" s="1">
        <v>142.94161182539679</v>
      </c>
      <c r="BJ315" s="1">
        <v>500.83357000000001</v>
      </c>
      <c r="BK315" s="1">
        <v>622.57091000000003</v>
      </c>
      <c r="BL315" s="1">
        <v>1483.2190476190499</v>
      </c>
      <c r="BM315" s="1">
        <v>470.75</v>
      </c>
      <c r="BN315" s="1">
        <f t="shared" si="7"/>
        <v>128.03152257399293</v>
      </c>
      <c r="BO315" s="1">
        <f t="shared" si="8"/>
        <v>137.62886597938143</v>
      </c>
      <c r="BP315" s="1">
        <f t="shared" si="9"/>
        <v>85.356580877995029</v>
      </c>
      <c r="BQ315" s="1">
        <f t="shared" si="10"/>
        <v>135.67265096759152</v>
      </c>
      <c r="BR315" s="1">
        <f t="shared" si="11"/>
        <v>111.51249555845079</v>
      </c>
      <c r="BS315" s="49">
        <f>'PNG Exports'!$K$7</f>
        <v>0.2482977757603268</v>
      </c>
      <c r="BV315" s="49">
        <f>'PNG Exports'!$J$7</f>
        <v>0.43077621425329093</v>
      </c>
      <c r="BW315" s="49">
        <f>'PNG Exports'!$I$7</f>
        <v>0.32092600998638215</v>
      </c>
      <c r="BX315" s="1">
        <f t="shared" si="12"/>
        <v>126.02175350705545</v>
      </c>
      <c r="BY315" s="44">
        <v>2E-3</v>
      </c>
      <c r="BZ315" s="44">
        <f t="shared" si="13"/>
        <v>4.5800000000000007E-2</v>
      </c>
      <c r="CA315" s="47">
        <f t="shared" si="14"/>
        <v>120.50200070344641</v>
      </c>
      <c r="CB315" s="56">
        <f t="shared" si="15"/>
        <v>120.42187321256094</v>
      </c>
      <c r="CC315" s="1">
        <f t="shared" si="16"/>
        <v>0.35416666666666669</v>
      </c>
      <c r="CD315" s="1">
        <f t="shared" si="17"/>
        <v>3.1874999999999996</v>
      </c>
      <c r="CE315" s="1">
        <f t="shared" si="6"/>
        <v>122.00481011401806</v>
      </c>
      <c r="CF315" s="1">
        <f t="shared" si="18"/>
        <v>123.22613665024518</v>
      </c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</row>
    <row r="316" spans="1:124">
      <c r="A316" s="1" t="s">
        <v>441</v>
      </c>
      <c r="B316" s="1">
        <v>102.84347055928725</v>
      </c>
      <c r="C316" s="1">
        <v>101.36528476260301</v>
      </c>
      <c r="D316" s="1">
        <v>98.02732889843989</v>
      </c>
      <c r="E316" s="1">
        <v>98.394141919010423</v>
      </c>
      <c r="F316" s="1">
        <v>94.641303971214967</v>
      </c>
      <c r="G316" s="1">
        <v>104.73689216831924</v>
      </c>
      <c r="H316" s="1">
        <v>101.09634626996831</v>
      </c>
      <c r="I316" s="38">
        <v>107.36650139857142</v>
      </c>
      <c r="J316" s="1">
        <v>103.70826053057756</v>
      </c>
      <c r="K316" s="1">
        <v>103.18356565414918</v>
      </c>
      <c r="L316" s="1">
        <v>2056.9704545454501</v>
      </c>
      <c r="M316" s="1">
        <v>471.49673530888998</v>
      </c>
      <c r="N316" s="1">
        <v>98.759818110800097</v>
      </c>
      <c r="O316" s="1">
        <v>117.25</v>
      </c>
      <c r="P316" s="1">
        <v>40.78125</v>
      </c>
      <c r="Q316" s="1">
        <v>1428.7772101677799</v>
      </c>
      <c r="R316" s="1">
        <v>108.81399999999999</v>
      </c>
      <c r="S316" s="1">
        <v>54.717500000000001</v>
      </c>
      <c r="T316" s="1">
        <v>780.89</v>
      </c>
      <c r="U316" s="1">
        <v>4278.1590909090901</v>
      </c>
      <c r="V316" s="1">
        <v>56.829545454545503</v>
      </c>
      <c r="W316" s="1">
        <v>823.43517727272695</v>
      </c>
      <c r="X316" s="1">
        <v>700</v>
      </c>
      <c r="Y316" s="1">
        <v>65.900000000000006</v>
      </c>
      <c r="Z316" s="1">
        <v>28.11</v>
      </c>
      <c r="AA316" s="1">
        <v>148.23329484000001</v>
      </c>
      <c r="AB316" s="1">
        <v>1017.84090909091</v>
      </c>
      <c r="AC316" s="1">
        <v>181.24199999999999</v>
      </c>
      <c r="AD316" s="1">
        <v>205.47202751200001</v>
      </c>
      <c r="AE316" s="1">
        <v>95.969864375</v>
      </c>
      <c r="AF316" s="1">
        <v>6.96</v>
      </c>
      <c r="AG316" s="1">
        <v>8.11</v>
      </c>
      <c r="AH316" s="1">
        <v>10.3005</v>
      </c>
      <c r="AI316" s="1">
        <v>12235.0454545455</v>
      </c>
      <c r="AJ316" s="1">
        <v>54.98</v>
      </c>
      <c r="AK316" s="1">
        <v>55.53</v>
      </c>
      <c r="AL316" s="1">
        <v>51.31</v>
      </c>
      <c r="AM316" s="1">
        <v>58.28</v>
      </c>
      <c r="AN316" s="1">
        <v>5727.4537207272697</v>
      </c>
      <c r="AO316" s="1">
        <v>879.53358367199996</v>
      </c>
      <c r="AP316" s="1">
        <v>375.965915905651</v>
      </c>
      <c r="AQ316" s="1">
        <v>59.884761904761902</v>
      </c>
      <c r="AR316" s="1">
        <v>72.692307692307693</v>
      </c>
      <c r="AS316" s="1">
        <v>278.95454545454498</v>
      </c>
      <c r="AT316" s="1">
        <v>73.581322583179301</v>
      </c>
      <c r="AU316" s="1">
        <v>3.9246987951807202</v>
      </c>
      <c r="AV316" s="1">
        <v>685.31468531500002</v>
      </c>
      <c r="AW316" s="1">
        <v>333.10399999999998</v>
      </c>
      <c r="AX316" s="1">
        <v>10.4168295</v>
      </c>
      <c r="AY316" s="1">
        <v>192.152903356818</v>
      </c>
      <c r="AZ316" s="1">
        <v>490.056963</v>
      </c>
      <c r="BA316" s="1">
        <v>210.700066977273</v>
      </c>
      <c r="BB316" s="1">
        <v>28.855250608020675</v>
      </c>
      <c r="BC316" s="1">
        <v>11.808</v>
      </c>
      <c r="BD316" s="1">
        <v>21.636500000000002</v>
      </c>
      <c r="BE316" s="1">
        <v>1152</v>
      </c>
      <c r="BF316" s="1">
        <v>194.77</v>
      </c>
      <c r="BG316" s="1">
        <v>6173.7181818181798</v>
      </c>
      <c r="BH316" s="1">
        <v>33.5555555555556</v>
      </c>
      <c r="BI316" s="1">
        <v>136.35240666666667</v>
      </c>
      <c r="BJ316" s="1">
        <v>481.512790909091</v>
      </c>
      <c r="BK316" s="1">
        <v>593.69129999999996</v>
      </c>
      <c r="BL316" s="1">
        <v>1610.65</v>
      </c>
      <c r="BM316" s="1">
        <v>495.65000000000003</v>
      </c>
      <c r="BN316" s="1">
        <f t="shared" si="7"/>
        <v>135.03863801360723</v>
      </c>
      <c r="BO316" s="1">
        <f t="shared" si="8"/>
        <v>139.34707903780068</v>
      </c>
      <c r="BP316" s="1">
        <f t="shared" si="9"/>
        <v>84.010268334360987</v>
      </c>
      <c r="BQ316" s="1">
        <f t="shared" si="10"/>
        <v>128.18838890184193</v>
      </c>
      <c r="BR316" s="1">
        <f t="shared" si="11"/>
        <v>117.41087291247187</v>
      </c>
      <c r="BS316" s="49">
        <f>'PNG Exports'!$K$7</f>
        <v>0.2482977757603268</v>
      </c>
      <c r="BV316" s="49">
        <f>'PNG Exports'!$J$7</f>
        <v>0.43077621425329093</v>
      </c>
      <c r="BW316" s="49">
        <f>'PNG Exports'!$I$7</f>
        <v>0.32092600998638215</v>
      </c>
      <c r="BX316" s="1">
        <f t="shared" si="12"/>
        <v>126.43050531566442</v>
      </c>
      <c r="BY316" s="45">
        <v>-8.0000000000000002E-3</v>
      </c>
      <c r="BZ316" s="44">
        <f t="shared" si="13"/>
        <v>3.7800000000000007E-2</v>
      </c>
      <c r="CA316" s="47">
        <f t="shared" si="14"/>
        <v>120.63998817220698</v>
      </c>
      <c r="CB316" s="56">
        <f t="shared" si="15"/>
        <v>120.53093069238396</v>
      </c>
      <c r="CC316" s="1">
        <f t="shared" si="16"/>
        <v>0.35416666666666669</v>
      </c>
      <c r="CD316" s="1">
        <f t="shared" si="17"/>
        <v>3.5416666666666661</v>
      </c>
      <c r="CE316" s="1">
        <f t="shared" si="6"/>
        <v>121.95275825240131</v>
      </c>
      <c r="CF316" s="1">
        <f t="shared" si="18"/>
        <v>121.97878418320968</v>
      </c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</row>
    <row r="317" spans="1:124">
      <c r="A317" s="1" t="s">
        <v>442</v>
      </c>
      <c r="B317" s="1">
        <v>105.96762491073798</v>
      </c>
      <c r="C317" s="1">
        <v>105.045831737299</v>
      </c>
      <c r="D317" s="1">
        <v>100.74913014927867</v>
      </c>
      <c r="E317" s="1">
        <v>101.15035011505287</v>
      </c>
      <c r="F317" s="1">
        <v>97.04549715582921</v>
      </c>
      <c r="G317" s="1">
        <v>109.3858504445128</v>
      </c>
      <c r="H317" s="1">
        <v>100.66945587797366</v>
      </c>
      <c r="I317" s="38">
        <v>115.68180502019163</v>
      </c>
      <c r="J317" s="1">
        <v>106.50690589543019</v>
      </c>
      <c r="K317" s="1">
        <v>105.83099214039589</v>
      </c>
      <c r="L317" s="1">
        <v>2250.9</v>
      </c>
      <c r="M317" s="1">
        <v>568.18181818181802</v>
      </c>
      <c r="N317" s="1">
        <v>103.013908233165</v>
      </c>
      <c r="O317" s="1">
        <v>115.5</v>
      </c>
      <c r="P317" s="1">
        <v>40.955357142857203</v>
      </c>
      <c r="Q317" s="1">
        <v>1511.32022811141</v>
      </c>
      <c r="R317" s="1">
        <v>103.03</v>
      </c>
      <c r="S317" s="1">
        <v>59.008000000000003</v>
      </c>
      <c r="T317" s="1">
        <v>769.72</v>
      </c>
      <c r="U317" s="1">
        <v>4577.0249999999996</v>
      </c>
      <c r="V317" s="1">
        <v>56.525500000000001</v>
      </c>
      <c r="W317" s="1">
        <v>855.24154545454496</v>
      </c>
      <c r="X317" s="1">
        <v>700</v>
      </c>
      <c r="Y317" s="1">
        <v>65.912857142857206</v>
      </c>
      <c r="Z317" s="1">
        <v>28.11</v>
      </c>
      <c r="AA317" s="1">
        <v>148.56972653</v>
      </c>
      <c r="AB317" s="1">
        <v>1120.1500000000001</v>
      </c>
      <c r="AC317" s="1">
        <v>186.74199999999999</v>
      </c>
      <c r="AD317" s="1">
        <v>210.52337161200001</v>
      </c>
      <c r="AE317" s="1">
        <v>102.66199213435399</v>
      </c>
      <c r="AF317" s="1">
        <v>6.96</v>
      </c>
      <c r="AG317" s="1">
        <v>7.09</v>
      </c>
      <c r="AH317" s="1">
        <v>13.0490476194444</v>
      </c>
      <c r="AI317" s="1">
        <v>13490.45</v>
      </c>
      <c r="AJ317" s="1">
        <v>56.47</v>
      </c>
      <c r="AK317" s="1">
        <v>56.75</v>
      </c>
      <c r="AL317" s="1">
        <v>53.13</v>
      </c>
      <c r="AM317" s="1">
        <v>59.41</v>
      </c>
      <c r="AN317" s="1">
        <v>5296.3834045454496</v>
      </c>
      <c r="AO317" s="1">
        <v>849.42023996</v>
      </c>
      <c r="AP317" s="1">
        <v>368.90388525665702</v>
      </c>
      <c r="AQ317" s="1">
        <v>60.703000000000003</v>
      </c>
      <c r="AR317" s="1">
        <v>71.2083333333333</v>
      </c>
      <c r="AS317" s="1">
        <v>277.27272727272702</v>
      </c>
      <c r="AT317" s="1">
        <v>77.261139745624504</v>
      </c>
      <c r="AU317" s="1">
        <v>4.13075780089153</v>
      </c>
      <c r="AV317" s="1">
        <v>685.31468531500002</v>
      </c>
      <c r="AW317" s="1">
        <v>319.35700000000003</v>
      </c>
      <c r="AX317" s="1">
        <v>10.471945</v>
      </c>
      <c r="AY317" s="1">
        <v>209.580874639857</v>
      </c>
      <c r="AZ317" s="1">
        <v>466.00417704761901</v>
      </c>
      <c r="BA317" s="1">
        <v>216.54287199999999</v>
      </c>
      <c r="BB317" s="1">
        <v>29.022818143881327</v>
      </c>
      <c r="BC317" s="1">
        <v>13.927142857142901</v>
      </c>
      <c r="BD317" s="1">
        <v>21.743809523809499</v>
      </c>
      <c r="BE317" s="1">
        <v>1152</v>
      </c>
      <c r="BF317" s="1">
        <v>201.86</v>
      </c>
      <c r="BG317" s="1">
        <v>6762.5</v>
      </c>
      <c r="BH317" s="1">
        <v>35.53125</v>
      </c>
      <c r="BI317" s="1">
        <v>139.93491416666669</v>
      </c>
      <c r="BJ317" s="1">
        <v>479.73235714285698</v>
      </c>
      <c r="BK317" s="1">
        <v>583.24378571428599</v>
      </c>
      <c r="BL317" s="1">
        <v>1819.355</v>
      </c>
      <c r="BM317" s="1">
        <v>513</v>
      </c>
      <c r="BN317" s="1">
        <f t="shared" si="7"/>
        <v>144.47223888134843</v>
      </c>
      <c r="BO317" s="1">
        <f t="shared" si="8"/>
        <v>121.82130584192439</v>
      </c>
      <c r="BP317" s="1">
        <f t="shared" si="9"/>
        <v>92.630332160329587</v>
      </c>
      <c r="BQ317" s="1">
        <f t="shared" si="10"/>
        <v>131.66239216600607</v>
      </c>
      <c r="BR317" s="1">
        <f t="shared" si="11"/>
        <v>121.52078645031388</v>
      </c>
      <c r="BS317" s="49">
        <f>'PNG Exports'!$K$7</f>
        <v>0.2482977757603268</v>
      </c>
      <c r="BV317" s="49">
        <f>'PNG Exports'!$J$7</f>
        <v>0.43077621425329093</v>
      </c>
      <c r="BW317" s="49">
        <f>'PNG Exports'!$I$7</f>
        <v>0.32092600998638215</v>
      </c>
      <c r="BX317" s="1">
        <f t="shared" si="12"/>
        <v>131.5883435560641</v>
      </c>
      <c r="BY317" s="45">
        <v>-4.0000000000000001E-3</v>
      </c>
      <c r="BZ317" s="44">
        <f t="shared" si="13"/>
        <v>3.3800000000000011E-2</v>
      </c>
      <c r="CA317" s="47">
        <f t="shared" si="14"/>
        <v>126.61430416964487</v>
      </c>
      <c r="CB317" s="56">
        <f t="shared" si="15"/>
        <v>123.57261743101441</v>
      </c>
      <c r="CC317" s="1">
        <f t="shared" si="16"/>
        <v>0.35416666666666669</v>
      </c>
      <c r="CD317" s="1">
        <f t="shared" si="17"/>
        <v>3.8958333333333326</v>
      </c>
      <c r="CE317" s="1">
        <f t="shared" si="6"/>
        <v>126.46188100502577</v>
      </c>
      <c r="CF317" s="1">
        <f t="shared" si="18"/>
        <v>124.20731962871355</v>
      </c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</row>
    <row r="318" spans="1:124">
      <c r="A318" s="1" t="s">
        <v>443</v>
      </c>
      <c r="B318" s="1">
        <v>113.12095284882778</v>
      </c>
      <c r="C318" s="1">
        <v>108.65425756598741</v>
      </c>
      <c r="D318" s="1">
        <v>102.36732423439067</v>
      </c>
      <c r="E318" s="1">
        <v>101.73004705404438</v>
      </c>
      <c r="F318" s="1">
        <v>108.24998460137502</v>
      </c>
      <c r="G318" s="1">
        <v>115.004572502033</v>
      </c>
      <c r="H318" s="1">
        <v>102.0929233282901</v>
      </c>
      <c r="I318" s="38">
        <v>124.33080894927349</v>
      </c>
      <c r="J318" s="1">
        <v>115.73412454488557</v>
      </c>
      <c r="K318" s="1">
        <v>117.10132025160662</v>
      </c>
      <c r="L318" s="1">
        <v>2383.3023809523802</v>
      </c>
      <c r="M318" s="1">
        <v>624.68608739326999</v>
      </c>
      <c r="N318" s="1">
        <v>103.60208371588</v>
      </c>
      <c r="O318" s="1">
        <v>113.625</v>
      </c>
      <c r="P318" s="1">
        <v>46.272321428571402</v>
      </c>
      <c r="Q318" s="1">
        <v>1576.22980089527</v>
      </c>
      <c r="R318" s="1">
        <v>124.35850000000001</v>
      </c>
      <c r="S318" s="1">
        <v>66.444999999999993</v>
      </c>
      <c r="T318" s="1">
        <v>784.24</v>
      </c>
      <c r="U318" s="1">
        <v>4743.8619047619004</v>
      </c>
      <c r="V318" s="1">
        <v>59.005000000000003</v>
      </c>
      <c r="W318" s="1">
        <v>910.33009090909104</v>
      </c>
      <c r="X318" s="1">
        <v>710.45454545454595</v>
      </c>
      <c r="Y318" s="1">
        <v>65.596000000000004</v>
      </c>
      <c r="Z318" s="1">
        <v>33.450000000000003</v>
      </c>
      <c r="AA318" s="1">
        <v>149.23437139000001</v>
      </c>
      <c r="AB318" s="1">
        <v>1258.1428571428601</v>
      </c>
      <c r="AC318" s="1">
        <v>186.05199999999999</v>
      </c>
      <c r="AD318" s="1">
        <v>221.00285787799999</v>
      </c>
      <c r="AE318" s="1">
        <v>102.696907991071</v>
      </c>
      <c r="AF318" s="1">
        <v>7.66</v>
      </c>
      <c r="AG318" s="1">
        <v>7.34</v>
      </c>
      <c r="AH318" s="1">
        <v>8.6850000000000005</v>
      </c>
      <c r="AI318" s="1">
        <v>14660.809523809499</v>
      </c>
      <c r="AJ318" s="1">
        <v>62.36</v>
      </c>
      <c r="AK318" s="1">
        <v>63.57</v>
      </c>
      <c r="AL318" s="1">
        <v>58.31</v>
      </c>
      <c r="AM318" s="1">
        <v>65.48</v>
      </c>
      <c r="AN318" s="1">
        <v>5751.1877227272698</v>
      </c>
      <c r="AO318" s="1">
        <v>849.75109600600001</v>
      </c>
      <c r="AP318" s="1">
        <v>377.91906113342702</v>
      </c>
      <c r="AQ318" s="1">
        <v>55.840499999999999</v>
      </c>
      <c r="AR318" s="1">
        <v>69.863636363636402</v>
      </c>
      <c r="AS318" s="1">
        <v>284.45454545454498</v>
      </c>
      <c r="AT318" s="1">
        <v>85.927116422611803</v>
      </c>
      <c r="AU318" s="1">
        <v>4.03</v>
      </c>
      <c r="AV318" s="1">
        <v>713.286713287</v>
      </c>
      <c r="AW318" s="1">
        <v>308.74599999999998</v>
      </c>
      <c r="AX318" s="1">
        <v>10.471945</v>
      </c>
      <c r="AY318" s="1">
        <v>201.95996666164999</v>
      </c>
      <c r="AZ318" s="1">
        <v>482.96610340000001</v>
      </c>
      <c r="BA318" s="1">
        <v>214.0090876875</v>
      </c>
      <c r="BB318" s="1">
        <v>29.370579177666293</v>
      </c>
      <c r="BC318" s="1">
        <v>16.187000000000001</v>
      </c>
      <c r="BD318" s="1">
        <v>23.3795</v>
      </c>
      <c r="BE318" s="1">
        <v>1090.9090909090901</v>
      </c>
      <c r="BF318" s="1">
        <v>225</v>
      </c>
      <c r="BG318" s="1">
        <v>7067.3619047619004</v>
      </c>
      <c r="BH318" s="1">
        <v>36.75</v>
      </c>
      <c r="BI318" s="1">
        <v>144.04392182539681</v>
      </c>
      <c r="BJ318" s="1">
        <v>496.60161666666698</v>
      </c>
      <c r="BK318" s="1">
        <v>639.16669999999999</v>
      </c>
      <c r="BL318" s="1">
        <v>2091.7666666666701</v>
      </c>
      <c r="BM318" s="1">
        <v>568.75</v>
      </c>
      <c r="BN318" s="1">
        <f t="shared" si="7"/>
        <v>149.73838909005084</v>
      </c>
      <c r="BO318" s="1">
        <f t="shared" si="8"/>
        <v>126.1168384879725</v>
      </c>
      <c r="BP318" s="1">
        <f t="shared" si="9"/>
        <v>100.66644596212856</v>
      </c>
      <c r="BQ318" s="1">
        <f t="shared" si="10"/>
        <v>145.39519701562136</v>
      </c>
      <c r="BR318" s="1">
        <f t="shared" si="11"/>
        <v>134.72699277507996</v>
      </c>
      <c r="BS318" s="49">
        <f>'PNG Exports'!$K$8</f>
        <v>0.33822501747030048</v>
      </c>
      <c r="BV318" s="49">
        <f>'PNG Exports'!$J$8</f>
        <v>0.3993710691823899</v>
      </c>
      <c r="BW318" s="49">
        <f>'PNG Exports'!$I$8</f>
        <v>0.26240391334730956</v>
      </c>
      <c r="BX318" s="1">
        <f t="shared" si="12"/>
        <v>144.06479468976571</v>
      </c>
      <c r="BY318" s="44">
        <v>7.6E-3</v>
      </c>
      <c r="BZ318" s="44">
        <f t="shared" si="13"/>
        <v>4.1400000000000013E-2</v>
      </c>
      <c r="CA318" s="47">
        <f t="shared" si="14"/>
        <v>139.19540462925161</v>
      </c>
      <c r="CB318" s="56">
        <f t="shared" si="15"/>
        <v>131.38401103013302</v>
      </c>
      <c r="CC318" s="1">
        <f>4.49/12</f>
        <v>0.3741666666666667</v>
      </c>
      <c r="CD318" s="1">
        <f t="shared" si="17"/>
        <v>4.2699999999999996</v>
      </c>
      <c r="CE318" s="1">
        <f t="shared" si="6"/>
        <v>137.91322795651271</v>
      </c>
      <c r="CF318" s="1">
        <f t="shared" si="18"/>
        <v>132.18755448076925</v>
      </c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</row>
    <row r="319" spans="1:124">
      <c r="A319" s="1" t="s">
        <v>444</v>
      </c>
      <c r="B319" s="1">
        <v>111.81450626369811</v>
      </c>
      <c r="C319" s="1">
        <v>111.96348510612384</v>
      </c>
      <c r="D319" s="1">
        <v>105.35288871817158</v>
      </c>
      <c r="E319" s="1">
        <v>104.88753143749678</v>
      </c>
      <c r="F319" s="1">
        <v>109.64856870788323</v>
      </c>
      <c r="G319" s="1">
        <v>118.6407261017621</v>
      </c>
      <c r="H319" s="1">
        <v>105.07412983586666</v>
      </c>
      <c r="I319" s="38">
        <v>128.44003855654071</v>
      </c>
      <c r="J319" s="1">
        <v>111.72734847260506</v>
      </c>
      <c r="K319" s="1">
        <v>112.09210246936614</v>
      </c>
      <c r="L319" s="1">
        <v>2453.375</v>
      </c>
      <c r="M319" s="1">
        <v>871.546961325967</v>
      </c>
      <c r="N319" s="1">
        <v>101.134038677782</v>
      </c>
      <c r="O319" s="1">
        <v>114.75</v>
      </c>
      <c r="P319" s="1">
        <v>51.107142857142897</v>
      </c>
      <c r="Q319" s="1">
        <v>1546.3684918224301</v>
      </c>
      <c r="R319" s="1">
        <v>118.517222222222</v>
      </c>
      <c r="S319" s="1">
        <v>65.458888888888893</v>
      </c>
      <c r="T319" s="1">
        <v>791.92</v>
      </c>
      <c r="U319" s="1">
        <v>4974.9750000000004</v>
      </c>
      <c r="V319" s="1">
        <v>60.75</v>
      </c>
      <c r="W319" s="1">
        <v>909.04060000000004</v>
      </c>
      <c r="X319" s="1">
        <v>720</v>
      </c>
      <c r="Y319" s="1">
        <v>66.100588235294097</v>
      </c>
      <c r="Z319" s="1">
        <v>33.450000000000003</v>
      </c>
      <c r="AA319" s="1">
        <v>146.34696006999999</v>
      </c>
      <c r="AB319" s="1">
        <v>1267.4375</v>
      </c>
      <c r="AC319" s="1">
        <v>183.81200000000001</v>
      </c>
      <c r="AD319" s="1">
        <v>222.53879280000001</v>
      </c>
      <c r="AE319" s="1">
        <v>106.920961983083</v>
      </c>
      <c r="AF319" s="1">
        <v>7.66</v>
      </c>
      <c r="AG319" s="1">
        <v>7.89</v>
      </c>
      <c r="AH319" s="1">
        <v>7.5252631583333303</v>
      </c>
      <c r="AI319" s="1">
        <v>14974.5</v>
      </c>
      <c r="AJ319" s="1">
        <v>59.71</v>
      </c>
      <c r="AK319" s="1">
        <v>59.92</v>
      </c>
      <c r="AL319" s="1">
        <v>57.58</v>
      </c>
      <c r="AM319" s="1">
        <v>61.62</v>
      </c>
      <c r="AN319" s="1">
        <v>5820.5121749999998</v>
      </c>
      <c r="AO319" s="1">
        <v>821.45759748900002</v>
      </c>
      <c r="AP319" s="1">
        <v>390.63343054711498</v>
      </c>
      <c r="AQ319" s="1">
        <v>58.432222222222201</v>
      </c>
      <c r="AR319" s="1">
        <v>69.181818181818201</v>
      </c>
      <c r="AS319" s="1">
        <v>296.39999999999998</v>
      </c>
      <c r="AT319" s="1">
        <v>94.3571302898943</v>
      </c>
      <c r="AU319" s="1">
        <v>4.0044444444444398</v>
      </c>
      <c r="AV319" s="1">
        <v>713.286713287</v>
      </c>
      <c r="AW319" s="1">
        <v>324.52600000000001</v>
      </c>
      <c r="AX319" s="1">
        <v>10.471945</v>
      </c>
      <c r="AY319" s="1">
        <v>198.433440715421</v>
      </c>
      <c r="AZ319" s="1">
        <v>497.64075031578898</v>
      </c>
      <c r="BA319" s="1">
        <v>214.36564661842101</v>
      </c>
      <c r="BB319" s="1">
        <v>29.068780173000334</v>
      </c>
      <c r="BC319" s="1">
        <v>18.052631578947398</v>
      </c>
      <c r="BD319" s="1">
        <v>24.134736842105301</v>
      </c>
      <c r="BE319" s="1">
        <v>715.3</v>
      </c>
      <c r="BF319" s="1">
        <v>278.89999999999998</v>
      </c>
      <c r="BG319" s="1">
        <v>7788.8649999999998</v>
      </c>
      <c r="BH319" s="1">
        <v>37.6875</v>
      </c>
      <c r="BI319" s="1">
        <v>158.87768078947366</v>
      </c>
      <c r="BJ319" s="1">
        <v>520.75519999999995</v>
      </c>
      <c r="BK319" s="1">
        <v>709.72681111111103</v>
      </c>
      <c r="BL319" s="1">
        <v>2219.7449999999999</v>
      </c>
      <c r="BM319" s="1">
        <v>556</v>
      </c>
      <c r="BN319" s="1">
        <f t="shared" si="7"/>
        <v>157.0333954104984</v>
      </c>
      <c r="BO319" s="1">
        <f t="shared" si="8"/>
        <v>135.56701030927834</v>
      </c>
      <c r="BP319" s="1">
        <f t="shared" si="9"/>
        <v>102.82035876748776</v>
      </c>
      <c r="BQ319" s="1">
        <f t="shared" si="10"/>
        <v>139.21660060620192</v>
      </c>
      <c r="BR319" s="1">
        <f t="shared" si="11"/>
        <v>131.70673931067157</v>
      </c>
      <c r="BS319" s="49">
        <f>'PNG Exports'!$K$8</f>
        <v>0.33822501747030048</v>
      </c>
      <c r="BV319" s="49">
        <f>'PNG Exports'!$J$8</f>
        <v>0.3993710691823899</v>
      </c>
      <c r="BW319" s="49">
        <f>'PNG Exports'!$I$8</f>
        <v>0.26240391334730956</v>
      </c>
      <c r="BX319" s="1">
        <f t="shared" si="12"/>
        <v>143.27206934750717</v>
      </c>
      <c r="BY319" s="44">
        <v>2E-3</v>
      </c>
      <c r="BZ319" s="44">
        <f t="shared" si="13"/>
        <v>4.3400000000000015E-2</v>
      </c>
      <c r="CA319" s="47">
        <f t="shared" si="14"/>
        <v>137.34060567652037</v>
      </c>
      <c r="CB319" s="56">
        <f t="shared" si="15"/>
        <v>134.36230835332668</v>
      </c>
      <c r="CC319" s="1">
        <f t="shared" ref="CC319:CC329" si="19">4.49/12</f>
        <v>0.3741666666666667</v>
      </c>
      <c r="CD319" s="1">
        <f t="shared" si="17"/>
        <v>4.6441666666666661</v>
      </c>
      <c r="CE319" s="1">
        <f t="shared" si="6"/>
        <v>136.61827566022669</v>
      </c>
      <c r="CF319" s="1">
        <f t="shared" si="18"/>
        <v>137.26575180836971</v>
      </c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</row>
    <row r="320" spans="1:124">
      <c r="A320" s="1" t="s">
        <v>445</v>
      </c>
      <c r="B320" s="1">
        <v>113.30355151532784</v>
      </c>
      <c r="C320" s="1">
        <v>112.72209064491618</v>
      </c>
      <c r="D320" s="1">
        <v>105.86966908122686</v>
      </c>
      <c r="E320" s="1">
        <v>105.88268387136844</v>
      </c>
      <c r="F320" s="1">
        <v>105.74953047825832</v>
      </c>
      <c r="G320" s="1">
        <v>119.64359477241833</v>
      </c>
      <c r="H320" s="1">
        <v>105.03786445568898</v>
      </c>
      <c r="I320" s="38">
        <v>130.1934860051708</v>
      </c>
      <c r="J320" s="1">
        <v>113.64372629616909</v>
      </c>
      <c r="K320" s="1">
        <v>114.31632998521911</v>
      </c>
      <c r="L320" s="1">
        <v>2432.47826086957</v>
      </c>
      <c r="M320" s="1">
        <v>880.67499399471501</v>
      </c>
      <c r="N320" s="1">
        <v>100.37584468833001</v>
      </c>
      <c r="O320" s="1">
        <v>111.9</v>
      </c>
      <c r="P320" s="1">
        <v>53.303571428571502</v>
      </c>
      <c r="Q320" s="1">
        <v>1545.0512763786401</v>
      </c>
      <c r="R320" s="1">
        <v>112.20347826087</v>
      </c>
      <c r="S320" s="1">
        <v>62.919130434782602</v>
      </c>
      <c r="T320" s="1">
        <v>784.54</v>
      </c>
      <c r="U320" s="1">
        <v>5123.6739130434798</v>
      </c>
      <c r="V320" s="1">
        <v>58.615217391304299</v>
      </c>
      <c r="W320" s="1">
        <v>906.58382608695604</v>
      </c>
      <c r="X320" s="1">
        <v>720</v>
      </c>
      <c r="Y320" s="1">
        <v>66.858695652173907</v>
      </c>
      <c r="Z320" s="1">
        <v>33.450000000000003</v>
      </c>
      <c r="AA320" s="1">
        <v>140.50878442000001</v>
      </c>
      <c r="AB320" s="1">
        <v>1193.8913043478301</v>
      </c>
      <c r="AC320" s="1">
        <v>193.49299999999999</v>
      </c>
      <c r="AD320" s="1">
        <v>225.15783085800001</v>
      </c>
      <c r="AE320" s="1">
        <v>104.89392276785701</v>
      </c>
      <c r="AF320" s="1">
        <v>7.66</v>
      </c>
      <c r="AG320" s="1">
        <v>7.91</v>
      </c>
      <c r="AH320" s="1">
        <v>6.88</v>
      </c>
      <c r="AI320" s="1">
        <v>14925.4782608696</v>
      </c>
      <c r="AJ320" s="1">
        <v>60.93</v>
      </c>
      <c r="AK320" s="1">
        <v>62.25</v>
      </c>
      <c r="AL320" s="1">
        <v>57.65</v>
      </c>
      <c r="AM320" s="1">
        <v>62.89</v>
      </c>
      <c r="AN320" s="1">
        <v>5744.8525217391298</v>
      </c>
      <c r="AO320" s="1">
        <v>808.86459758000001</v>
      </c>
      <c r="AP320" s="1">
        <v>383.35783978437098</v>
      </c>
      <c r="AQ320" s="1">
        <v>58.680909090909097</v>
      </c>
      <c r="AR320" s="1">
        <v>68.285714285714306</v>
      </c>
      <c r="AS320" s="1">
        <v>297.73913043478302</v>
      </c>
      <c r="AT320" s="1">
        <v>95.021262744875699</v>
      </c>
      <c r="AU320" s="1">
        <v>4.6189759036144604</v>
      </c>
      <c r="AV320" s="1">
        <v>713.286713287</v>
      </c>
      <c r="AW320" s="1">
        <v>317.78399999999999</v>
      </c>
      <c r="AX320" s="1">
        <v>10.471945</v>
      </c>
      <c r="AY320" s="1">
        <v>192.434798778783</v>
      </c>
      <c r="AZ320" s="1">
        <v>515.90025060869596</v>
      </c>
      <c r="BA320" s="1">
        <v>212.71407195652199</v>
      </c>
      <c r="BB320" s="1">
        <v>28.99021886252309</v>
      </c>
      <c r="BC320" s="1">
        <v>17.082173913043501</v>
      </c>
      <c r="BD320" s="1">
        <v>23.06</v>
      </c>
      <c r="BE320" s="1">
        <v>693.86956521739103</v>
      </c>
      <c r="BF320" s="1">
        <v>259.74</v>
      </c>
      <c r="BG320" s="1">
        <v>7949.0217391304404</v>
      </c>
      <c r="BH320" s="1">
        <v>39.770000000000003</v>
      </c>
      <c r="BI320" s="1">
        <v>155.79314666666664</v>
      </c>
      <c r="BJ320" s="1">
        <v>528.70699999999999</v>
      </c>
      <c r="BK320" s="1">
        <v>698.74976000000004</v>
      </c>
      <c r="BL320" s="1">
        <v>2427.6565217391299</v>
      </c>
      <c r="BM320" s="1">
        <v>582</v>
      </c>
      <c r="BN320" s="1">
        <f t="shared" si="7"/>
        <v>161.72702607378176</v>
      </c>
      <c r="BO320" s="1">
        <f t="shared" si="8"/>
        <v>135.91065292096221</v>
      </c>
      <c r="BP320" s="1">
        <f t="shared" si="9"/>
        <v>102.48375769200652</v>
      </c>
      <c r="BQ320" s="1">
        <f t="shared" si="10"/>
        <v>142.06108650034972</v>
      </c>
      <c r="BR320" s="1">
        <f t="shared" si="11"/>
        <v>137.86568755181807</v>
      </c>
      <c r="BS320" s="49">
        <f>'PNG Exports'!$K$8</f>
        <v>0.33822501747030048</v>
      </c>
      <c r="BV320" s="49">
        <f>'PNG Exports'!$J$8</f>
        <v>0.3993710691823899</v>
      </c>
      <c r="BW320" s="49">
        <f>'PNG Exports'!$I$8</f>
        <v>0.26240391334730956</v>
      </c>
      <c r="BX320" s="1">
        <f t="shared" si="12"/>
        <v>147.61171015399574</v>
      </c>
      <c r="BY320" s="44">
        <v>5.4999999999999997E-3</v>
      </c>
      <c r="BZ320" s="44">
        <f t="shared" si="13"/>
        <v>4.8900000000000013E-2</v>
      </c>
      <c r="CA320" s="47">
        <f t="shared" si="14"/>
        <v>141.20536193331233</v>
      </c>
      <c r="CB320" s="56">
        <f t="shared" si="15"/>
        <v>137.78383514331949</v>
      </c>
      <c r="CC320" s="1">
        <f t="shared" si="19"/>
        <v>0.3741666666666667</v>
      </c>
      <c r="CD320" s="1">
        <f t="shared" si="17"/>
        <v>5.0183333333333326</v>
      </c>
      <c r="CE320" s="1">
        <f t="shared" si="6"/>
        <v>140.2040624994344</v>
      </c>
      <c r="CF320" s="1">
        <f t="shared" si="18"/>
        <v>138.41116907983053</v>
      </c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1:124">
      <c r="A321" s="1" t="s">
        <v>446</v>
      </c>
      <c r="B321" s="1">
        <v>123.21291500968685</v>
      </c>
      <c r="C321" s="1">
        <v>119.1149752119629</v>
      </c>
      <c r="D321" s="1">
        <v>107.98657749772289</v>
      </c>
      <c r="E321" s="1">
        <v>108.31790212640355</v>
      </c>
      <c r="F321" s="1">
        <v>104.92814339423494</v>
      </c>
      <c r="G321" s="1">
        <v>130.35556366608691</v>
      </c>
      <c r="H321" s="1">
        <v>105.37641899442909</v>
      </c>
      <c r="I321" s="38">
        <v>148.39829440659204</v>
      </c>
      <c r="J321" s="1">
        <v>125.61035195433365</v>
      </c>
      <c r="K321" s="1">
        <v>127.60141845232187</v>
      </c>
      <c r="L321" s="1">
        <v>2623.8583333333299</v>
      </c>
      <c r="M321" s="1">
        <v>669.88950276243099</v>
      </c>
      <c r="N321" s="1">
        <v>102.12456177219001</v>
      </c>
      <c r="O321" s="1">
        <v>112.575</v>
      </c>
      <c r="P321" s="1">
        <v>56.651785714285701</v>
      </c>
      <c r="Q321" s="1">
        <v>1552.3409484490201</v>
      </c>
      <c r="R321" s="1">
        <v>114.708823529412</v>
      </c>
      <c r="S321" s="1">
        <v>64.457647058823497</v>
      </c>
      <c r="T321" s="1">
        <v>830.28</v>
      </c>
      <c r="U321" s="1">
        <v>6404.4444444444398</v>
      </c>
      <c r="V321" s="1">
        <v>57.176315789473698</v>
      </c>
      <c r="W321" s="1">
        <v>918.23680000000002</v>
      </c>
      <c r="X321" s="1">
        <v>720</v>
      </c>
      <c r="Y321" s="1">
        <v>67.592777777777798</v>
      </c>
      <c r="Z321" s="1">
        <v>33.450000000000003</v>
      </c>
      <c r="AA321" s="1">
        <v>141.22230035999999</v>
      </c>
      <c r="AB321" s="1">
        <v>1170.55555555556</v>
      </c>
      <c r="AC321" s="1">
        <v>205.166</v>
      </c>
      <c r="AD321" s="1">
        <v>229.39044284100001</v>
      </c>
      <c r="AE321" s="1">
        <v>107.822286889098</v>
      </c>
      <c r="AF321" s="1">
        <v>8.14</v>
      </c>
      <c r="AG321" s="1">
        <v>7.81</v>
      </c>
      <c r="AH321" s="1">
        <v>7.1684210527777799</v>
      </c>
      <c r="AI321" s="1">
        <v>18028.888888888901</v>
      </c>
      <c r="AJ321" s="1">
        <v>68</v>
      </c>
      <c r="AK321" s="1">
        <v>70.44</v>
      </c>
      <c r="AL321" s="1">
        <v>64.06</v>
      </c>
      <c r="AM321" s="1">
        <v>69.540000000000006</v>
      </c>
      <c r="AN321" s="1">
        <v>5583.0828799999999</v>
      </c>
      <c r="AO321" s="1">
        <v>800.33404079399997</v>
      </c>
      <c r="AP321" s="1">
        <v>386.41328770621499</v>
      </c>
      <c r="AQ321" s="1">
        <v>55.963500000000003</v>
      </c>
      <c r="AR321" s="1">
        <v>67.5208333333333</v>
      </c>
      <c r="AS321" s="1">
        <v>298.5</v>
      </c>
      <c r="AT321" s="1">
        <v>98.587586432052305</v>
      </c>
      <c r="AU321" s="1">
        <v>5.4310344827586201</v>
      </c>
      <c r="AV321" s="1">
        <v>720.27972027999999</v>
      </c>
      <c r="AW321" s="1">
        <v>309.13299999999998</v>
      </c>
      <c r="AX321" s="1">
        <v>10.471945</v>
      </c>
      <c r="AY321" s="1">
        <v>190.554815668158</v>
      </c>
      <c r="AZ321" s="1">
        <v>518.43379789473704</v>
      </c>
      <c r="BA321" s="1">
        <v>208.902438592105</v>
      </c>
      <c r="BB321" s="1">
        <v>29.374875854008021</v>
      </c>
      <c r="BC321" s="1">
        <v>17.462631578947398</v>
      </c>
      <c r="BD321" s="1">
        <v>23.585789473684201</v>
      </c>
      <c r="BE321" s="1">
        <v>673.25</v>
      </c>
      <c r="BF321" s="1">
        <v>230.45</v>
      </c>
      <c r="BG321" s="1">
        <v>8859.6555555555606</v>
      </c>
      <c r="BH321" s="1">
        <v>41.1</v>
      </c>
      <c r="BI321" s="1">
        <v>159.54100066666666</v>
      </c>
      <c r="BJ321" s="1">
        <v>515.45611666666696</v>
      </c>
      <c r="BK321" s="1">
        <v>697.69605000000001</v>
      </c>
      <c r="BL321" s="1">
        <v>3068.3388888888899</v>
      </c>
      <c r="BM321" s="1">
        <v>644</v>
      </c>
      <c r="BN321" s="1">
        <f t="shared" si="7"/>
        <v>202.15411269986552</v>
      </c>
      <c r="BO321" s="1">
        <f t="shared" si="8"/>
        <v>134.19243986254295</v>
      </c>
      <c r="BP321" s="1">
        <f t="shared" si="9"/>
        <v>123.79290285049456</v>
      </c>
      <c r="BQ321" s="1">
        <f t="shared" si="10"/>
        <v>158.54511541151783</v>
      </c>
      <c r="BR321" s="1">
        <f t="shared" si="11"/>
        <v>152.55241028070591</v>
      </c>
      <c r="BS321" s="49">
        <f>'PNG Exports'!$K$8</f>
        <v>0.33822501747030048</v>
      </c>
      <c r="BV321" s="49">
        <f>'PNG Exports'!$J$8</f>
        <v>0.3993710691823899</v>
      </c>
      <c r="BW321" s="49">
        <f>'PNG Exports'!$I$8</f>
        <v>0.26240391334730956</v>
      </c>
      <c r="BX321" s="1">
        <f t="shared" si="12"/>
        <v>171.72226000336997</v>
      </c>
      <c r="BY321" s="44">
        <v>8.5000000000000006E-3</v>
      </c>
      <c r="BZ321" s="44">
        <f t="shared" si="13"/>
        <v>5.7400000000000014E-2</v>
      </c>
      <c r="CA321" s="47">
        <f t="shared" si="14"/>
        <v>163.32504148920518</v>
      </c>
      <c r="CB321" s="56">
        <f t="shared" si="15"/>
        <v>150.55443831626235</v>
      </c>
      <c r="CC321" s="1">
        <f t="shared" si="19"/>
        <v>0.3741666666666667</v>
      </c>
      <c r="CD321" s="1">
        <f t="shared" si="17"/>
        <v>5.3924999999999992</v>
      </c>
      <c r="CE321" s="1">
        <f t="shared" si="6"/>
        <v>162.46213713268824</v>
      </c>
      <c r="CF321" s="1">
        <f t="shared" si="18"/>
        <v>151.33309981606132</v>
      </c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</row>
    <row r="322" spans="1:124">
      <c r="A322" s="1" t="s">
        <v>447</v>
      </c>
      <c r="B322" s="1">
        <v>127.60072581202031</v>
      </c>
      <c r="C322" s="1">
        <v>129.35459019427728</v>
      </c>
      <c r="D322" s="1">
        <v>114.76713218713347</v>
      </c>
      <c r="E322" s="1">
        <v>115.86834070039433</v>
      </c>
      <c r="F322" s="1">
        <v>104.60195465288436</v>
      </c>
      <c r="G322" s="1">
        <v>144.08911139496192</v>
      </c>
      <c r="H322" s="1">
        <v>109.40485912015586</v>
      </c>
      <c r="I322" s="38">
        <v>169.14195579600067</v>
      </c>
      <c r="J322" s="1">
        <v>126.57465430451352</v>
      </c>
      <c r="K322" s="1">
        <v>128.84505976092615</v>
      </c>
      <c r="L322" s="1">
        <v>2852.0714285714298</v>
      </c>
      <c r="M322" s="1">
        <v>946.13259668508294</v>
      </c>
      <c r="N322" s="1">
        <v>107.47556811312801</v>
      </c>
      <c r="O322" s="1">
        <v>112.5</v>
      </c>
      <c r="P322" s="1">
        <v>56.357142857142897</v>
      </c>
      <c r="Q322" s="1">
        <v>1594.29627918758</v>
      </c>
      <c r="R322" s="1">
        <v>107.963636363636</v>
      </c>
      <c r="S322" s="1">
        <v>63.965909090909101</v>
      </c>
      <c r="T322" s="1">
        <v>880.61</v>
      </c>
      <c r="U322" s="1">
        <v>8059.1904761904798</v>
      </c>
      <c r="V322" s="1">
        <v>55.4119047619048</v>
      </c>
      <c r="W322" s="1">
        <v>970.83321739130395</v>
      </c>
      <c r="X322" s="1">
        <v>754.78260869565202</v>
      </c>
      <c r="Y322" s="1">
        <v>69.042272727272703</v>
      </c>
      <c r="Z322" s="1">
        <v>33.450000000000003</v>
      </c>
      <c r="AA322" s="1">
        <v>148.51549159999999</v>
      </c>
      <c r="AB322" s="1">
        <v>1167.5</v>
      </c>
      <c r="AC322" s="1">
        <v>193.148</v>
      </c>
      <c r="AD322" s="1">
        <v>244.17192270499999</v>
      </c>
      <c r="AE322" s="1">
        <v>110.566524553571</v>
      </c>
      <c r="AF322" s="1">
        <v>8.14</v>
      </c>
      <c r="AG322" s="1">
        <v>8.56</v>
      </c>
      <c r="AH322" s="1">
        <v>6.24633636388889</v>
      </c>
      <c r="AI322" s="1">
        <v>21131.333333333299</v>
      </c>
      <c r="AJ322" s="1">
        <v>68.61</v>
      </c>
      <c r="AK322" s="1">
        <v>70.19</v>
      </c>
      <c r="AL322" s="1">
        <v>64.91</v>
      </c>
      <c r="AM322" s="1">
        <v>70.930000000000007</v>
      </c>
      <c r="AN322" s="1">
        <v>5853.97864347826</v>
      </c>
      <c r="AO322" s="1">
        <v>800.19413669100004</v>
      </c>
      <c r="AP322" s="1">
        <v>394.51982354292699</v>
      </c>
      <c r="AQ322" s="1">
        <v>66.224999999999994</v>
      </c>
      <c r="AR322" s="1">
        <v>67.865384615384599</v>
      </c>
      <c r="AS322" s="1">
        <v>301.26086956521698</v>
      </c>
      <c r="AT322" s="1">
        <v>111.79542201781599</v>
      </c>
      <c r="AU322" s="1">
        <v>6.1734860883796996</v>
      </c>
      <c r="AV322" s="1">
        <v>759.89510489500003</v>
      </c>
      <c r="AW322" s="1">
        <v>327.64499999999998</v>
      </c>
      <c r="AX322" s="1">
        <v>10.471945</v>
      </c>
      <c r="AY322" s="1">
        <v>193.245193654909</v>
      </c>
      <c r="AZ322" s="1">
        <v>557.35799899999995</v>
      </c>
      <c r="BA322" s="1">
        <v>217.35568718181801</v>
      </c>
      <c r="BB322" s="1">
        <v>31.088955338417428</v>
      </c>
      <c r="BC322" s="1">
        <v>16.900454545454501</v>
      </c>
      <c r="BD322" s="1">
        <v>23.4345454545455</v>
      </c>
      <c r="BE322" s="1">
        <v>673</v>
      </c>
      <c r="BF322" s="1">
        <v>238.26</v>
      </c>
      <c r="BG322" s="1">
        <v>8793.1666666666697</v>
      </c>
      <c r="BH322" s="1">
        <v>42.2777777777778</v>
      </c>
      <c r="BI322" s="1">
        <v>176.6034233333333</v>
      </c>
      <c r="BJ322" s="1">
        <v>521.99842222222196</v>
      </c>
      <c r="BK322" s="1">
        <v>732.24836666666704</v>
      </c>
      <c r="BL322" s="1">
        <v>3544.6428571428601</v>
      </c>
      <c r="BM322" s="1">
        <v>653</v>
      </c>
      <c r="BN322" s="1">
        <f t="shared" si="7"/>
        <v>254.38560891987248</v>
      </c>
      <c r="BO322" s="1">
        <f t="shared" si="8"/>
        <v>147.0790378006873</v>
      </c>
      <c r="BP322" s="1">
        <f t="shared" si="9"/>
        <v>145.09541384144399</v>
      </c>
      <c r="BQ322" s="1">
        <f t="shared" si="10"/>
        <v>159.96735835859175</v>
      </c>
      <c r="BR322" s="1">
        <f t="shared" si="11"/>
        <v>154.68435390264125</v>
      </c>
      <c r="BS322" s="49">
        <f>'PNG Exports'!$K$8</f>
        <v>0.33822501747030048</v>
      </c>
      <c r="BV322" s="49">
        <f>'PNG Exports'!$J$8</f>
        <v>0.3993710691823899</v>
      </c>
      <c r="BW322" s="49">
        <f>'PNG Exports'!$I$8</f>
        <v>0.26240391334730956</v>
      </c>
      <c r="BX322" s="1">
        <f t="shared" si="12"/>
        <v>190.51569176072343</v>
      </c>
      <c r="BY322" s="44">
        <v>5.0000000000000001E-3</v>
      </c>
      <c r="BZ322" s="44">
        <f t="shared" si="13"/>
        <v>6.2400000000000011E-2</v>
      </c>
      <c r="CA322" s="47">
        <f t="shared" si="14"/>
        <v>179.5800910536579</v>
      </c>
      <c r="CB322" s="56">
        <f t="shared" si="15"/>
        <v>165.06726468496012</v>
      </c>
      <c r="CC322" s="1">
        <f t="shared" si="19"/>
        <v>0.3741666666666667</v>
      </c>
      <c r="CD322" s="1">
        <f t="shared" si="17"/>
        <v>5.7666666666666657</v>
      </c>
      <c r="CE322" s="1">
        <f t="shared" si="6"/>
        <v>179.52928686918838</v>
      </c>
      <c r="CF322" s="1">
        <f t="shared" si="18"/>
        <v>170.99571200093831</v>
      </c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</row>
    <row r="323" spans="1:124">
      <c r="A323" s="1" t="s">
        <v>448</v>
      </c>
      <c r="B323" s="1">
        <v>125.94308387379579</v>
      </c>
      <c r="C323" s="1">
        <v>125.81188394022355</v>
      </c>
      <c r="D323" s="1">
        <v>115.36159478309115</v>
      </c>
      <c r="E323" s="1">
        <v>116.58650199221839</v>
      </c>
      <c r="F323" s="1">
        <v>104.0545633773046</v>
      </c>
      <c r="G323" s="1">
        <v>136.36752749811035</v>
      </c>
      <c r="H323" s="1">
        <v>111.98319136826227</v>
      </c>
      <c r="I323" s="38">
        <v>153.98062101511994</v>
      </c>
      <c r="J323" s="1">
        <v>126.01984038643566</v>
      </c>
      <c r="K323" s="1">
        <v>128.14579255067829</v>
      </c>
      <c r="L323" s="1">
        <v>2490.95454545455</v>
      </c>
      <c r="M323" s="1">
        <v>713.83726770467104</v>
      </c>
      <c r="N323" s="1">
        <v>106.88238550308201</v>
      </c>
      <c r="O323" s="1">
        <v>111.7</v>
      </c>
      <c r="P323" s="1">
        <v>56.116071428571402</v>
      </c>
      <c r="Q323" s="1">
        <v>1605.7803887478401</v>
      </c>
      <c r="R323" s="1">
        <v>101.20727272727299</v>
      </c>
      <c r="S323" s="1">
        <v>64.136818181818199</v>
      </c>
      <c r="T323" s="1">
        <v>888.57</v>
      </c>
      <c r="U323" s="1">
        <v>7222.7727272727298</v>
      </c>
      <c r="V323" s="1">
        <v>56.4181818181818</v>
      </c>
      <c r="W323" s="1">
        <v>958.62236363636305</v>
      </c>
      <c r="X323" s="1">
        <v>802.72727272727298</v>
      </c>
      <c r="Y323" s="1">
        <v>69.447727272727306</v>
      </c>
      <c r="Z323" s="1">
        <v>33.450000000000003</v>
      </c>
      <c r="AA323" s="1">
        <v>150.16363224</v>
      </c>
      <c r="AB323" s="1">
        <v>963.61363636363706</v>
      </c>
      <c r="AC323" s="1">
        <v>185.68600000000001</v>
      </c>
      <c r="AD323" s="1">
        <v>238.46360007999999</v>
      </c>
      <c r="AE323" s="1">
        <v>109.55142963435399</v>
      </c>
      <c r="AF323" s="1">
        <v>8.14</v>
      </c>
      <c r="AG323" s="1">
        <v>8.64</v>
      </c>
      <c r="AH323" s="1">
        <v>6.2036363638888901</v>
      </c>
      <c r="AI323" s="1">
        <v>20585.909090909099</v>
      </c>
      <c r="AJ323" s="1">
        <v>68.290000000000006</v>
      </c>
      <c r="AK323" s="1">
        <v>68.86</v>
      </c>
      <c r="AL323" s="1">
        <v>65.08</v>
      </c>
      <c r="AM323" s="1">
        <v>70.930000000000007</v>
      </c>
      <c r="AN323" s="1">
        <v>5474.8122863636399</v>
      </c>
      <c r="AO323" s="1">
        <v>665.83920376699996</v>
      </c>
      <c r="AP323" s="1">
        <v>386.18219074551598</v>
      </c>
      <c r="AQ323" s="1">
        <v>74.379545454545493</v>
      </c>
      <c r="AR323" s="1">
        <v>68.980769230769198</v>
      </c>
      <c r="AS323" s="1">
        <v>305.59090909090901</v>
      </c>
      <c r="AT323" s="1">
        <v>123.796109817746</v>
      </c>
      <c r="AU323" s="1">
        <v>6.6800643086816702</v>
      </c>
      <c r="AV323" s="1">
        <v>749.26677499799996</v>
      </c>
      <c r="AW323" s="1">
        <v>349.85</v>
      </c>
      <c r="AX323" s="1">
        <v>10.471945</v>
      </c>
      <c r="AY323" s="1">
        <v>196.26151823954501</v>
      </c>
      <c r="AZ323" s="1">
        <v>550.122837</v>
      </c>
      <c r="BA323" s="1">
        <v>216.50390140909099</v>
      </c>
      <c r="BB323" s="1">
        <v>30.654277440927775</v>
      </c>
      <c r="BC323" s="1">
        <v>15.689090909090901</v>
      </c>
      <c r="BD323" s="1">
        <v>23.322272727272701</v>
      </c>
      <c r="BE323" s="1">
        <v>673</v>
      </c>
      <c r="BF323" s="1">
        <v>250.14</v>
      </c>
      <c r="BG323" s="1">
        <v>7858.7727272727298</v>
      </c>
      <c r="BH323" s="1">
        <v>44.1666666666667</v>
      </c>
      <c r="BI323" s="1">
        <v>176.92075500000001</v>
      </c>
      <c r="BJ323" s="1">
        <v>515.62627499999996</v>
      </c>
      <c r="BK323" s="1">
        <v>714.4923</v>
      </c>
      <c r="BL323" s="1">
        <v>3197.5909090909099</v>
      </c>
      <c r="BM323" s="1">
        <v>613.5</v>
      </c>
      <c r="BN323" s="1">
        <f t="shared" si="7"/>
        <v>227.98436688465421</v>
      </c>
      <c r="BO323" s="1">
        <f t="shared" si="8"/>
        <v>148.45360824742269</v>
      </c>
      <c r="BP323" s="1">
        <f t="shared" si="9"/>
        <v>141.35033278454449</v>
      </c>
      <c r="BQ323" s="1">
        <f t="shared" si="10"/>
        <v>159.22126369783166</v>
      </c>
      <c r="BR323" s="1">
        <f t="shared" si="11"/>
        <v>145.32749022859176</v>
      </c>
      <c r="BS323" s="49">
        <f>'PNG Exports'!$K$8</f>
        <v>0.33822501747030048</v>
      </c>
      <c r="BV323" s="49">
        <f>'PNG Exports'!$J$8</f>
        <v>0.3993710691823899</v>
      </c>
      <c r="BW323" s="49">
        <f>'PNG Exports'!$I$8</f>
        <v>0.26240391334730956</v>
      </c>
      <c r="BX323" s="1">
        <f t="shared" si="12"/>
        <v>178.83288494501718</v>
      </c>
      <c r="BY323" s="44">
        <v>2E-3</v>
      </c>
      <c r="BZ323" s="44">
        <f t="shared" si="13"/>
        <v>6.4400000000000013E-2</v>
      </c>
      <c r="CA323" s="47">
        <f t="shared" si="14"/>
        <v>167.6737129244481</v>
      </c>
      <c r="CB323" s="56">
        <f t="shared" si="15"/>
        <v>166.37048880470411</v>
      </c>
      <c r="CC323" s="1">
        <f t="shared" si="19"/>
        <v>0.3741666666666667</v>
      </c>
      <c r="CD323" s="1">
        <f t="shared" si="17"/>
        <v>6.1408333333333323</v>
      </c>
      <c r="CE323" s="1">
        <f t="shared" si="6"/>
        <v>167.85105553535192</v>
      </c>
      <c r="CF323" s="1">
        <f t="shared" si="18"/>
        <v>173.69017120227016</v>
      </c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</row>
    <row r="324" spans="1:124">
      <c r="A324" s="1" t="s">
        <v>449</v>
      </c>
      <c r="B324" s="1">
        <v>131.02845862067508</v>
      </c>
      <c r="C324" s="1">
        <v>127.94365977631531</v>
      </c>
      <c r="D324" s="1">
        <v>114.5791973881033</v>
      </c>
      <c r="E324" s="1">
        <v>115.2316561963097</v>
      </c>
      <c r="F324" s="1">
        <v>108.55639649314516</v>
      </c>
      <c r="G324" s="1">
        <v>141.44285574989922</v>
      </c>
      <c r="H324" s="1">
        <v>111.41774036215817</v>
      </c>
      <c r="I324" s="38">
        <v>163.13035063871666</v>
      </c>
      <c r="J324" s="1">
        <v>132.8331729603976</v>
      </c>
      <c r="K324" s="1">
        <v>135.97092292239006</v>
      </c>
      <c r="L324" s="1">
        <v>2511.8333333333298</v>
      </c>
      <c r="M324" s="1">
        <v>585.04340962904496</v>
      </c>
      <c r="N324" s="1">
        <v>112.098487409578</v>
      </c>
      <c r="O324" s="1">
        <v>115.125</v>
      </c>
      <c r="P324" s="1">
        <v>56.517857142857203</v>
      </c>
      <c r="Q324" s="1">
        <v>1673.2065447456901</v>
      </c>
      <c r="R324" s="1">
        <v>102.7715</v>
      </c>
      <c r="S324" s="1">
        <v>68.659000000000006</v>
      </c>
      <c r="T324" s="1">
        <v>852.1</v>
      </c>
      <c r="U324" s="1">
        <v>7726.7380952381</v>
      </c>
      <c r="V324" s="1">
        <v>56.725000000000001</v>
      </c>
      <c r="W324" s="1">
        <v>959.07066666666606</v>
      </c>
      <c r="X324" s="1">
        <v>845.23809523809496</v>
      </c>
      <c r="Y324" s="1">
        <v>68.786500000000004</v>
      </c>
      <c r="Z324" s="1">
        <v>33.450000000000003</v>
      </c>
      <c r="AA324" s="1">
        <v>155.9484271</v>
      </c>
      <c r="AB324" s="1">
        <v>1053.2619047619</v>
      </c>
      <c r="AC324" s="1">
        <v>193.33199999999999</v>
      </c>
      <c r="AD324" s="1">
        <v>236.116731673</v>
      </c>
      <c r="AE324" s="1">
        <v>114.236715803571</v>
      </c>
      <c r="AF324" s="1">
        <v>8.4</v>
      </c>
      <c r="AG324" s="1">
        <v>8.51</v>
      </c>
      <c r="AH324" s="1">
        <v>6.1731578944444401</v>
      </c>
      <c r="AI324" s="1">
        <v>26185.714285714301</v>
      </c>
      <c r="AJ324" s="1">
        <v>72.510000000000005</v>
      </c>
      <c r="AK324" s="1">
        <v>73.900000000000006</v>
      </c>
      <c r="AL324" s="1">
        <v>69.05</v>
      </c>
      <c r="AM324" s="1">
        <v>74.400000000000006</v>
      </c>
      <c r="AN324" s="1">
        <v>5513.2059857142804</v>
      </c>
      <c r="AO324" s="1">
        <v>734.40007405999995</v>
      </c>
      <c r="AP324" s="1">
        <v>404.02428841136299</v>
      </c>
      <c r="AQ324" s="1">
        <v>70.099999999999994</v>
      </c>
      <c r="AR324" s="1">
        <v>69.903846153846203</v>
      </c>
      <c r="AS324" s="1">
        <v>312.42857142857099</v>
      </c>
      <c r="AT324" s="1">
        <v>114.173870349395</v>
      </c>
      <c r="AU324" s="1">
        <v>6.1405750798721996</v>
      </c>
      <c r="AV324" s="1">
        <v>749.620375266</v>
      </c>
      <c r="AW324" s="1">
        <v>357.94099999999997</v>
      </c>
      <c r="AX324" s="1">
        <v>10.471945</v>
      </c>
      <c r="AY324" s="1">
        <v>187.2716684559</v>
      </c>
      <c r="AZ324" s="1">
        <v>586.78165920000004</v>
      </c>
      <c r="BA324" s="1">
        <v>217.25171921250001</v>
      </c>
      <c r="BB324" s="1">
        <v>30.668613018721288</v>
      </c>
      <c r="BC324" s="1">
        <v>15.856999999999999</v>
      </c>
      <c r="BD324" s="1">
        <v>22.303999999999998</v>
      </c>
      <c r="BE324" s="1">
        <v>673</v>
      </c>
      <c r="BF324" s="1">
        <v>263.81</v>
      </c>
      <c r="BG324" s="1">
        <v>8356.4404761904807</v>
      </c>
      <c r="BH324" s="1">
        <v>46.5</v>
      </c>
      <c r="BI324" s="1">
        <v>181.3483668333333</v>
      </c>
      <c r="BJ324" s="1">
        <v>522.86744999999996</v>
      </c>
      <c r="BK324" s="1">
        <v>704.84550000000002</v>
      </c>
      <c r="BL324" s="1">
        <v>3320.73809523809</v>
      </c>
      <c r="BM324" s="1">
        <v>632.5</v>
      </c>
      <c r="BN324" s="1">
        <f t="shared" si="7"/>
        <v>243.89186248029105</v>
      </c>
      <c r="BO324" s="1">
        <f t="shared" si="8"/>
        <v>146.21993127147766</v>
      </c>
      <c r="BP324" s="1">
        <f t="shared" si="9"/>
        <v>179.80063023406953</v>
      </c>
      <c r="BQ324" s="1">
        <f t="shared" si="10"/>
        <v>169.06038703660528</v>
      </c>
      <c r="BR324" s="1">
        <f t="shared" si="11"/>
        <v>149.8282600971219</v>
      </c>
      <c r="BS324" s="49">
        <f>'PNG Exports'!$K$8</f>
        <v>0.33822501747030048</v>
      </c>
      <c r="BV324" s="49">
        <f>'PNG Exports'!$J$8</f>
        <v>0.3993710691823899</v>
      </c>
      <c r="BW324" s="49">
        <f>'PNG Exports'!$I$8</f>
        <v>0.26240391334730956</v>
      </c>
      <c r="BX324" s="1">
        <f t="shared" si="12"/>
        <v>189.32367875496161</v>
      </c>
      <c r="BY324" s="44">
        <v>3.0000000000000001E-3</v>
      </c>
      <c r="BZ324" s="44">
        <f t="shared" si="13"/>
        <v>6.7400000000000015E-2</v>
      </c>
      <c r="CA324" s="47">
        <f t="shared" si="14"/>
        <v>177.13123384314207</v>
      </c>
      <c r="CB324" s="56">
        <f t="shared" si="15"/>
        <v>171.75086132392309</v>
      </c>
      <c r="CC324" s="1">
        <f t="shared" si="19"/>
        <v>0.3741666666666667</v>
      </c>
      <c r="CD324" s="1">
        <f t="shared" si="17"/>
        <v>6.5149999999999988</v>
      </c>
      <c r="CE324" s="1">
        <f t="shared" si="6"/>
        <v>176.98924108407584</v>
      </c>
      <c r="CF324" s="1">
        <f t="shared" si="18"/>
        <v>172.42014830971388</v>
      </c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</row>
    <row r="325" spans="1:124">
      <c r="A325" s="1" t="s">
        <v>450</v>
      </c>
      <c r="B325" s="1">
        <v>130.38773120357877</v>
      </c>
      <c r="C325" s="1">
        <v>127.60941426643717</v>
      </c>
      <c r="D325" s="1">
        <v>112.60356732656076</v>
      </c>
      <c r="E325" s="1">
        <v>112.81866108952255</v>
      </c>
      <c r="F325" s="1">
        <v>110.61805208518115</v>
      </c>
      <c r="G325" s="1">
        <v>142.76654238029758</v>
      </c>
      <c r="H325" s="1">
        <v>111.43881862249121</v>
      </c>
      <c r="I325" s="38">
        <v>165.39492665465443</v>
      </c>
      <c r="J325" s="1">
        <v>132.0131429953139</v>
      </c>
      <c r="K325" s="1">
        <v>134.80726418677253</v>
      </c>
      <c r="L325" s="1">
        <v>2461.5522727272701</v>
      </c>
      <c r="M325" s="1">
        <v>546.18063896228705</v>
      </c>
      <c r="N325" s="1">
        <v>114.530665277422</v>
      </c>
      <c r="O325" s="1">
        <v>117.625</v>
      </c>
      <c r="P325" s="1">
        <v>54.575892857142897</v>
      </c>
      <c r="Q325" s="1">
        <v>1612.9425703936799</v>
      </c>
      <c r="R325" s="1">
        <v>112.127826086957</v>
      </c>
      <c r="S325" s="1">
        <v>75.726521739130405</v>
      </c>
      <c r="T325" s="1">
        <v>900.99</v>
      </c>
      <c r="U325" s="1">
        <v>7690.25</v>
      </c>
      <c r="V325" s="1">
        <v>59.854347826087</v>
      </c>
      <c r="W325" s="1">
        <v>1251.38167391304</v>
      </c>
      <c r="X325" s="1">
        <v>893.91304347826099</v>
      </c>
      <c r="Y325" s="1">
        <v>68.959130434782594</v>
      </c>
      <c r="Z325" s="1">
        <v>33.450000000000003</v>
      </c>
      <c r="AA325" s="1">
        <v>169.67683263999999</v>
      </c>
      <c r="AB325" s="1">
        <v>1179.3181818181799</v>
      </c>
      <c r="AC325" s="1">
        <v>176.613</v>
      </c>
      <c r="AD325" s="1">
        <v>240.033794481</v>
      </c>
      <c r="AE325" s="1">
        <v>115.205710714286</v>
      </c>
      <c r="AF325" s="1">
        <v>8.4</v>
      </c>
      <c r="AG325" s="1">
        <v>8.3699999999999992</v>
      </c>
      <c r="AH325" s="1">
        <v>7.13260869444444</v>
      </c>
      <c r="AI325" s="1">
        <v>30468.8636363636</v>
      </c>
      <c r="AJ325" s="1">
        <v>71.81</v>
      </c>
      <c r="AK325" s="1">
        <v>73.61</v>
      </c>
      <c r="AL325" s="1">
        <v>68.78</v>
      </c>
      <c r="AM325" s="1">
        <v>73.040000000000006</v>
      </c>
      <c r="AN325" s="1">
        <v>5575.7640173912996</v>
      </c>
      <c r="AO325" s="1">
        <v>830.83657723399995</v>
      </c>
      <c r="AP325" s="1">
        <v>434.48053360714903</v>
      </c>
      <c r="AQ325" s="1">
        <v>71.9295652173913</v>
      </c>
      <c r="AR325" s="1">
        <v>70.423076923076906</v>
      </c>
      <c r="AS325" s="1">
        <v>313.39130434782601</v>
      </c>
      <c r="AT325" s="1">
        <v>100.373784914414</v>
      </c>
      <c r="AU325" s="1">
        <v>5.8269230769230802</v>
      </c>
      <c r="AV325" s="1">
        <v>769.30412352300004</v>
      </c>
      <c r="AW325" s="1">
        <v>368.82600000000002</v>
      </c>
      <c r="AX325" s="1">
        <v>10.471945</v>
      </c>
      <c r="AY325" s="1">
        <v>175.909714444522</v>
      </c>
      <c r="AZ325" s="1">
        <v>562.53275626086997</v>
      </c>
      <c r="BA325" s="1">
        <v>203.84366351086999</v>
      </c>
      <c r="BB325" s="1">
        <v>31.474579861629422</v>
      </c>
      <c r="BC325" s="1">
        <v>12.979565217391301</v>
      </c>
      <c r="BD325" s="1">
        <v>21.386956521739101</v>
      </c>
      <c r="BE325" s="1">
        <v>673</v>
      </c>
      <c r="BF325" s="1">
        <v>247.22</v>
      </c>
      <c r="BG325" s="1">
        <v>8436.6818181818198</v>
      </c>
      <c r="BH325" s="1">
        <v>47.4444444444445</v>
      </c>
      <c r="BI325" s="1">
        <v>165.12937833333331</v>
      </c>
      <c r="BJ325" s="1">
        <v>534.28894166666703</v>
      </c>
      <c r="BK325" s="1">
        <v>717.56356666666704</v>
      </c>
      <c r="BL325" s="1">
        <v>3339.9659090909099</v>
      </c>
      <c r="BM325" s="1">
        <v>623.5</v>
      </c>
      <c r="BN325" s="1">
        <f t="shared" si="7"/>
        <v>242.74012815252047</v>
      </c>
      <c r="BO325" s="1">
        <f t="shared" si="8"/>
        <v>143.81443298969069</v>
      </c>
      <c r="BP325" s="1">
        <f t="shared" si="9"/>
        <v>209.21029018188034</v>
      </c>
      <c r="BQ325" s="1">
        <f t="shared" si="10"/>
        <v>167.4283049661926</v>
      </c>
      <c r="BR325" s="1">
        <f t="shared" si="11"/>
        <v>147.69631647518656</v>
      </c>
      <c r="BS325" s="49">
        <f>'PNG Exports'!$K$8</f>
        <v>0.33822501747030048</v>
      </c>
      <c r="BV325" s="49">
        <f>'PNG Exports'!$J$8</f>
        <v>0.3993710691823899</v>
      </c>
      <c r="BW325" s="49">
        <f>'PNG Exports'!$I$8</f>
        <v>0.26240391334730956</v>
      </c>
      <c r="BX325" s="1">
        <f t="shared" si="12"/>
        <v>187.72289668094447</v>
      </c>
      <c r="BY325" s="44">
        <v>2E-3</v>
      </c>
      <c r="BZ325" s="44">
        <f t="shared" si="13"/>
        <v>6.9400000000000017E-2</v>
      </c>
      <c r="CA325" s="47">
        <f t="shared" si="14"/>
        <v>175.07037344464882</v>
      </c>
      <c r="CB325" s="56">
        <f t="shared" si="15"/>
        <v>173.41061738428596</v>
      </c>
      <c r="CC325" s="1">
        <f t="shared" si="19"/>
        <v>0.3741666666666667</v>
      </c>
      <c r="CD325" s="1">
        <f t="shared" si="17"/>
        <v>6.8891666666666653</v>
      </c>
      <c r="CE325" s="1">
        <f t="shared" si="6"/>
        <v>174.79035345709974</v>
      </c>
      <c r="CF325" s="1">
        <f t="shared" si="18"/>
        <v>175.88979727058779</v>
      </c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</row>
    <row r="326" spans="1:124">
      <c r="A326" s="1" t="s">
        <v>451</v>
      </c>
      <c r="B326" s="1">
        <v>119.16751726774552</v>
      </c>
      <c r="C326" s="1">
        <v>125.15252637578331</v>
      </c>
      <c r="D326" s="1">
        <v>108.00386949580168</v>
      </c>
      <c r="E326" s="1">
        <v>107.98217218601472</v>
      </c>
      <c r="F326" s="1">
        <v>108.20415582063836</v>
      </c>
      <c r="G326" s="1">
        <v>142.47406712932724</v>
      </c>
      <c r="H326" s="1">
        <v>109.42642863822418</v>
      </c>
      <c r="I326" s="38">
        <v>166.34476609609672</v>
      </c>
      <c r="J326" s="1">
        <v>115.66607931162265</v>
      </c>
      <c r="K326" s="1">
        <v>116.62023845387638</v>
      </c>
      <c r="L326" s="1">
        <v>2484.38095238095</v>
      </c>
      <c r="M326" s="1">
        <v>544.92238884504104</v>
      </c>
      <c r="N326" s="1">
        <v>115.444588452313</v>
      </c>
      <c r="O326" s="1">
        <v>117.5</v>
      </c>
      <c r="P326" s="1">
        <v>50.464285714285701</v>
      </c>
      <c r="Q326" s="1">
        <v>1566.3360722392399</v>
      </c>
      <c r="R326" s="1">
        <v>109.358</v>
      </c>
      <c r="S326" s="1">
        <v>77.875</v>
      </c>
      <c r="T326" s="1">
        <v>850.7</v>
      </c>
      <c r="U326" s="1">
        <v>7622.6428571428596</v>
      </c>
      <c r="V326" s="1">
        <v>58.82</v>
      </c>
      <c r="W326" s="1">
        <v>1296.6300714285701</v>
      </c>
      <c r="X326" s="1">
        <v>931.42857142857201</v>
      </c>
      <c r="Y326" s="1">
        <v>69.812352941176499</v>
      </c>
      <c r="Z326" s="1">
        <v>33.450000000000003</v>
      </c>
      <c r="AA326" s="1">
        <v>164.90893181000001</v>
      </c>
      <c r="AB326" s="1">
        <v>1346.5285714285701</v>
      </c>
      <c r="AC326" s="1">
        <v>193.45699999999999</v>
      </c>
      <c r="AD326" s="1">
        <v>246.47282603299999</v>
      </c>
      <c r="AE326" s="1">
        <v>120.260052589286</v>
      </c>
      <c r="AF326" s="1">
        <v>8.4</v>
      </c>
      <c r="AG326" s="1">
        <v>8.83</v>
      </c>
      <c r="AH326" s="1">
        <v>4.8970000000000002</v>
      </c>
      <c r="AI326" s="1">
        <v>29702.619047618999</v>
      </c>
      <c r="AJ326" s="1">
        <v>61.97</v>
      </c>
      <c r="AK326" s="1">
        <v>62.77</v>
      </c>
      <c r="AL326" s="1">
        <v>59.77</v>
      </c>
      <c r="AM326" s="1">
        <v>63.82</v>
      </c>
      <c r="AN326" s="1">
        <v>5474.1794238095199</v>
      </c>
      <c r="AO326" s="1">
        <v>878.62546212899997</v>
      </c>
      <c r="AP326" s="1">
        <v>416.93754403689502</v>
      </c>
      <c r="AQ326" s="1">
        <v>67.906999999999996</v>
      </c>
      <c r="AR326" s="1">
        <v>70.6875</v>
      </c>
      <c r="AS326" s="1">
        <v>312.90476190476198</v>
      </c>
      <c r="AT326" s="1">
        <v>83.759636756308495</v>
      </c>
      <c r="AU326" s="1">
        <v>4.7211093990755</v>
      </c>
      <c r="AV326" s="1">
        <v>766.66228244000001</v>
      </c>
      <c r="AW326" s="1">
        <v>355.23200000000003</v>
      </c>
      <c r="AX326" s="1">
        <v>10.471945</v>
      </c>
      <c r="AY326" s="1">
        <v>177.59337515409999</v>
      </c>
      <c r="AZ326" s="1">
        <v>534.27863390000005</v>
      </c>
      <c r="BA326" s="1">
        <v>199.30701472499999</v>
      </c>
      <c r="BB326" s="1">
        <v>31.365099669481971</v>
      </c>
      <c r="BC326" s="1">
        <v>12.313499999999999</v>
      </c>
      <c r="BD326" s="1">
        <v>21.1615</v>
      </c>
      <c r="BE326" s="1">
        <v>673</v>
      </c>
      <c r="BF326" s="1">
        <v>229.81</v>
      </c>
      <c r="BG326" s="1">
        <v>8975.0238095238092</v>
      </c>
      <c r="BH326" s="1">
        <v>52.4444444444444</v>
      </c>
      <c r="BI326" s="1">
        <v>164.94231966666661</v>
      </c>
      <c r="BJ326" s="1">
        <v>521.82671428571405</v>
      </c>
      <c r="BK326" s="1">
        <v>704.91358888888897</v>
      </c>
      <c r="BL326" s="1">
        <v>3394.0595238095202</v>
      </c>
      <c r="BM326" s="1">
        <v>599.25</v>
      </c>
      <c r="BN326" s="1">
        <f t="shared" si="7"/>
        <v>240.60613166070706</v>
      </c>
      <c r="BO326" s="1">
        <f t="shared" si="8"/>
        <v>151.71821305841922</v>
      </c>
      <c r="BP326" s="1">
        <f t="shared" si="9"/>
        <v>203.94897638052697</v>
      </c>
      <c r="BQ326" s="1">
        <f t="shared" si="10"/>
        <v>144.48589414782001</v>
      </c>
      <c r="BR326" s="1">
        <f t="shared" si="11"/>
        <v>141.95191282719412</v>
      </c>
      <c r="BS326" s="49">
        <f>'PNG Exports'!$K$8</f>
        <v>0.33822501747030048</v>
      </c>
      <c r="BV326" s="49">
        <f>'PNG Exports'!$J$8</f>
        <v>0.3993710691823899</v>
      </c>
      <c r="BW326" s="49">
        <f>'PNG Exports'!$I$8</f>
        <v>0.26240391334730956</v>
      </c>
      <c r="BX326" s="1">
        <f t="shared" si="12"/>
        <v>176.33123654498445</v>
      </c>
      <c r="BY326" s="45">
        <v>-4.8999999999999998E-3</v>
      </c>
      <c r="BZ326" s="44">
        <f t="shared" si="13"/>
        <v>6.4500000000000016E-2</v>
      </c>
      <c r="CA326" s="47">
        <f t="shared" si="14"/>
        <v>164.09384872876254</v>
      </c>
      <c r="CB326" s="56">
        <f t="shared" si="15"/>
        <v>168.75223305652423</v>
      </c>
      <c r="CC326" s="1">
        <f t="shared" si="19"/>
        <v>0.3741666666666667</v>
      </c>
      <c r="CD326" s="1">
        <f t="shared" si="17"/>
        <v>7.2633333333333319</v>
      </c>
      <c r="CE326" s="1">
        <f t="shared" si="6"/>
        <v>163.52371106393375</v>
      </c>
      <c r="CF326" s="1">
        <f t="shared" si="18"/>
        <v>169.15703226051676</v>
      </c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</row>
    <row r="327" spans="1:124">
      <c r="A327" s="1" t="s">
        <v>452</v>
      </c>
      <c r="B327" s="1">
        <v>116.05131363115763</v>
      </c>
      <c r="C327" s="1">
        <v>128.17213820265377</v>
      </c>
      <c r="D327" s="1">
        <v>109.55905104538456</v>
      </c>
      <c r="E327" s="1">
        <v>109.85751131303411</v>
      </c>
      <c r="F327" s="1">
        <v>106.8039855232399</v>
      </c>
      <c r="G327" s="1">
        <v>146.97287286078708</v>
      </c>
      <c r="H327" s="1">
        <v>109.92838067689453</v>
      </c>
      <c r="I327" s="38">
        <v>173.73054637917181</v>
      </c>
      <c r="J327" s="1">
        <v>108.96021076931792</v>
      </c>
      <c r="K327" s="1">
        <v>108.7815499514633</v>
      </c>
      <c r="L327" s="1">
        <v>2657.1477272727302</v>
      </c>
      <c r="M327" s="1">
        <v>552.172275238574</v>
      </c>
      <c r="N327" s="1">
        <v>136.597464104903</v>
      </c>
      <c r="O327" s="1">
        <v>117.875</v>
      </c>
      <c r="P327" s="1">
        <v>47.196428571428598</v>
      </c>
      <c r="Q327" s="1">
        <v>1530.1710000385699</v>
      </c>
      <c r="R327" s="1">
        <v>110.912727272727</v>
      </c>
      <c r="S327" s="1">
        <v>76.256818181818204</v>
      </c>
      <c r="T327" s="1">
        <v>838.11</v>
      </c>
      <c r="U327" s="1">
        <v>7497.4090909090901</v>
      </c>
      <c r="V327" s="1">
        <v>57.027272727272702</v>
      </c>
      <c r="W327" s="1">
        <v>1263.01479545455</v>
      </c>
      <c r="X327" s="1">
        <v>940</v>
      </c>
      <c r="Y327" s="1">
        <v>69.675909090909101</v>
      </c>
      <c r="Z327" s="1">
        <v>33.450000000000003</v>
      </c>
      <c r="AA327" s="1">
        <v>155.77855138999999</v>
      </c>
      <c r="AB327" s="1">
        <v>1525.6590909090901</v>
      </c>
      <c r="AC327" s="1">
        <v>182.185</v>
      </c>
      <c r="AD327" s="1">
        <v>245.31882419799999</v>
      </c>
      <c r="AE327" s="1">
        <v>142.17293749999999</v>
      </c>
      <c r="AF327" s="1">
        <v>8.65</v>
      </c>
      <c r="AG327" s="1">
        <v>7.94</v>
      </c>
      <c r="AH327" s="1">
        <v>5.8436363638888897</v>
      </c>
      <c r="AI327" s="1">
        <v>32551.1363636364</v>
      </c>
      <c r="AJ327" s="1">
        <v>57.95</v>
      </c>
      <c r="AK327" s="1">
        <v>58.38</v>
      </c>
      <c r="AL327" s="1">
        <v>56.5</v>
      </c>
      <c r="AM327" s="1">
        <v>58.85</v>
      </c>
      <c r="AN327" s="1">
        <v>5239.9344590909104</v>
      </c>
      <c r="AO327" s="1">
        <v>1035.9963091899999</v>
      </c>
      <c r="AP327" s="1">
        <v>422.32091252861898</v>
      </c>
      <c r="AQ327" s="1">
        <v>64.319999999999993</v>
      </c>
      <c r="AR327" s="1">
        <v>69.6458333333333</v>
      </c>
      <c r="AS327" s="1">
        <v>309.63636363636402</v>
      </c>
      <c r="AT327" s="1">
        <v>84.440081518293098</v>
      </c>
      <c r="AU327" s="1">
        <v>4.2972972972973</v>
      </c>
      <c r="AV327" s="1">
        <v>762.06954332500004</v>
      </c>
      <c r="AW327" s="1">
        <v>372.60300000000001</v>
      </c>
      <c r="AX327" s="1">
        <v>9.5074237499999992</v>
      </c>
      <c r="AY327" s="1">
        <v>194.11702169099999</v>
      </c>
      <c r="AZ327" s="1">
        <v>559.71293400000002</v>
      </c>
      <c r="BA327" s="1">
        <v>217.885965579545</v>
      </c>
      <c r="BB327" s="1">
        <v>31.177311878526176</v>
      </c>
      <c r="BC327" s="1">
        <v>11.509090909090901</v>
      </c>
      <c r="BD327" s="1">
        <v>20.318636363636401</v>
      </c>
      <c r="BE327" s="1">
        <v>673</v>
      </c>
      <c r="BF327" s="1">
        <v>224.27</v>
      </c>
      <c r="BG327" s="1">
        <v>9809.5</v>
      </c>
      <c r="BH327" s="1">
        <v>56.0625</v>
      </c>
      <c r="BI327" s="1">
        <v>182.42395416666662</v>
      </c>
      <c r="BJ327" s="1">
        <v>524.65765999999996</v>
      </c>
      <c r="BK327" s="1">
        <v>690.73680000000002</v>
      </c>
      <c r="BL327" s="1">
        <v>3829.6022727272698</v>
      </c>
      <c r="BM327" s="1">
        <v>603.75</v>
      </c>
      <c r="BN327" s="1">
        <f t="shared" si="7"/>
        <v>236.65317038316624</v>
      </c>
      <c r="BO327" s="1">
        <f t="shared" si="8"/>
        <v>136.42611683848799</v>
      </c>
      <c r="BP327" s="1">
        <f t="shared" si="9"/>
        <v>223.50793142999845</v>
      </c>
      <c r="BQ327" s="1">
        <f t="shared" si="10"/>
        <v>135.11307997202147</v>
      </c>
      <c r="BR327" s="1">
        <f t="shared" si="11"/>
        <v>143.0178846381618</v>
      </c>
      <c r="BS327" s="49">
        <f>'PNG Exports'!$K$8</f>
        <v>0.33822501747030048</v>
      </c>
      <c r="BV327" s="49">
        <f>'PNG Exports'!$J$8</f>
        <v>0.3993710691823899</v>
      </c>
      <c r="BW327" s="49">
        <f>'PNG Exports'!$I$8</f>
        <v>0.26240391334730956</v>
      </c>
      <c r="BX327" s="1">
        <f t="shared" si="12"/>
        <v>171.5307305039081</v>
      </c>
      <c r="BY327" s="45">
        <v>-5.4000000000000003E-3</v>
      </c>
      <c r="BZ327" s="44">
        <f t="shared" si="13"/>
        <v>5.9100000000000014E-2</v>
      </c>
      <c r="CA327" s="47">
        <f t="shared" si="14"/>
        <v>160.46699838640603</v>
      </c>
      <c r="CB327" s="56">
        <f t="shared" si="15"/>
        <v>164.60961572146513</v>
      </c>
      <c r="CC327" s="1">
        <f t="shared" si="19"/>
        <v>0.3741666666666667</v>
      </c>
      <c r="CD327" s="1">
        <f t="shared" si="17"/>
        <v>7.6374999999999984</v>
      </c>
      <c r="CE327" s="1">
        <f t="shared" si="6"/>
        <v>158.43007096167213</v>
      </c>
      <c r="CF327" s="1">
        <f t="shared" si="18"/>
        <v>160.97689101280292</v>
      </c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</row>
    <row r="328" spans="1:124">
      <c r="A328" s="1" t="s">
        <v>453</v>
      </c>
      <c r="B328" s="1">
        <v>117.34352094299126</v>
      </c>
      <c r="C328" s="1">
        <v>130.25010938129478</v>
      </c>
      <c r="D328" s="1">
        <v>113.36410796651288</v>
      </c>
      <c r="E328" s="1">
        <v>113.55054297712728</v>
      </c>
      <c r="F328" s="1">
        <v>111.6431396315665</v>
      </c>
      <c r="G328" s="1">
        <v>147.30634671332663</v>
      </c>
      <c r="H328" s="1">
        <v>110.03423779357263</v>
      </c>
      <c r="I328" s="38">
        <v>174.22843048399031</v>
      </c>
      <c r="J328" s="1">
        <v>109.79271895987635</v>
      </c>
      <c r="K328" s="1">
        <v>109.22493596961361</v>
      </c>
      <c r="L328" s="1">
        <v>2702.1363636363599</v>
      </c>
      <c r="M328" s="1">
        <v>602.71220492215002</v>
      </c>
      <c r="N328" s="1">
        <v>148.14787558396401</v>
      </c>
      <c r="O328" s="1">
        <v>121.25</v>
      </c>
      <c r="P328" s="1">
        <v>49.285714285714299</v>
      </c>
      <c r="Q328" s="1">
        <v>1582.54181245102</v>
      </c>
      <c r="R328" s="1">
        <v>123.5705</v>
      </c>
      <c r="S328" s="1">
        <v>79.665499999999994</v>
      </c>
      <c r="T328" s="1">
        <v>894.68</v>
      </c>
      <c r="U328" s="1">
        <v>7029.2954545454604</v>
      </c>
      <c r="V328" s="1">
        <v>57.4</v>
      </c>
      <c r="W328" s="1">
        <v>1262.58713636364</v>
      </c>
      <c r="X328" s="1">
        <v>947.72727272727195</v>
      </c>
      <c r="Y328" s="1">
        <v>71.5822222222222</v>
      </c>
      <c r="Z328" s="1">
        <v>33.450000000000003</v>
      </c>
      <c r="AA328" s="1">
        <v>158.17297063000001</v>
      </c>
      <c r="AB328" s="1">
        <v>1626.02272727273</v>
      </c>
      <c r="AC328" s="1">
        <v>179.93600000000001</v>
      </c>
      <c r="AD328" s="1">
        <v>256.021066109</v>
      </c>
      <c r="AE328" s="1">
        <v>164.08179611607099</v>
      </c>
      <c r="AF328" s="1">
        <v>8.65</v>
      </c>
      <c r="AG328" s="1">
        <v>7.5</v>
      </c>
      <c r="AH328" s="1">
        <v>7.41</v>
      </c>
      <c r="AI328" s="1">
        <v>31891.590909090901</v>
      </c>
      <c r="AJ328" s="1">
        <v>58.13</v>
      </c>
      <c r="AK328" s="1">
        <v>58.48</v>
      </c>
      <c r="AL328" s="1">
        <v>56.82</v>
      </c>
      <c r="AM328" s="1">
        <v>59.13</v>
      </c>
      <c r="AN328" s="1">
        <v>5060.3448136363604</v>
      </c>
      <c r="AO328" s="1">
        <v>931.11678649800001</v>
      </c>
      <c r="AP328" s="1">
        <v>476.743036489659</v>
      </c>
      <c r="AQ328" s="1">
        <v>62.120476190476197</v>
      </c>
      <c r="AR328" s="1">
        <v>69</v>
      </c>
      <c r="AS328" s="1">
        <v>300.59090909090901</v>
      </c>
      <c r="AT328" s="1">
        <v>75.255514621728807</v>
      </c>
      <c r="AU328" s="1">
        <v>4.3093750000000002</v>
      </c>
      <c r="AV328" s="1">
        <v>776.98578452000004</v>
      </c>
      <c r="AW328" s="1">
        <v>349.971</v>
      </c>
      <c r="AX328" s="1">
        <v>9.5900970000000001</v>
      </c>
      <c r="AY328" s="1">
        <v>214.226329446286</v>
      </c>
      <c r="AZ328" s="1">
        <v>623.61351066666703</v>
      </c>
      <c r="BA328" s="1">
        <v>244.00003924999999</v>
      </c>
      <c r="BB328" s="1">
        <v>31.788173775154817</v>
      </c>
      <c r="BC328" s="1">
        <v>11.731999999999999</v>
      </c>
      <c r="BD328" s="1">
        <v>19.756499999999999</v>
      </c>
      <c r="BE328" s="1">
        <v>673</v>
      </c>
      <c r="BF328" s="1">
        <v>213.23</v>
      </c>
      <c r="BG328" s="1">
        <v>10038.409090909099</v>
      </c>
      <c r="BH328" s="1">
        <v>61.4444444444444</v>
      </c>
      <c r="BI328" s="1">
        <v>179.60972333333336</v>
      </c>
      <c r="BJ328" s="1">
        <v>640.01898000000006</v>
      </c>
      <c r="BK328" s="1">
        <v>790.33510000000001</v>
      </c>
      <c r="BL328" s="1">
        <v>4378.6136363636397</v>
      </c>
      <c r="BM328" s="1">
        <v>646.70000000000005</v>
      </c>
      <c r="BN328" s="1">
        <f t="shared" si="7"/>
        <v>221.87732251335061</v>
      </c>
      <c r="BO328" s="1">
        <f t="shared" si="8"/>
        <v>128.86597938144328</v>
      </c>
      <c r="BP328" s="1">
        <f t="shared" si="9"/>
        <v>218.97925265876509</v>
      </c>
      <c r="BQ328" s="1">
        <f t="shared" si="10"/>
        <v>135.532758218699</v>
      </c>
      <c r="BR328" s="1">
        <f t="shared" si="11"/>
        <v>153.19199336728653</v>
      </c>
      <c r="BS328" s="49">
        <f>'PNG Exports'!$K$8</f>
        <v>0.33822501747030048</v>
      </c>
      <c r="BV328" s="49">
        <f>'PNG Exports'!$J$8</f>
        <v>0.3993710691823899</v>
      </c>
      <c r="BW328" s="49">
        <f>'PNG Exports'!$I$8</f>
        <v>0.26240391334730956</v>
      </c>
      <c r="BX328" s="1">
        <f t="shared" si="12"/>
        <v>169.37050239543274</v>
      </c>
      <c r="BY328" s="45">
        <v>-1.5E-3</v>
      </c>
      <c r="BZ328" s="44">
        <f t="shared" si="13"/>
        <v>5.7600000000000012E-2</v>
      </c>
      <c r="CA328" s="47">
        <f t="shared" si="14"/>
        <v>159.36070570386266</v>
      </c>
      <c r="CB328" s="56">
        <f t="shared" si="15"/>
        <v>161.98516071266391</v>
      </c>
      <c r="CC328" s="1">
        <f t="shared" si="19"/>
        <v>0.3741666666666667</v>
      </c>
      <c r="CD328" s="1">
        <f t="shared" si="17"/>
        <v>8.0116666666666649</v>
      </c>
      <c r="CE328" s="1">
        <f t="shared" si="6"/>
        <v>155.80110231185199</v>
      </c>
      <c r="CF328" s="1">
        <f t="shared" si="18"/>
        <v>157.11558663676206</v>
      </c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1:124">
      <c r="A329" s="1" t="s">
        <v>454</v>
      </c>
      <c r="B329" s="1">
        <v>120.94933692227139</v>
      </c>
      <c r="C329" s="1">
        <v>132.35077799158597</v>
      </c>
      <c r="D329" s="1">
        <v>114.4807524827815</v>
      </c>
      <c r="E329" s="1">
        <v>114.15609139614436</v>
      </c>
      <c r="F329" s="1">
        <v>117.4776759031754</v>
      </c>
      <c r="G329" s="1">
        <v>150.40095983871146</v>
      </c>
      <c r="H329" s="1">
        <v>113.52091802574851</v>
      </c>
      <c r="I329" s="38">
        <v>177.03984891504021</v>
      </c>
      <c r="J329" s="1">
        <v>114.27909836557778</v>
      </c>
      <c r="K329" s="1">
        <v>114.5185119788302</v>
      </c>
      <c r="L329" s="1">
        <v>2823.6710526315801</v>
      </c>
      <c r="M329" s="1">
        <v>656.40620889239699</v>
      </c>
      <c r="N329" s="1">
        <v>150.967578738806</v>
      </c>
      <c r="O329" s="1">
        <v>121.2</v>
      </c>
      <c r="P329" s="1">
        <v>53.303571428571402</v>
      </c>
      <c r="Q329" s="1">
        <v>1702.15624793705</v>
      </c>
      <c r="R329" s="1">
        <v>129.94999999999999</v>
      </c>
      <c r="S329" s="1">
        <v>77.75</v>
      </c>
      <c r="T329" s="1">
        <v>919.08</v>
      </c>
      <c r="U329" s="1">
        <v>6680.9736842105303</v>
      </c>
      <c r="V329" s="1">
        <v>59.426315789473698</v>
      </c>
      <c r="W329" s="1">
        <v>1285.01728571429</v>
      </c>
      <c r="X329" s="1">
        <v>960</v>
      </c>
      <c r="Y329" s="1">
        <v>73.711500000000001</v>
      </c>
      <c r="Z329" s="1">
        <v>33.450000000000003</v>
      </c>
      <c r="AA329" s="1">
        <v>162.78205427</v>
      </c>
      <c r="AB329" s="1">
        <v>1709.15789473684</v>
      </c>
      <c r="AC329" s="1">
        <v>171.15299999999999</v>
      </c>
      <c r="AD329" s="1">
        <v>268.46107522</v>
      </c>
      <c r="AE329" s="1">
        <v>160.656761473214</v>
      </c>
      <c r="AF329" s="1">
        <v>8.65</v>
      </c>
      <c r="AG329" s="1">
        <v>7.29</v>
      </c>
      <c r="AH329" s="1">
        <v>6.7294999999999998</v>
      </c>
      <c r="AI329" s="1">
        <v>34400.526315789502</v>
      </c>
      <c r="AJ329" s="1">
        <v>61</v>
      </c>
      <c r="AK329" s="1">
        <v>62.31</v>
      </c>
      <c r="AL329" s="1">
        <v>58.67</v>
      </c>
      <c r="AM329" s="1">
        <v>62</v>
      </c>
      <c r="AN329" s="1">
        <v>4760.4828142857104</v>
      </c>
      <c r="AO329" s="1">
        <v>792.80186612600005</v>
      </c>
      <c r="AP329" s="1">
        <v>528.23818212394497</v>
      </c>
      <c r="AQ329" s="1">
        <v>60.586500000000001</v>
      </c>
      <c r="AR329" s="1">
        <v>69.3541666666667</v>
      </c>
      <c r="AS329" s="1">
        <v>309.28571428571399</v>
      </c>
      <c r="AT329" s="1">
        <v>79.254127859493394</v>
      </c>
      <c r="AU329" s="1">
        <v>4.5056726094003201</v>
      </c>
      <c r="AV329" s="1">
        <v>798.17741438099995</v>
      </c>
      <c r="AW329" s="1">
        <v>367.03</v>
      </c>
      <c r="AX329" s="1">
        <v>9.5074237499999992</v>
      </c>
      <c r="AY329" s="1">
        <v>205.69129044600001</v>
      </c>
      <c r="AZ329" s="1">
        <v>628.6143237</v>
      </c>
      <c r="BA329" s="1">
        <v>243.307595475</v>
      </c>
      <c r="BB329" s="1">
        <v>32.655194452892943</v>
      </c>
      <c r="BC329" s="1">
        <v>11.6965</v>
      </c>
      <c r="BD329" s="1">
        <v>19.588999999999999</v>
      </c>
      <c r="BE329" s="1">
        <v>673</v>
      </c>
      <c r="BF329" s="1">
        <v>239.57</v>
      </c>
      <c r="BG329" s="1">
        <v>11125.947368421101</v>
      </c>
      <c r="BH329" s="1">
        <v>66.571428571428598</v>
      </c>
      <c r="BI329" s="1">
        <v>177.55939492063493</v>
      </c>
      <c r="BJ329" s="1">
        <v>644.20735999999999</v>
      </c>
      <c r="BK329" s="1">
        <v>790.6884</v>
      </c>
      <c r="BL329" s="1">
        <v>4381.4473684210498</v>
      </c>
      <c r="BM329" s="1">
        <v>632</v>
      </c>
      <c r="BN329" s="1">
        <f t="shared" si="7"/>
        <v>210.88266419022537</v>
      </c>
      <c r="BO329" s="1">
        <f t="shared" si="8"/>
        <v>125.25773195876289</v>
      </c>
      <c r="BP329" s="1">
        <f t="shared" si="9"/>
        <v>236.20651491401253</v>
      </c>
      <c r="BQ329" s="1">
        <f t="shared" si="10"/>
        <v>142.22429470739101</v>
      </c>
      <c r="BR329" s="1">
        <f t="shared" si="11"/>
        <v>149.70981878479216</v>
      </c>
      <c r="BS329" s="49">
        <f>'PNG Exports'!$K$8</f>
        <v>0.33822501747030048</v>
      </c>
      <c r="BV329" s="49">
        <f>'PNG Exports'!$J$8</f>
        <v>0.3993710691823899</v>
      </c>
      <c r="BW329" s="49">
        <f>'PNG Exports'!$I$8</f>
        <v>0.26240391334730956</v>
      </c>
      <c r="BX329" s="1">
        <f t="shared" si="12"/>
        <v>167.41050373657055</v>
      </c>
      <c r="BY329" s="44">
        <v>1.5E-3</v>
      </c>
      <c r="BZ329" s="44">
        <f t="shared" si="13"/>
        <v>5.9100000000000014E-2</v>
      </c>
      <c r="CA329" s="47">
        <f t="shared" si="14"/>
        <v>157.76765872134408</v>
      </c>
      <c r="CB329" s="56">
        <f t="shared" si="15"/>
        <v>159.87640971700398</v>
      </c>
      <c r="CC329" s="1">
        <f t="shared" si="19"/>
        <v>0.3741666666666667</v>
      </c>
      <c r="CD329" s="1">
        <f t="shared" si="17"/>
        <v>8.3858333333333324</v>
      </c>
      <c r="CE329" s="1">
        <f t="shared" si="6"/>
        <v>153.37173791072797</v>
      </c>
      <c r="CF329" s="1">
        <f t="shared" si="18"/>
        <v>154.58642011128998</v>
      </c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1:124">
      <c r="A330" s="1" t="s">
        <v>455</v>
      </c>
      <c r="B330" s="1">
        <v>112.9878935266271</v>
      </c>
      <c r="C330" s="1">
        <v>131.15444643397265</v>
      </c>
      <c r="D330" s="1">
        <v>114.62749650310647</v>
      </c>
      <c r="E330" s="1">
        <v>114.29392405749768</v>
      </c>
      <c r="F330" s="1">
        <v>117.7066800449284</v>
      </c>
      <c r="G330" s="1">
        <v>147.8480125110606</v>
      </c>
      <c r="H330" s="1">
        <v>116.10347739992552</v>
      </c>
      <c r="I330" s="38">
        <v>170.77746454080091</v>
      </c>
      <c r="J330" s="1">
        <v>102.35982985396399</v>
      </c>
      <c r="K330" s="1">
        <v>100.51876240786795</v>
      </c>
      <c r="L330" s="1">
        <v>2799.0590909090902</v>
      </c>
      <c r="M330" s="1">
        <v>640.163343742493</v>
      </c>
      <c r="N330" s="1">
        <v>152.13268623356399</v>
      </c>
      <c r="O330" s="1">
        <v>119.25</v>
      </c>
      <c r="P330" s="1">
        <v>54.950892857142897</v>
      </c>
      <c r="Q330" s="1">
        <v>1701.9281105262801</v>
      </c>
      <c r="R330" s="1">
        <v>124.4645</v>
      </c>
      <c r="S330" s="1">
        <v>80.551000000000002</v>
      </c>
      <c r="T330" s="1">
        <v>915.02</v>
      </c>
      <c r="U330" s="1">
        <v>5689.3409090909099</v>
      </c>
      <c r="V330" s="1">
        <v>59.052380952381</v>
      </c>
      <c r="W330" s="1">
        <v>1258.72823913043</v>
      </c>
      <c r="X330" s="1">
        <v>996.95652173913095</v>
      </c>
      <c r="Y330" s="1">
        <v>75.879090909090905</v>
      </c>
      <c r="Z330" s="1">
        <v>36.630000000000003</v>
      </c>
      <c r="AA330" s="1">
        <v>159.31934032999999</v>
      </c>
      <c r="AB330" s="1">
        <v>1664.3409090909099</v>
      </c>
      <c r="AC330" s="1">
        <v>167.762</v>
      </c>
      <c r="AD330" s="1">
        <v>262.27355254299999</v>
      </c>
      <c r="AE330" s="1">
        <v>165.10303867481201</v>
      </c>
      <c r="AF330" s="1">
        <v>8.39</v>
      </c>
      <c r="AG330" s="1">
        <v>7.66</v>
      </c>
      <c r="AH330" s="1">
        <v>6.52904761944444</v>
      </c>
      <c r="AI330" s="1">
        <v>36821.590909090897</v>
      </c>
      <c r="AJ330" s="1">
        <v>53.4</v>
      </c>
      <c r="AK330" s="1">
        <v>54.3</v>
      </c>
      <c r="AL330" s="1">
        <v>52.01</v>
      </c>
      <c r="AM330" s="1">
        <v>54.24</v>
      </c>
      <c r="AN330" s="1">
        <v>4490.5777478260898</v>
      </c>
      <c r="AO330" s="1">
        <v>797.08632002499996</v>
      </c>
      <c r="AP330" s="1">
        <v>550.78450381921004</v>
      </c>
      <c r="AQ330" s="1">
        <v>59.542727272727298</v>
      </c>
      <c r="AR330" s="1">
        <v>71.3333333333333</v>
      </c>
      <c r="AS330" s="1">
        <v>313.47826086956502</v>
      </c>
      <c r="AT330" s="1">
        <v>95.647808776564204</v>
      </c>
      <c r="AU330" s="1">
        <v>4.46</v>
      </c>
      <c r="AV330" s="1">
        <v>796.35251184799995</v>
      </c>
      <c r="AW330" s="1">
        <v>355.06900000000002</v>
      </c>
      <c r="AX330" s="1">
        <v>9.8105589999999996</v>
      </c>
      <c r="AY330" s="1">
        <v>221.79028467347601</v>
      </c>
      <c r="AZ330" s="1">
        <v>635.60244419047604</v>
      </c>
      <c r="BA330" s="1">
        <v>255.8673795</v>
      </c>
      <c r="BB330" s="1">
        <v>32.580510481707421</v>
      </c>
      <c r="BC330" s="1">
        <v>10.903499999999999</v>
      </c>
      <c r="BD330" s="1">
        <v>19.9145</v>
      </c>
      <c r="BE330" s="1">
        <v>673</v>
      </c>
      <c r="BF330" s="1">
        <v>249.7</v>
      </c>
      <c r="BG330" s="1">
        <v>11331.4545454545</v>
      </c>
      <c r="BH330" s="1">
        <v>72</v>
      </c>
      <c r="BI330" s="1">
        <v>168.31794434782606</v>
      </c>
      <c r="BJ330" s="1">
        <v>715.51084000000003</v>
      </c>
      <c r="BK330" s="1">
        <v>893.65544</v>
      </c>
      <c r="BL330" s="1">
        <v>3784.8636363636401</v>
      </c>
      <c r="BM330" s="1">
        <v>650.5</v>
      </c>
      <c r="BN330" s="1">
        <f t="shared" si="7"/>
        <v>179.5821125940125</v>
      </c>
      <c r="BO330" s="1">
        <f t="shared" si="8"/>
        <v>131.61512027491409</v>
      </c>
      <c r="BP330" s="1">
        <f t="shared" si="9"/>
        <v>252.83042423202059</v>
      </c>
      <c r="BQ330" s="1">
        <f t="shared" si="10"/>
        <v>124.504546514339</v>
      </c>
      <c r="BR330" s="1">
        <f t="shared" si="11"/>
        <v>154.09214734099254</v>
      </c>
      <c r="BS330" s="49">
        <f>'PNG Exports'!$K$9</f>
        <v>0.32574320050600886</v>
      </c>
      <c r="BV330" s="49">
        <f>'PNG Exports'!$J$9</f>
        <v>0.39848197343453512</v>
      </c>
      <c r="BW330" s="49">
        <f>'PNG Exports'!$I$9</f>
        <v>0.27577482605945602</v>
      </c>
      <c r="BX330" s="1">
        <f t="shared" si="12"/>
        <v>150.60520463670002</v>
      </c>
      <c r="BY330" s="44">
        <v>3.0999999999999999E-3</v>
      </c>
      <c r="BZ330" s="44">
        <f t="shared" si="13"/>
        <v>6.2200000000000012E-2</v>
      </c>
      <c r="CA330" s="47">
        <f t="shared" si="14"/>
        <v>141.70443704267103</v>
      </c>
      <c r="CB330" s="56">
        <f t="shared" si="15"/>
        <v>150.79042337983751</v>
      </c>
      <c r="CC330" s="1">
        <f>5.34/12</f>
        <v>0.44500000000000001</v>
      </c>
      <c r="CD330" s="1">
        <f t="shared" si="17"/>
        <v>8.8308333333333326</v>
      </c>
      <c r="CE330" s="1">
        <f t="shared" si="6"/>
        <v>137.30551002390743</v>
      </c>
      <c r="CF330" s="1">
        <f t="shared" si="18"/>
        <v>145.33862396731769</v>
      </c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1:124">
      <c r="A331" s="1" t="s">
        <v>456</v>
      </c>
      <c r="B331" s="1">
        <v>118.50796331785024</v>
      </c>
      <c r="C331" s="1">
        <v>134.40618177953661</v>
      </c>
      <c r="D331" s="1">
        <v>118.1826285977034</v>
      </c>
      <c r="E331" s="1">
        <v>118.28985136577434</v>
      </c>
      <c r="F331" s="1">
        <v>117.19286284486924</v>
      </c>
      <c r="G331" s="1">
        <v>150.79329241876448</v>
      </c>
      <c r="H331" s="1">
        <v>118.65584716012502</v>
      </c>
      <c r="I331" s="38">
        <v>174.00654808108786</v>
      </c>
      <c r="J331" s="1">
        <v>109.20695398743453</v>
      </c>
      <c r="K331" s="1">
        <v>108.08257134194476</v>
      </c>
      <c r="L331" s="1">
        <v>2839.05</v>
      </c>
      <c r="M331" s="1">
        <v>658.83977900552497</v>
      </c>
      <c r="N331" s="1">
        <v>151.031916885133</v>
      </c>
      <c r="O331" s="1">
        <v>118.375</v>
      </c>
      <c r="P331" s="1">
        <v>56.678571428571502</v>
      </c>
      <c r="Q331" s="1">
        <v>1811.15204788049</v>
      </c>
      <c r="R331" s="1">
        <v>122.34473684210499</v>
      </c>
      <c r="S331" s="1">
        <v>80.968421052631598</v>
      </c>
      <c r="T331" s="1">
        <v>864.93</v>
      </c>
      <c r="U331" s="1">
        <v>5718.15</v>
      </c>
      <c r="V331" s="1">
        <v>57.892105263157902</v>
      </c>
      <c r="W331" s="1">
        <v>1252.3904</v>
      </c>
      <c r="X331" s="1">
        <v>1000</v>
      </c>
      <c r="Y331" s="1">
        <v>77.702500000000001</v>
      </c>
      <c r="Z331" s="1">
        <v>36.630000000000003</v>
      </c>
      <c r="AA331" s="1">
        <v>155.38055807999999</v>
      </c>
      <c r="AB331" s="1">
        <v>1775.075</v>
      </c>
      <c r="AC331" s="1">
        <v>165.124</v>
      </c>
      <c r="AD331" s="1">
        <v>262.56124574500001</v>
      </c>
      <c r="AE331" s="1">
        <v>177.34862532894701</v>
      </c>
      <c r="AF331" s="1">
        <v>8.39</v>
      </c>
      <c r="AG331" s="1">
        <v>7.17</v>
      </c>
      <c r="AH331" s="1">
        <v>8.00473684166667</v>
      </c>
      <c r="AI331" s="1">
        <v>41078.25</v>
      </c>
      <c r="AJ331" s="1">
        <v>57.58</v>
      </c>
      <c r="AK331" s="1">
        <v>57.76</v>
      </c>
      <c r="AL331" s="1">
        <v>55.68</v>
      </c>
      <c r="AM331" s="1">
        <v>59.25</v>
      </c>
      <c r="AN331" s="1">
        <v>4567.0909000000001</v>
      </c>
      <c r="AO331" s="1">
        <v>841.81642324500001</v>
      </c>
      <c r="AP331" s="1">
        <v>553.75250944253503</v>
      </c>
      <c r="AQ331" s="1">
        <v>65.676500000000004</v>
      </c>
      <c r="AR331" s="1">
        <v>73.772727272727295</v>
      </c>
      <c r="AS331" s="1">
        <v>316.05</v>
      </c>
      <c r="AT331" s="1">
        <v>104.95678222078401</v>
      </c>
      <c r="AU331" s="1">
        <v>4.6235864297253597</v>
      </c>
      <c r="AV331" s="1">
        <v>795.35674097799995</v>
      </c>
      <c r="AW331" s="1">
        <v>369.65699999999998</v>
      </c>
      <c r="AX331" s="1">
        <v>9.9207900000000002</v>
      </c>
      <c r="AY331" s="1">
        <v>244.10393878026301</v>
      </c>
      <c r="AZ331" s="1">
        <v>664.87858221052602</v>
      </c>
      <c r="BA331" s="1">
        <v>278.038610960526</v>
      </c>
      <c r="BB331" s="1">
        <v>32.539181691175813</v>
      </c>
      <c r="BC331" s="1">
        <v>10.571578947368399</v>
      </c>
      <c r="BD331" s="1">
        <v>20.725789473684198</v>
      </c>
      <c r="BE331" s="1">
        <v>673</v>
      </c>
      <c r="BF331" s="1">
        <v>212.5</v>
      </c>
      <c r="BG331" s="1">
        <v>12890.2</v>
      </c>
      <c r="BH331" s="1">
        <v>76.25</v>
      </c>
      <c r="BI331" s="1">
        <v>173.65056866666674</v>
      </c>
      <c r="BJ331" s="1">
        <v>706.96495454545402</v>
      </c>
      <c r="BK331" s="1">
        <v>875.61570909090904</v>
      </c>
      <c r="BL331" s="1">
        <v>3321.375</v>
      </c>
      <c r="BM331" s="1">
        <v>664.2</v>
      </c>
      <c r="BN331" s="1">
        <f t="shared" si="7"/>
        <v>180.49146175941416</v>
      </c>
      <c r="BO331" s="1">
        <f t="shared" si="8"/>
        <v>123.19587628865978</v>
      </c>
      <c r="BP331" s="1">
        <f t="shared" si="9"/>
        <v>282.05819242983432</v>
      </c>
      <c r="BQ331" s="1">
        <f t="shared" si="10"/>
        <v>134.2504080205176</v>
      </c>
      <c r="BR331" s="1">
        <f t="shared" si="11"/>
        <v>157.33743929882743</v>
      </c>
      <c r="BS331" s="49">
        <f>BS330</f>
        <v>0.32574320050600886</v>
      </c>
      <c r="BV331" s="49">
        <f>BV330</f>
        <v>0.39848197343453512</v>
      </c>
      <c r="BW331" s="49">
        <f>BW330</f>
        <v>0.27577482605945602</v>
      </c>
      <c r="BX331" s="1">
        <f t="shared" si="12"/>
        <v>155.67993889520125</v>
      </c>
      <c r="BY331" s="44">
        <v>5.4000000000000003E-3</v>
      </c>
      <c r="BZ331" s="44">
        <f t="shared" si="13"/>
        <v>6.7600000000000007E-2</v>
      </c>
      <c r="CA331" s="47">
        <f t="shared" si="14"/>
        <v>145.99664669591974</v>
      </c>
      <c r="CB331" s="56">
        <f t="shared" si="15"/>
        <v>148.39353503787862</v>
      </c>
      <c r="CC331" s="1">
        <f t="shared" ref="CC331:CC341" si="20">5.34/12</f>
        <v>0.44500000000000001</v>
      </c>
      <c r="CD331" s="1">
        <f t="shared" si="17"/>
        <v>9.2758333333333329</v>
      </c>
      <c r="CE331" s="1">
        <f t="shared" si="6"/>
        <v>141.23932722984722</v>
      </c>
      <c r="CF331" s="1">
        <f t="shared" si="18"/>
        <v>139.27241862687731</v>
      </c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1:124">
      <c r="A332" s="1" t="s">
        <v>457</v>
      </c>
      <c r="B332" s="1">
        <v>122.41429404452565</v>
      </c>
      <c r="C332" s="1">
        <v>136.64763096940175</v>
      </c>
      <c r="D332" s="1">
        <v>117.8477762510318</v>
      </c>
      <c r="E332" s="1">
        <v>117.93226874246915</v>
      </c>
      <c r="F332" s="1">
        <v>117.06783206659355</v>
      </c>
      <c r="G332" s="1">
        <v>155.63701608241846</v>
      </c>
      <c r="H332" s="1">
        <v>116.69758112829047</v>
      </c>
      <c r="I332" s="38">
        <v>183.76342910815779</v>
      </c>
      <c r="J332" s="1">
        <v>114.08729817009733</v>
      </c>
      <c r="K332" s="1">
        <v>113.84507882561059</v>
      </c>
      <c r="L332" s="1">
        <v>2757.07954545455</v>
      </c>
      <c r="M332" s="1">
        <v>646.65996986438995</v>
      </c>
      <c r="N332" s="1">
        <v>157.05778834787401</v>
      </c>
      <c r="O332" s="1">
        <v>118.4</v>
      </c>
      <c r="P332" s="1">
        <v>59.335714285714303</v>
      </c>
      <c r="Q332" s="1">
        <v>1924.20251093462</v>
      </c>
      <c r="R332" s="1">
        <v>116.61450000000001</v>
      </c>
      <c r="S332" s="1">
        <v>78.875</v>
      </c>
      <c r="T332" s="1">
        <v>854.86</v>
      </c>
      <c r="U332" s="1">
        <v>6465.2954545454504</v>
      </c>
      <c r="V332" s="1">
        <v>58.411363636363703</v>
      </c>
      <c r="W332" s="1">
        <v>1268.8746818181801</v>
      </c>
      <c r="X332" s="1">
        <v>1000</v>
      </c>
      <c r="Y332" s="1">
        <v>77.650000000000006</v>
      </c>
      <c r="Z332" s="1">
        <v>36.630000000000003</v>
      </c>
      <c r="AA332" s="1">
        <v>154.24217332000001</v>
      </c>
      <c r="AB332" s="1">
        <v>1908.97727272727</v>
      </c>
      <c r="AC332" s="1">
        <v>151.26599999999999</v>
      </c>
      <c r="AD332" s="1">
        <v>269.659704213</v>
      </c>
      <c r="AE332" s="1">
        <v>169.522342729592</v>
      </c>
      <c r="AF332" s="1">
        <v>8.39</v>
      </c>
      <c r="AG332" s="1">
        <v>7.36</v>
      </c>
      <c r="AH332" s="1">
        <v>7.11</v>
      </c>
      <c r="AI332" s="1">
        <v>46125.227272727301</v>
      </c>
      <c r="AJ332" s="1">
        <v>60.6</v>
      </c>
      <c r="AK332" s="1">
        <v>62.14</v>
      </c>
      <c r="AL332" s="1">
        <v>59.05</v>
      </c>
      <c r="AM332" s="1">
        <v>60.6</v>
      </c>
      <c r="AN332" s="1">
        <v>4749.4647000000004</v>
      </c>
      <c r="AO332" s="1">
        <v>811.34080289200006</v>
      </c>
      <c r="AP332" s="1">
        <v>566.38811125695895</v>
      </c>
      <c r="AQ332" s="1">
        <v>61.534545454545501</v>
      </c>
      <c r="AR332" s="1">
        <v>76.365384615384599</v>
      </c>
      <c r="AS332" s="1">
        <v>326.18181818181802</v>
      </c>
      <c r="AT332" s="1">
        <v>103.239453512262</v>
      </c>
      <c r="AU332" s="1">
        <v>4.70032573289902</v>
      </c>
      <c r="AV332" s="1">
        <v>791.45494491600004</v>
      </c>
      <c r="AW332" s="1">
        <v>343.56799999999998</v>
      </c>
      <c r="AX332" s="1">
        <v>9.8987438000000001</v>
      </c>
      <c r="AY332" s="1">
        <v>239.53224766299999</v>
      </c>
      <c r="AZ332" s="1">
        <v>679.52400999999998</v>
      </c>
      <c r="BA332" s="1">
        <v>276.95981417045499</v>
      </c>
      <c r="BB332" s="1">
        <v>32.380215501991273</v>
      </c>
      <c r="BC332" s="1">
        <v>10.3668181818182</v>
      </c>
      <c r="BD332" s="1">
        <v>20.8272727272727</v>
      </c>
      <c r="BE332" s="1">
        <v>673</v>
      </c>
      <c r="BF332" s="1">
        <v>203.27</v>
      </c>
      <c r="BG332" s="1">
        <v>13787.25</v>
      </c>
      <c r="BH332" s="1">
        <v>89.4444444444445</v>
      </c>
      <c r="BI332" s="1">
        <v>173.31319499999995</v>
      </c>
      <c r="BJ332" s="1">
        <v>724.75481249999996</v>
      </c>
      <c r="BK332" s="1">
        <v>914.01591250000001</v>
      </c>
      <c r="BL332" s="1">
        <v>3256.1818181818198</v>
      </c>
      <c r="BM332" s="1">
        <v>661.75</v>
      </c>
      <c r="BN332" s="1">
        <f t="shared" si="7"/>
        <v>204.07485415692216</v>
      </c>
      <c r="BO332" s="1">
        <f t="shared" si="8"/>
        <v>126.46048109965635</v>
      </c>
      <c r="BP332" s="1">
        <f t="shared" si="9"/>
        <v>316.71257246744352</v>
      </c>
      <c r="BQ332" s="1">
        <f t="shared" si="10"/>
        <v>141.29167638144088</v>
      </c>
      <c r="BR332" s="1">
        <f t="shared" si="11"/>
        <v>156.75707686841173</v>
      </c>
      <c r="BS332" s="49">
        <f t="shared" ref="BS332:BS341" si="21">BS331</f>
        <v>0.32574320050600886</v>
      </c>
      <c r="BV332" s="49">
        <f t="shared" ref="BV332:BV341" si="22">BV331</f>
        <v>0.39848197343453512</v>
      </c>
      <c r="BW332" s="49">
        <f t="shared" ref="BW332:BW341" si="23">BW331</f>
        <v>0.27577482605945602</v>
      </c>
      <c r="BX332" s="1">
        <f t="shared" si="12"/>
        <v>166.00783777719809</v>
      </c>
      <c r="BY332" s="44">
        <v>9.1000000000000004E-3</v>
      </c>
      <c r="BZ332" s="44">
        <f t="shared" si="13"/>
        <v>7.6700000000000004E-2</v>
      </c>
      <c r="CA332" s="47">
        <f t="shared" si="14"/>
        <v>154.7857079434595</v>
      </c>
      <c r="CB332" s="56">
        <f t="shared" si="15"/>
        <v>151.58962149066906</v>
      </c>
      <c r="CC332" s="1">
        <f t="shared" si="20"/>
        <v>0.44500000000000001</v>
      </c>
      <c r="CD332" s="1">
        <f t="shared" si="17"/>
        <v>9.7208333333333332</v>
      </c>
      <c r="CE332" s="1">
        <f t="shared" si="6"/>
        <v>149.8704925466063</v>
      </c>
      <c r="CF332" s="1">
        <f t="shared" si="18"/>
        <v>145.55490988822675</v>
      </c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1:124">
      <c r="A333" s="1" t="s">
        <v>458</v>
      </c>
      <c r="B333" s="1">
        <v>129.03278824185671</v>
      </c>
      <c r="C333" s="1">
        <v>142.58705535962312</v>
      </c>
      <c r="D333" s="1">
        <v>118.48697246051945</v>
      </c>
      <c r="E333" s="1">
        <v>118.40224554654174</v>
      </c>
      <c r="F333" s="1">
        <v>119.26908058276963</v>
      </c>
      <c r="G333" s="1">
        <v>166.93010280772512</v>
      </c>
      <c r="H333" s="1">
        <v>118.44661132628096</v>
      </c>
      <c r="I333" s="38">
        <v>201.95030040287421</v>
      </c>
      <c r="J333" s="1">
        <v>121.10307176242172</v>
      </c>
      <c r="K333" s="1">
        <v>122.28369321178172</v>
      </c>
      <c r="L333" s="1">
        <v>2817.0526315789498</v>
      </c>
      <c r="M333" s="1">
        <v>647.19810576164195</v>
      </c>
      <c r="N333" s="1">
        <v>157.11700365883999</v>
      </c>
      <c r="O333" s="1">
        <v>117.625</v>
      </c>
      <c r="P333" s="1">
        <v>60.128571428571398</v>
      </c>
      <c r="Q333" s="1">
        <v>2034.2542951498799</v>
      </c>
      <c r="R333" s="1">
        <v>114.5895</v>
      </c>
      <c r="S333" s="1">
        <v>81.644000000000005</v>
      </c>
      <c r="T333" s="1">
        <v>835.79</v>
      </c>
      <c r="U333" s="1">
        <v>7753.3421052631602</v>
      </c>
      <c r="V333" s="1">
        <v>57.177500000000002</v>
      </c>
      <c r="W333" s="1">
        <v>1289.38083333333</v>
      </c>
      <c r="X333" s="1">
        <v>1000</v>
      </c>
      <c r="Y333" s="1">
        <v>77.869047619047606</v>
      </c>
      <c r="Z333" s="1">
        <v>36.630000000000003</v>
      </c>
      <c r="AA333" s="1">
        <v>157.17977703</v>
      </c>
      <c r="AB333" s="1">
        <v>1984.15789473684</v>
      </c>
      <c r="AC333" s="1">
        <v>163.04400000000001</v>
      </c>
      <c r="AD333" s="1">
        <v>266.04299296200003</v>
      </c>
      <c r="AE333" s="1">
        <v>152.58135651785699</v>
      </c>
      <c r="AF333" s="1">
        <v>7.83</v>
      </c>
      <c r="AG333" s="1">
        <v>7.72</v>
      </c>
      <c r="AH333" s="1">
        <v>7.5991999999999997</v>
      </c>
      <c r="AI333" s="1">
        <v>49956.578947368398</v>
      </c>
      <c r="AJ333" s="1">
        <v>65.099999999999994</v>
      </c>
      <c r="AK333" s="1">
        <v>67.400000000000006</v>
      </c>
      <c r="AL333" s="1">
        <v>63.84</v>
      </c>
      <c r="AM333" s="1">
        <v>63.94</v>
      </c>
      <c r="AN333" s="1">
        <v>4875.6685714285704</v>
      </c>
      <c r="AO333" s="1">
        <v>855.83967140899995</v>
      </c>
      <c r="AP333" s="1">
        <v>645.40732061603705</v>
      </c>
      <c r="AQ333" s="1">
        <v>65.420476190476194</v>
      </c>
      <c r="AR333" s="1">
        <v>78.096153846153896</v>
      </c>
      <c r="AS333" s="1">
        <v>322.28571428571399</v>
      </c>
      <c r="AT333" s="1">
        <v>106.749620460686</v>
      </c>
      <c r="AU333" s="1">
        <v>4.7766666666666699</v>
      </c>
      <c r="AV333" s="1">
        <v>808.80980864900005</v>
      </c>
      <c r="AW333" s="1">
        <v>353.72500000000002</v>
      </c>
      <c r="AX333" s="1">
        <v>10.031021000000001</v>
      </c>
      <c r="AY333" s="1">
        <v>221.74645467614999</v>
      </c>
      <c r="AZ333" s="1">
        <v>714.10948729999996</v>
      </c>
      <c r="BA333" s="1">
        <v>270.3922953375</v>
      </c>
      <c r="BB333" s="1">
        <v>33.089892240648709</v>
      </c>
      <c r="BC333" s="1">
        <v>9.5939999999999994</v>
      </c>
      <c r="BD333" s="1">
        <v>20.905999999999999</v>
      </c>
      <c r="BE333" s="1">
        <v>673</v>
      </c>
      <c r="BF333" s="1">
        <v>192.05</v>
      </c>
      <c r="BG333" s="1">
        <v>13952.8421052632</v>
      </c>
      <c r="BH333" s="1">
        <v>110.428571428571</v>
      </c>
      <c r="BI333" s="1">
        <v>178.55584816666664</v>
      </c>
      <c r="BJ333" s="1">
        <v>742.55188333333297</v>
      </c>
      <c r="BK333" s="1">
        <v>940.36940000000004</v>
      </c>
      <c r="BL333" s="1">
        <v>3566.85526315789</v>
      </c>
      <c r="BM333" s="1">
        <v>677</v>
      </c>
      <c r="BN333" s="1">
        <f t="shared" si="7"/>
        <v>244.73160901686057</v>
      </c>
      <c r="BO333" s="1">
        <f t="shared" si="8"/>
        <v>132.64604810996562</v>
      </c>
      <c r="BP333" s="1">
        <f t="shared" si="9"/>
        <v>343.02002538747507</v>
      </c>
      <c r="BQ333" s="1">
        <f t="shared" si="10"/>
        <v>151.78363254837956</v>
      </c>
      <c r="BR333" s="1">
        <f t="shared" si="11"/>
        <v>160.36953689446881</v>
      </c>
      <c r="BS333" s="49">
        <f t="shared" si="21"/>
        <v>0.32574320050600886</v>
      </c>
      <c r="BV333" s="49">
        <f t="shared" si="22"/>
        <v>0.39848197343453512</v>
      </c>
      <c r="BW333" s="49">
        <f t="shared" si="23"/>
        <v>0.27577482605945602</v>
      </c>
      <c r="BX333" s="1">
        <f t="shared" si="12"/>
        <v>184.42858016138567</v>
      </c>
      <c r="BY333" s="44">
        <v>6.4999999999999997E-3</v>
      </c>
      <c r="BZ333" s="44">
        <f t="shared" si="13"/>
        <v>8.320000000000001E-2</v>
      </c>
      <c r="CA333" s="47">
        <f t="shared" si="14"/>
        <v>170.2829080630074</v>
      </c>
      <c r="CB333" s="56">
        <f t="shared" si="15"/>
        <v>160.93626477683824</v>
      </c>
      <c r="CC333" s="1">
        <f t="shared" si="20"/>
        <v>0.44500000000000001</v>
      </c>
      <c r="CD333" s="1">
        <f t="shared" si="17"/>
        <v>10.165833333333333</v>
      </c>
      <c r="CE333" s="1">
        <f t="shared" si="6"/>
        <v>165.67987808314615</v>
      </c>
      <c r="CF333" s="1">
        <f t="shared" si="18"/>
        <v>157.77518531487624</v>
      </c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1:124">
      <c r="A334" s="1" t="s">
        <v>459</v>
      </c>
      <c r="B334" s="1">
        <v>129.95102909614201</v>
      </c>
      <c r="C334" s="1">
        <v>144.40835787996303</v>
      </c>
      <c r="D334" s="1">
        <v>120.03539542882682</v>
      </c>
      <c r="E334" s="1">
        <v>120.08915589263634</v>
      </c>
      <c r="F334" s="1">
        <v>119.53913640760885</v>
      </c>
      <c r="G334" s="1">
        <v>169.02703591035629</v>
      </c>
      <c r="H334" s="1">
        <v>118.70126349171247</v>
      </c>
      <c r="I334" s="38">
        <v>205.37793474989084</v>
      </c>
      <c r="J334" s="1">
        <v>121.49299021365562</v>
      </c>
      <c r="K334" s="1">
        <v>122.51754922625075</v>
      </c>
      <c r="L334" s="1">
        <v>2804.6047619047599</v>
      </c>
      <c r="M334" s="1">
        <v>691.80879173672804</v>
      </c>
      <c r="N334" s="1">
        <v>161.689434202992</v>
      </c>
      <c r="O334" s="1">
        <v>116.625</v>
      </c>
      <c r="P334" s="1">
        <v>60</v>
      </c>
      <c r="Q334" s="1">
        <v>2011.12960949481</v>
      </c>
      <c r="R334" s="1">
        <v>112.52</v>
      </c>
      <c r="S334" s="1">
        <v>86.275714285714301</v>
      </c>
      <c r="T334" s="1">
        <v>858.9</v>
      </c>
      <c r="U334" s="1">
        <v>7677.9523809523798</v>
      </c>
      <c r="V334" s="1">
        <v>55.573809523809501</v>
      </c>
      <c r="W334" s="1">
        <v>1266.9243478260901</v>
      </c>
      <c r="X334" s="1">
        <v>1013.04347826087</v>
      </c>
      <c r="Y334" s="1">
        <v>76.8125</v>
      </c>
      <c r="Z334" s="1">
        <v>36.630000000000003</v>
      </c>
      <c r="AA334" s="1">
        <v>157.32157144999999</v>
      </c>
      <c r="AB334" s="1">
        <v>2106</v>
      </c>
      <c r="AC334" s="1">
        <v>158.715</v>
      </c>
      <c r="AD334" s="1">
        <v>261.94534536600003</v>
      </c>
      <c r="AE334" s="1">
        <v>156.444273071429</v>
      </c>
      <c r="AF334" s="1">
        <v>7.83</v>
      </c>
      <c r="AG334" s="1">
        <v>8.2100000000000009</v>
      </c>
      <c r="AH334" s="1">
        <v>7.6405636361111098</v>
      </c>
      <c r="AI334" s="1">
        <v>51783.333333333299</v>
      </c>
      <c r="AJ334" s="1">
        <v>65.099999999999994</v>
      </c>
      <c r="AK334" s="1">
        <v>67.48</v>
      </c>
      <c r="AL334" s="1">
        <v>64.540000000000006</v>
      </c>
      <c r="AM334" s="1">
        <v>63.45</v>
      </c>
      <c r="AN334" s="1">
        <v>4733.6945565217402</v>
      </c>
      <c r="AO334" s="1">
        <v>886.83983232800006</v>
      </c>
      <c r="AP334" s="1">
        <v>740.63337854074803</v>
      </c>
      <c r="AQ334" s="1">
        <v>73.5085714285714</v>
      </c>
      <c r="AR334" s="1">
        <v>79.517499999999998</v>
      </c>
      <c r="AS334" s="1">
        <v>320.60869565217399</v>
      </c>
      <c r="AT334" s="1">
        <v>108.60066045873501</v>
      </c>
      <c r="AU334" s="1">
        <v>4.4302325581395401</v>
      </c>
      <c r="AV334" s="1">
        <v>806.21267564599998</v>
      </c>
      <c r="AW334" s="1">
        <v>362.24900000000002</v>
      </c>
      <c r="AX334" s="1">
        <v>10.031021000000001</v>
      </c>
      <c r="AY334" s="1">
        <v>227.672380068591</v>
      </c>
      <c r="AZ334" s="1">
        <v>756.06440799999996</v>
      </c>
      <c r="BA334" s="1">
        <v>283.206243170454</v>
      </c>
      <c r="BB334" s="1">
        <v>32.983966023130087</v>
      </c>
      <c r="BC334" s="1">
        <v>9.0863636363636395</v>
      </c>
      <c r="BD334" s="1">
        <v>21.010909090909099</v>
      </c>
      <c r="BE334" s="1">
        <v>673</v>
      </c>
      <c r="BF334" s="1">
        <v>190.04</v>
      </c>
      <c r="BG334" s="1">
        <v>14162.142857142901</v>
      </c>
      <c r="BH334" s="1">
        <v>119.111111111111</v>
      </c>
      <c r="BI334" s="1">
        <v>176.45746528985509</v>
      </c>
      <c r="BJ334" s="1">
        <v>788.25319999999999</v>
      </c>
      <c r="BK334" s="1">
        <v>989.08142999999995</v>
      </c>
      <c r="BL334" s="1">
        <v>3847.5238095238101</v>
      </c>
      <c r="BM334" s="1">
        <v>659.1</v>
      </c>
      <c r="BN334" s="1">
        <f t="shared" si="7"/>
        <v>242.35195798593418</v>
      </c>
      <c r="BO334" s="1">
        <f t="shared" si="8"/>
        <v>141.06529209621993</v>
      </c>
      <c r="BP334" s="1">
        <f t="shared" si="9"/>
        <v>355.56318484822452</v>
      </c>
      <c r="BQ334" s="1">
        <f t="shared" si="10"/>
        <v>151.78363254837956</v>
      </c>
      <c r="BR334" s="1">
        <f t="shared" si="11"/>
        <v>156.12933791306409</v>
      </c>
      <c r="BS334" s="49">
        <f t="shared" si="21"/>
        <v>0.32574320050600886</v>
      </c>
      <c r="BV334" s="49">
        <f t="shared" si="22"/>
        <v>0.39848197343453512</v>
      </c>
      <c r="BW334" s="49">
        <f t="shared" si="23"/>
        <v>0.27577482605945602</v>
      </c>
      <c r="BX334" s="1">
        <f t="shared" si="12"/>
        <v>182.4840848819299</v>
      </c>
      <c r="BY334" s="44">
        <v>6.1000000000000004E-3</v>
      </c>
      <c r="BZ334" s="44">
        <f t="shared" si="13"/>
        <v>8.9300000000000004E-2</v>
      </c>
      <c r="CA334" s="47">
        <f t="shared" si="14"/>
        <v>167.30140901975332</v>
      </c>
      <c r="CB334" s="56">
        <f t="shared" si="15"/>
        <v>164.1188368982958</v>
      </c>
      <c r="CC334" s="1">
        <f t="shared" si="20"/>
        <v>0.44500000000000001</v>
      </c>
      <c r="CD334" s="1">
        <f t="shared" si="17"/>
        <v>10.610833333333334</v>
      </c>
      <c r="CE334" s="1">
        <f t="shared" si="6"/>
        <v>163.12100277524979</v>
      </c>
      <c r="CF334" s="1">
        <f t="shared" si="18"/>
        <v>164.40044042919797</v>
      </c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1:124">
      <c r="A335" s="1" t="s">
        <v>460</v>
      </c>
      <c r="B335" s="1">
        <v>133.05720126706743</v>
      </c>
      <c r="C335" s="1">
        <v>143.85277603579516</v>
      </c>
      <c r="D335" s="1">
        <v>125.0476804709764</v>
      </c>
      <c r="E335" s="1">
        <v>125.07190040197395</v>
      </c>
      <c r="F335" s="1">
        <v>124.82410800900136</v>
      </c>
      <c r="G335" s="1">
        <v>162.8474548307592</v>
      </c>
      <c r="H335" s="1">
        <v>115.07308258965909</v>
      </c>
      <c r="I335" s="38">
        <v>197.35544723695497</v>
      </c>
      <c r="J335" s="1">
        <v>126.74141551452436</v>
      </c>
      <c r="K335" s="1">
        <v>128.08138231286298</v>
      </c>
      <c r="L335" s="1">
        <v>2681.3095238095202</v>
      </c>
      <c r="M335" s="1">
        <v>778.74243620100003</v>
      </c>
      <c r="N335" s="1">
        <v>184.44876293034099</v>
      </c>
      <c r="O335" s="1">
        <v>119</v>
      </c>
      <c r="P335" s="1">
        <v>66</v>
      </c>
      <c r="Q335" s="1">
        <v>2013.0421745093499</v>
      </c>
      <c r="R335" s="1">
        <v>118.6705</v>
      </c>
      <c r="S335" s="1">
        <v>94.762500000000003</v>
      </c>
      <c r="T335" s="1">
        <v>903.5</v>
      </c>
      <c r="U335" s="1">
        <v>7514.2380952381</v>
      </c>
      <c r="V335" s="1">
        <v>60.439473684210498</v>
      </c>
      <c r="W335" s="1">
        <v>1254.1545476190499</v>
      </c>
      <c r="X335" s="1">
        <v>1095.2380952381</v>
      </c>
      <c r="Y335" s="1">
        <v>73.254999999999995</v>
      </c>
      <c r="Z335" s="1">
        <v>36.630000000000003</v>
      </c>
      <c r="AA335" s="1">
        <v>159.24488160000001</v>
      </c>
      <c r="AB335" s="1">
        <v>2436.6428571428601</v>
      </c>
      <c r="AC335" s="1">
        <v>148.601</v>
      </c>
      <c r="AD335" s="1">
        <v>257.91078620000002</v>
      </c>
      <c r="AE335" s="1">
        <v>164.50445763888899</v>
      </c>
      <c r="AF335" s="1">
        <v>7.83</v>
      </c>
      <c r="AG335" s="1">
        <v>8.48</v>
      </c>
      <c r="AH335" s="1">
        <v>7.3471428583333296</v>
      </c>
      <c r="AI335" s="1">
        <v>41551.666666666701</v>
      </c>
      <c r="AJ335" s="1">
        <v>68.19</v>
      </c>
      <c r="AK335" s="1">
        <v>71.319999999999993</v>
      </c>
      <c r="AL335" s="1">
        <v>65.760000000000005</v>
      </c>
      <c r="AM335" s="1">
        <v>67.489999999999995</v>
      </c>
      <c r="AN335" s="1">
        <v>4533.8369380952399</v>
      </c>
      <c r="AO335" s="1">
        <v>935.34291431600002</v>
      </c>
      <c r="AP335" s="1">
        <v>748.43344940712302</v>
      </c>
      <c r="AQ335" s="1">
        <v>74.064761904761895</v>
      </c>
      <c r="AR335" s="1">
        <v>80.75</v>
      </c>
      <c r="AS335" s="1">
        <v>326.28571428571399</v>
      </c>
      <c r="AT335" s="1">
        <v>102.861281925318</v>
      </c>
      <c r="AU335" s="1">
        <v>4.2246256239600699</v>
      </c>
      <c r="AV335" s="1">
        <v>807.06212916300001</v>
      </c>
      <c r="AW335" s="1">
        <v>339.55799999999999</v>
      </c>
      <c r="AX335" s="1">
        <v>10.031021000000001</v>
      </c>
      <c r="AY335" s="1">
        <v>249.159099770333</v>
      </c>
      <c r="AZ335" s="1">
        <v>782.92355114285704</v>
      </c>
      <c r="BA335" s="1">
        <v>302.82932749999998</v>
      </c>
      <c r="BB335" s="1">
        <v>33.01905750953302</v>
      </c>
      <c r="BC335" s="1">
        <v>9.2604761904761901</v>
      </c>
      <c r="BD335" s="1">
        <v>21.323809523809501</v>
      </c>
      <c r="BE335" s="1">
        <v>673</v>
      </c>
      <c r="BF335" s="1">
        <v>202.05</v>
      </c>
      <c r="BG335" s="1">
        <v>14078.833333333299</v>
      </c>
      <c r="BH335" s="1">
        <v>136.222222222222</v>
      </c>
      <c r="BI335" s="1">
        <v>206.51690365079364</v>
      </c>
      <c r="BJ335" s="1">
        <v>787.58217500000001</v>
      </c>
      <c r="BK335" s="1">
        <v>987.73239999999998</v>
      </c>
      <c r="BL335" s="1">
        <v>3628.6547619047601</v>
      </c>
      <c r="BM335" s="1">
        <v>650.5</v>
      </c>
      <c r="BN335" s="1">
        <f t="shared" si="7"/>
        <v>237.18437218642404</v>
      </c>
      <c r="BO335" s="1">
        <f t="shared" si="8"/>
        <v>145.70446735395188</v>
      </c>
      <c r="BP335" s="1">
        <f t="shared" si="9"/>
        <v>285.30884330386544</v>
      </c>
      <c r="BQ335" s="1">
        <f t="shared" si="10"/>
        <v>158.98810911634413</v>
      </c>
      <c r="BR335" s="1">
        <f t="shared" si="11"/>
        <v>154.09214734099254</v>
      </c>
      <c r="BS335" s="49">
        <f t="shared" si="21"/>
        <v>0.32574320050600886</v>
      </c>
      <c r="BV335" s="49">
        <f t="shared" si="22"/>
        <v>0.39848197343453512</v>
      </c>
      <c r="BW335" s="49">
        <f t="shared" si="23"/>
        <v>0.27577482605945602</v>
      </c>
      <c r="BX335" s="1">
        <f t="shared" si="12"/>
        <v>183.10982710941045</v>
      </c>
      <c r="BY335" s="44">
        <v>1.9E-3</v>
      </c>
      <c r="BZ335" s="44">
        <f t="shared" si="13"/>
        <v>9.1200000000000003E-2</v>
      </c>
      <c r="CA335" s="47">
        <f t="shared" si="14"/>
        <v>166.75811954854009</v>
      </c>
      <c r="CB335" s="56">
        <f t="shared" si="15"/>
        <v>165.43847822341795</v>
      </c>
      <c r="CC335" s="1">
        <f t="shared" si="20"/>
        <v>0.44500000000000001</v>
      </c>
      <c r="CD335" s="1">
        <f t="shared" si="17"/>
        <v>11.055833333333334</v>
      </c>
      <c r="CE335" s="1">
        <f t="shared" si="6"/>
        <v>162.86550980723922</v>
      </c>
      <c r="CF335" s="1">
        <f t="shared" si="18"/>
        <v>162.99325629124451</v>
      </c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1:124">
      <c r="A336" s="1" t="s">
        <v>461</v>
      </c>
      <c r="B336" s="1">
        <v>138.29468587575155</v>
      </c>
      <c r="C336" s="1">
        <v>143.64325053356609</v>
      </c>
      <c r="D336" s="1">
        <v>127.04777153882446</v>
      </c>
      <c r="E336" s="1">
        <v>126.94753607276114</v>
      </c>
      <c r="F336" s="1">
        <v>127.9730380033419</v>
      </c>
      <c r="G336" s="1">
        <v>160.40603654904504</v>
      </c>
      <c r="H336" s="1">
        <v>110.38885689144639</v>
      </c>
      <c r="I336" s="38">
        <v>196.53403519847316</v>
      </c>
      <c r="J336" s="1">
        <v>135.16559000211316</v>
      </c>
      <c r="K336" s="1">
        <v>138.11593686681383</v>
      </c>
      <c r="L336" s="1">
        <v>2738.0909090909099</v>
      </c>
      <c r="M336" s="1">
        <v>735.18332496232995</v>
      </c>
      <c r="N336" s="1">
        <v>177.907705305571</v>
      </c>
      <c r="O336" s="1">
        <v>117.5</v>
      </c>
      <c r="P336" s="1">
        <v>72.117857142857204</v>
      </c>
      <c r="Q336" s="1">
        <v>2151.6658518959498</v>
      </c>
      <c r="R336" s="1">
        <v>116.800952380952</v>
      </c>
      <c r="S336" s="1">
        <v>93.466666666666598</v>
      </c>
      <c r="T336" s="1">
        <v>939.4</v>
      </c>
      <c r="U336" s="1">
        <v>7980.9318181818198</v>
      </c>
      <c r="V336" s="1">
        <v>67.805000000000007</v>
      </c>
      <c r="W336" s="1">
        <v>1212.95009090909</v>
      </c>
      <c r="X336" s="1">
        <v>1159.0909090909099</v>
      </c>
      <c r="Y336" s="1">
        <v>67.669499999999999</v>
      </c>
      <c r="Z336" s="1">
        <v>36.630000000000003</v>
      </c>
      <c r="AA336" s="1">
        <v>165.72327379999999</v>
      </c>
      <c r="AB336" s="1">
        <v>3072.4318181818198</v>
      </c>
      <c r="AC336" s="1">
        <v>146.322</v>
      </c>
      <c r="AD336" s="1">
        <v>263.05015633900001</v>
      </c>
      <c r="AE336" s="1">
        <v>147.13352086466199</v>
      </c>
      <c r="AF336" s="1">
        <v>7.79</v>
      </c>
      <c r="AG336" s="1">
        <v>8.2200000000000006</v>
      </c>
      <c r="AH336" s="1">
        <v>6.2228571416666698</v>
      </c>
      <c r="AI336" s="1">
        <v>33400.227272727301</v>
      </c>
      <c r="AJ336" s="1">
        <v>73.67</v>
      </c>
      <c r="AK336" s="1">
        <v>77.2</v>
      </c>
      <c r="AL336" s="1">
        <v>69.459999999999994</v>
      </c>
      <c r="AM336" s="1">
        <v>74.14</v>
      </c>
      <c r="AN336" s="1">
        <v>4426.9537545454596</v>
      </c>
      <c r="AO336" s="1">
        <v>1142.4840065799999</v>
      </c>
      <c r="AP336" s="1">
        <v>764.47031550667703</v>
      </c>
      <c r="AQ336" s="1">
        <v>70.812380952380906</v>
      </c>
      <c r="AR336" s="1">
        <v>81.1666666666667</v>
      </c>
      <c r="AS336" s="1">
        <v>332.54545454545502</v>
      </c>
      <c r="AT336" s="1">
        <v>95.296388389273005</v>
      </c>
      <c r="AU336" s="1">
        <v>4.3540587219343703</v>
      </c>
      <c r="AV336" s="1">
        <v>826.408534637</v>
      </c>
      <c r="AW336" s="1">
        <v>309.02699999999999</v>
      </c>
      <c r="AX336" s="1">
        <v>10.031021000000001</v>
      </c>
      <c r="AY336" s="1">
        <v>252.565766628381</v>
      </c>
      <c r="AZ336" s="1">
        <v>819.15280647618999</v>
      </c>
      <c r="BA336" s="1">
        <v>313.47625199999999</v>
      </c>
      <c r="BB336" s="1">
        <v>33.810699572220649</v>
      </c>
      <c r="BC336" s="1">
        <v>9.8957142857142806</v>
      </c>
      <c r="BD336" s="1">
        <v>21.118095238095201</v>
      </c>
      <c r="BE336" s="1">
        <v>673</v>
      </c>
      <c r="BF336" s="1">
        <v>211.91</v>
      </c>
      <c r="BG336" s="1">
        <v>14732.727272727299</v>
      </c>
      <c r="BH336" s="1">
        <v>131.5</v>
      </c>
      <c r="BI336" s="1">
        <v>222.00173460317455</v>
      </c>
      <c r="BJ336" s="1">
        <v>761.63514999999995</v>
      </c>
      <c r="BK336" s="1">
        <v>936.33927500000004</v>
      </c>
      <c r="BL336" s="1">
        <v>3546.29545454545</v>
      </c>
      <c r="BM336" s="1">
        <v>665.5</v>
      </c>
      <c r="BN336" s="1">
        <f t="shared" si="7"/>
        <v>251.91540097161771</v>
      </c>
      <c r="BO336" s="1">
        <f t="shared" si="8"/>
        <v>141.23711340206185</v>
      </c>
      <c r="BP336" s="1">
        <f t="shared" si="9"/>
        <v>229.33809817339147</v>
      </c>
      <c r="BQ336" s="1">
        <f t="shared" si="10"/>
        <v>171.76498018186058</v>
      </c>
      <c r="BR336" s="1">
        <f t="shared" si="11"/>
        <v>157.64538671088476</v>
      </c>
      <c r="BS336" s="49">
        <f t="shared" si="21"/>
        <v>0.32574320050600886</v>
      </c>
      <c r="BV336" s="49">
        <f t="shared" si="22"/>
        <v>0.39848197343453512</v>
      </c>
      <c r="BW336" s="49">
        <f t="shared" si="23"/>
        <v>0.27577482605945602</v>
      </c>
      <c r="BX336" s="1">
        <f t="shared" si="12"/>
        <v>193.97960633833083</v>
      </c>
      <c r="BY336" s="45">
        <v>-2.9999999999999997E-4</v>
      </c>
      <c r="BZ336" s="44">
        <f t="shared" si="13"/>
        <v>9.0900000000000009E-2</v>
      </c>
      <c r="CA336" s="47">
        <f t="shared" si="14"/>
        <v>176.28866624027506</v>
      </c>
      <c r="CB336" s="56">
        <f t="shared" si="15"/>
        <v>170.86357223184649</v>
      </c>
      <c r="CC336" s="1">
        <f t="shared" si="20"/>
        <v>0.44500000000000001</v>
      </c>
      <c r="CD336" s="1">
        <f t="shared" si="17"/>
        <v>11.500833333333334</v>
      </c>
      <c r="CE336" s="1">
        <f t="shared" si="6"/>
        <v>171.6703351127033</v>
      </c>
      <c r="CF336" s="1">
        <f t="shared" si="18"/>
        <v>167.26792245997126</v>
      </c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1:124">
      <c r="A337" s="1" t="s">
        <v>462</v>
      </c>
      <c r="B337" s="1">
        <v>133.16768282980956</v>
      </c>
      <c r="C337" s="1">
        <v>138.57266551428955</v>
      </c>
      <c r="D337" s="1">
        <v>128.47463882034418</v>
      </c>
      <c r="E337" s="1">
        <v>129.17836044737015</v>
      </c>
      <c r="F337" s="1">
        <v>121.97863448758864</v>
      </c>
      <c r="G337" s="1">
        <v>148.77249528135042</v>
      </c>
      <c r="H337" s="1">
        <v>105.61968478938385</v>
      </c>
      <c r="I337" s="38">
        <v>179.94227914052391</v>
      </c>
      <c r="J337" s="1">
        <v>130.00558045335558</v>
      </c>
      <c r="K337" s="1">
        <v>131.63311588822657</v>
      </c>
      <c r="L337" s="1">
        <v>2512.6022727272698</v>
      </c>
      <c r="M337" s="1">
        <v>696.01249099207303</v>
      </c>
      <c r="N337" s="1">
        <v>158.883357085981</v>
      </c>
      <c r="O337" s="1">
        <v>118.4</v>
      </c>
      <c r="P337" s="1">
        <v>74.303571428571402</v>
      </c>
      <c r="Q337" s="1">
        <v>1902.09189193206</v>
      </c>
      <c r="R337" s="1">
        <v>123.627272727273</v>
      </c>
      <c r="S337" s="1">
        <v>88.400454545454494</v>
      </c>
      <c r="T337" s="1">
        <v>1006.75</v>
      </c>
      <c r="U337" s="1">
        <v>7500.2045454545496</v>
      </c>
      <c r="V337" s="1">
        <v>66.618181818181796</v>
      </c>
      <c r="W337" s="1">
        <v>1148.0497173913</v>
      </c>
      <c r="X337" s="1">
        <v>1200</v>
      </c>
      <c r="Y337" s="1">
        <v>67.090909090909093</v>
      </c>
      <c r="Z337" s="1">
        <v>36.630000000000003</v>
      </c>
      <c r="AA337" s="1">
        <v>164.30650793000001</v>
      </c>
      <c r="AB337" s="1">
        <v>3115.1931818181802</v>
      </c>
      <c r="AC337" s="1">
        <v>149.869</v>
      </c>
      <c r="AD337" s="1">
        <v>270.93356373400002</v>
      </c>
      <c r="AE337" s="1">
        <v>151.008417410714</v>
      </c>
      <c r="AF337" s="1">
        <v>7.79</v>
      </c>
      <c r="AG337" s="1">
        <v>8.61</v>
      </c>
      <c r="AH337" s="1">
        <v>6.2186608694444496</v>
      </c>
      <c r="AI337" s="1">
        <v>27649.6363636364</v>
      </c>
      <c r="AJ337" s="1">
        <v>70.13</v>
      </c>
      <c r="AK337" s="1">
        <v>70.8</v>
      </c>
      <c r="AL337" s="1">
        <v>67.209999999999994</v>
      </c>
      <c r="AM337" s="1">
        <v>72.38</v>
      </c>
      <c r="AN337" s="1">
        <v>4318.6668391304302</v>
      </c>
      <c r="AO337" s="1">
        <v>1231.12627922</v>
      </c>
      <c r="AP337" s="1">
        <v>729.56445732434702</v>
      </c>
      <c r="AQ337" s="1">
        <v>70.3573913043478</v>
      </c>
      <c r="AR337" s="1">
        <v>81.267857142857096</v>
      </c>
      <c r="AS337" s="1">
        <v>331.47826086956502</v>
      </c>
      <c r="AT337" s="1">
        <v>96.797231052797798</v>
      </c>
      <c r="AU337" s="1">
        <v>4.7333333333333298</v>
      </c>
      <c r="AV337" s="1">
        <v>816.73533190000001</v>
      </c>
      <c r="AW337" s="1">
        <v>248.86099999999999</v>
      </c>
      <c r="AX337" s="1">
        <v>10.031021000000001</v>
      </c>
      <c r="AY337" s="1">
        <v>251.83020775630399</v>
      </c>
      <c r="AZ337" s="1">
        <v>797.08515365217397</v>
      </c>
      <c r="BA337" s="1">
        <v>309.00652923912997</v>
      </c>
      <c r="BB337" s="1">
        <v>33.414131943472064</v>
      </c>
      <c r="BC337" s="1">
        <v>9.6130434782608702</v>
      </c>
      <c r="BD337" s="1">
        <v>21.8017391304348</v>
      </c>
      <c r="BE337" s="1">
        <v>673</v>
      </c>
      <c r="BF337" s="1">
        <v>210.39</v>
      </c>
      <c r="BG337" s="1">
        <v>15046.977272727299</v>
      </c>
      <c r="BH337" s="1">
        <v>109.6</v>
      </c>
      <c r="BI337" s="1">
        <v>240.6869921739131</v>
      </c>
      <c r="BJ337" s="1">
        <v>732.82902727272699</v>
      </c>
      <c r="BK337" s="1">
        <v>914.11000909090899</v>
      </c>
      <c r="BL337" s="1">
        <v>3244.17045454545</v>
      </c>
      <c r="BM337" s="1">
        <v>672</v>
      </c>
      <c r="BN337" s="1">
        <f t="shared" si="7"/>
        <v>236.74140795601622</v>
      </c>
      <c r="BO337" s="1">
        <f t="shared" si="8"/>
        <v>147.93814432989689</v>
      </c>
      <c r="BP337" s="1">
        <f t="shared" si="9"/>
        <v>189.85245121370801</v>
      </c>
      <c r="BQ337" s="1">
        <f t="shared" si="10"/>
        <v>163.51130799720212</v>
      </c>
      <c r="BR337" s="1">
        <f t="shared" si="11"/>
        <v>159.18512377117139</v>
      </c>
      <c r="BS337" s="49">
        <f t="shared" si="21"/>
        <v>0.32574320050600886</v>
      </c>
      <c r="BV337" s="49">
        <f t="shared" si="22"/>
        <v>0.39848197343453512</v>
      </c>
      <c r="BW337" s="49">
        <f t="shared" si="23"/>
        <v>0.27577482605945602</v>
      </c>
      <c r="BX337" s="1">
        <f t="shared" si="12"/>
        <v>186.17246242872636</v>
      </c>
      <c r="BY337" s="45">
        <v>-1.8E-3</v>
      </c>
      <c r="BZ337" s="44">
        <f t="shared" si="13"/>
        <v>8.9100000000000013E-2</v>
      </c>
      <c r="CA337" s="47">
        <f t="shared" si="14"/>
        <v>169.24938559395514</v>
      </c>
      <c r="CB337" s="56">
        <f t="shared" si="15"/>
        <v>170.05647891290081</v>
      </c>
      <c r="CC337" s="1">
        <f t="shared" si="20"/>
        <v>0.44500000000000001</v>
      </c>
      <c r="CD337" s="1">
        <f t="shared" si="17"/>
        <v>11.945833333333335</v>
      </c>
      <c r="CE337" s="1">
        <f t="shared" si="6"/>
        <v>163.93261035442808</v>
      </c>
      <c r="CF337" s="1">
        <f t="shared" si="18"/>
        <v>167.80147273356567</v>
      </c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</row>
    <row r="338" spans="1:124">
      <c r="A338" s="1" t="s">
        <v>463</v>
      </c>
      <c r="B338" s="1">
        <v>140.7490160777725</v>
      </c>
      <c r="C338" s="1">
        <v>141.25494203131262</v>
      </c>
      <c r="D338" s="1">
        <v>133.98011207431742</v>
      </c>
      <c r="E338" s="1">
        <v>134.69797938418131</v>
      </c>
      <c r="F338" s="1">
        <v>127.35352994847476</v>
      </c>
      <c r="G338" s="1">
        <v>148.60311305468272</v>
      </c>
      <c r="H338" s="1">
        <v>112.2746868816786</v>
      </c>
      <c r="I338" s="38">
        <v>174.84356364983634</v>
      </c>
      <c r="J338" s="1">
        <v>140.45303184370775</v>
      </c>
      <c r="K338" s="1">
        <v>144.04823241321856</v>
      </c>
      <c r="L338" s="1">
        <v>2394.9625000000001</v>
      </c>
      <c r="M338" s="1">
        <v>666.436464088398</v>
      </c>
      <c r="N338" s="1">
        <v>184.65565796272901</v>
      </c>
      <c r="O338" s="1">
        <v>118.25</v>
      </c>
      <c r="P338" s="1">
        <v>73.328571428571394</v>
      </c>
      <c r="Q338" s="1">
        <v>1944.0074284689199</v>
      </c>
      <c r="R338" s="1">
        <v>128.035263157895</v>
      </c>
      <c r="S338" s="1">
        <v>93.606315789473697</v>
      </c>
      <c r="T338" s="1">
        <v>1078.8900000000001</v>
      </c>
      <c r="U338" s="1">
        <v>7671.35</v>
      </c>
      <c r="V338" s="1">
        <v>68.207894736842107</v>
      </c>
      <c r="W338" s="1">
        <v>1109.2230500000001</v>
      </c>
      <c r="X338" s="1">
        <v>1200</v>
      </c>
      <c r="Y338" s="1">
        <v>68.267777777777795</v>
      </c>
      <c r="Z338" s="1">
        <v>36.630000000000003</v>
      </c>
      <c r="AA338" s="1">
        <v>163.76181941999999</v>
      </c>
      <c r="AB338" s="1">
        <v>3228.0250000000001</v>
      </c>
      <c r="AC338" s="1">
        <v>161.273</v>
      </c>
      <c r="AD338" s="1">
        <v>274.96005367499998</v>
      </c>
      <c r="AE338" s="1">
        <v>160.052511184211</v>
      </c>
      <c r="AF338" s="1">
        <v>7.79</v>
      </c>
      <c r="AG338" s="1">
        <v>8.5500000000000007</v>
      </c>
      <c r="AH338" s="1">
        <v>6.06894736944444</v>
      </c>
      <c r="AI338" s="1">
        <v>29548.400000000001</v>
      </c>
      <c r="AJ338" s="1">
        <v>76.91</v>
      </c>
      <c r="AK338" s="1">
        <v>77.13</v>
      </c>
      <c r="AL338" s="1">
        <v>73.25</v>
      </c>
      <c r="AM338" s="1">
        <v>79.91</v>
      </c>
      <c r="AN338" s="1">
        <v>4384.62363</v>
      </c>
      <c r="AO338" s="1">
        <v>1032.2203731699999</v>
      </c>
      <c r="AP338" s="1">
        <v>745.17998486913802</v>
      </c>
      <c r="AQ338" s="1">
        <v>63.151666666666699</v>
      </c>
      <c r="AR338" s="1">
        <v>81.545454545454504</v>
      </c>
      <c r="AS338" s="1">
        <v>330</v>
      </c>
      <c r="AT338" s="1">
        <v>98.909046854983004</v>
      </c>
      <c r="AU338" s="1">
        <v>4.5797872340425503</v>
      </c>
      <c r="AV338" s="1">
        <v>819.621035237</v>
      </c>
      <c r="AW338" s="1">
        <v>316.40600000000001</v>
      </c>
      <c r="AX338" s="1">
        <v>10.031021000000001</v>
      </c>
      <c r="AY338" s="1">
        <v>288.77655502763201</v>
      </c>
      <c r="AZ338" s="1">
        <v>852.71220621052601</v>
      </c>
      <c r="BA338" s="1">
        <v>347.56155911842097</v>
      </c>
      <c r="BB338" s="1">
        <v>33.532803514891455</v>
      </c>
      <c r="BC338" s="1">
        <v>9.8510526315789502</v>
      </c>
      <c r="BD338" s="1">
        <v>21.004736842105299</v>
      </c>
      <c r="BE338" s="1">
        <v>673</v>
      </c>
      <c r="BF338" s="1">
        <v>231.25</v>
      </c>
      <c r="BG338" s="1">
        <v>14989.05</v>
      </c>
      <c r="BH338" s="1">
        <v>85</v>
      </c>
      <c r="BI338" s="1">
        <v>290.27496666666673</v>
      </c>
      <c r="BJ338" s="1">
        <v>765.24098571428601</v>
      </c>
      <c r="BK338" s="1">
        <v>943.07780000000002</v>
      </c>
      <c r="BL338" s="1">
        <v>2887.6</v>
      </c>
      <c r="BM338" s="1">
        <v>743</v>
      </c>
      <c r="BN338" s="1">
        <f t="shared" si="7"/>
        <v>242.14355607461889</v>
      </c>
      <c r="BO338" s="1">
        <f t="shared" si="8"/>
        <v>146.90721649484539</v>
      </c>
      <c r="BP338" s="1">
        <f t="shared" si="9"/>
        <v>202.89005235602096</v>
      </c>
      <c r="BQ338" s="1">
        <f t="shared" si="10"/>
        <v>179.3191886220564</v>
      </c>
      <c r="BR338" s="1">
        <f t="shared" si="11"/>
        <v>176.00379012199457</v>
      </c>
      <c r="BS338" s="49">
        <f t="shared" si="21"/>
        <v>0.32574320050600886</v>
      </c>
      <c r="BV338" s="49">
        <f t="shared" si="22"/>
        <v>0.39848197343453512</v>
      </c>
      <c r="BW338" s="49">
        <f t="shared" si="23"/>
        <v>0.27577482605945602</v>
      </c>
      <c r="BX338" s="1">
        <f t="shared" si="12"/>
        <v>198.86949570114732</v>
      </c>
      <c r="BY338" s="44">
        <v>2.8E-3</v>
      </c>
      <c r="BZ338" s="44">
        <f t="shared" si="13"/>
        <v>9.1900000000000009E-2</v>
      </c>
      <c r="CA338" s="47">
        <f t="shared" si="14"/>
        <v>181.15022363417509</v>
      </c>
      <c r="CB338" s="56">
        <f t="shared" si="15"/>
        <v>175.60335127353795</v>
      </c>
      <c r="CC338" s="1">
        <f t="shared" si="20"/>
        <v>0.44500000000000001</v>
      </c>
      <c r="CD338" s="1">
        <f t="shared" si="17"/>
        <v>12.390833333333335</v>
      </c>
      <c r="CE338" s="1">
        <f t="shared" si="6"/>
        <v>174.22790793797768</v>
      </c>
      <c r="CF338" s="1">
        <f t="shared" si="18"/>
        <v>169.08025914620288</v>
      </c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</row>
    <row r="339" spans="1:124">
      <c r="A339" s="1" t="s">
        <v>464</v>
      </c>
      <c r="B339" s="1">
        <v>147.90429454109835</v>
      </c>
      <c r="C339" s="1">
        <v>143.41572726352163</v>
      </c>
      <c r="D339" s="1">
        <v>135.85841750342607</v>
      </c>
      <c r="E339" s="1">
        <v>136.58710048016025</v>
      </c>
      <c r="F339" s="1">
        <v>129.13199672526264</v>
      </c>
      <c r="G339" s="1">
        <v>151.04922590500777</v>
      </c>
      <c r="H339" s="1">
        <v>111.16346152453319</v>
      </c>
      <c r="I339" s="38">
        <v>179.85918383413861</v>
      </c>
      <c r="J339" s="1">
        <v>150.53026211284552</v>
      </c>
      <c r="K339" s="1">
        <v>153.84011401116626</v>
      </c>
      <c r="L339" s="1">
        <v>2444.5326086956502</v>
      </c>
      <c r="M339" s="1">
        <v>659.98078308911795</v>
      </c>
      <c r="N339" s="1">
        <v>197.10726640311299</v>
      </c>
      <c r="O339" s="1">
        <v>115.875</v>
      </c>
      <c r="P339" s="1">
        <v>80.153571428571396</v>
      </c>
      <c r="Q339" s="1">
        <v>1916.66995096912</v>
      </c>
      <c r="R339" s="1">
        <v>134.57</v>
      </c>
      <c r="S339" s="1">
        <v>97.45</v>
      </c>
      <c r="T339" s="1">
        <v>1093.1500000000001</v>
      </c>
      <c r="U339" s="1">
        <v>8020.5869565217399</v>
      </c>
      <c r="V339" s="1">
        <v>68.932608695652206</v>
      </c>
      <c r="W339" s="1">
        <v>1054.00017391304</v>
      </c>
      <c r="X339" s="1">
        <v>1282.6086956521699</v>
      </c>
      <c r="Y339" s="1">
        <v>66.758260869565206</v>
      </c>
      <c r="Z339" s="1">
        <v>36.630000000000003</v>
      </c>
      <c r="AA339" s="1">
        <v>167.72243155000001</v>
      </c>
      <c r="AB339" s="1">
        <v>3722.6086956521699</v>
      </c>
      <c r="AC339" s="1">
        <v>143.398</v>
      </c>
      <c r="AD339" s="1">
        <v>271.68201359099999</v>
      </c>
      <c r="AE339" s="1">
        <v>164.09270795807501</v>
      </c>
      <c r="AF339" s="1">
        <v>8.56</v>
      </c>
      <c r="AG339" s="1">
        <v>9.16</v>
      </c>
      <c r="AH339" s="1">
        <v>6.7356521750000002</v>
      </c>
      <c r="AI339" s="1">
        <v>31156</v>
      </c>
      <c r="AJ339" s="1">
        <v>82.15</v>
      </c>
      <c r="AK339" s="1">
        <v>83.04</v>
      </c>
      <c r="AL339" s="1">
        <v>77.14</v>
      </c>
      <c r="AM339" s="1">
        <v>85.9</v>
      </c>
      <c r="AN339" s="1">
        <v>4458.7615565217402</v>
      </c>
      <c r="AO339" s="1">
        <v>974.50733664899997</v>
      </c>
      <c r="AP339" s="1">
        <v>824.06896083228605</v>
      </c>
      <c r="AQ339" s="1">
        <v>56.694782608695597</v>
      </c>
      <c r="AR339" s="1">
        <v>79.75</v>
      </c>
      <c r="AS339" s="1">
        <v>335.304347826087</v>
      </c>
      <c r="AT339" s="1">
        <v>106.958031556553</v>
      </c>
      <c r="AU339" s="1">
        <v>4.4750462107208904</v>
      </c>
      <c r="AV339" s="1">
        <v>812.950998605</v>
      </c>
      <c r="AW339" s="1">
        <v>295.233</v>
      </c>
      <c r="AX339" s="1">
        <v>10.031021000000001</v>
      </c>
      <c r="AY339" s="1">
        <v>300.42775855369598</v>
      </c>
      <c r="AZ339" s="1">
        <v>879.88301260869605</v>
      </c>
      <c r="BA339" s="1">
        <v>358.40284245652202</v>
      </c>
      <c r="BB339" s="1">
        <v>33.975950324476692</v>
      </c>
      <c r="BC339" s="1">
        <v>9.9947826086956493</v>
      </c>
      <c r="BD339" s="1">
        <v>20.279130434782601</v>
      </c>
      <c r="BE339" s="1">
        <v>673</v>
      </c>
      <c r="BF339" s="1">
        <v>224.3</v>
      </c>
      <c r="BG339" s="1">
        <v>16068.347826087</v>
      </c>
      <c r="BH339" s="1">
        <v>77.5</v>
      </c>
      <c r="BI339" s="1">
        <v>303.6304907246377</v>
      </c>
      <c r="BJ339" s="1">
        <v>807.45091111111105</v>
      </c>
      <c r="BK339" s="1">
        <v>1080.63878181818</v>
      </c>
      <c r="BL339" s="1">
        <v>2979.9891304347798</v>
      </c>
      <c r="BM339" s="1">
        <v>789.5</v>
      </c>
      <c r="BN339" s="1">
        <f t="shared" si="7"/>
        <v>253.16710193875639</v>
      </c>
      <c r="BO339" s="1">
        <f t="shared" si="8"/>
        <v>157.38831615120276</v>
      </c>
      <c r="BP339" s="1">
        <f t="shared" si="9"/>
        <v>213.9284181615312</v>
      </c>
      <c r="BQ339" s="1">
        <f t="shared" si="10"/>
        <v>191.53648869200282</v>
      </c>
      <c r="BR339" s="1">
        <f t="shared" si="11"/>
        <v>187.01883216866045</v>
      </c>
      <c r="BS339" s="49">
        <f t="shared" si="21"/>
        <v>0.32574320050600886</v>
      </c>
      <c r="BV339" s="49">
        <f t="shared" si="22"/>
        <v>0.39848197343453512</v>
      </c>
      <c r="BW339" s="49">
        <f t="shared" si="23"/>
        <v>0.27577482605945602</v>
      </c>
      <c r="BX339" s="1">
        <f t="shared" si="12"/>
        <v>210.36638595822723</v>
      </c>
      <c r="BY339" s="44">
        <v>2.0999999999999999E-3</v>
      </c>
      <c r="BZ339" s="44">
        <f t="shared" si="13"/>
        <v>9.4000000000000014E-2</v>
      </c>
      <c r="CA339" s="47">
        <f t="shared" si="14"/>
        <v>191.03371508866616</v>
      </c>
      <c r="CB339" s="56">
        <f t="shared" si="15"/>
        <v>183.31853318110205</v>
      </c>
      <c r="CC339" s="1">
        <f t="shared" si="20"/>
        <v>0.44500000000000001</v>
      </c>
      <c r="CD339" s="1">
        <f t="shared" si="17"/>
        <v>12.835833333333335</v>
      </c>
      <c r="CE339" s="1">
        <f t="shared" ref="CE339:CE370" si="24">BX339*(1-CD339/100)</f>
        <v>183.36410726727243</v>
      </c>
      <c r="CF339" s="1">
        <f t="shared" si="18"/>
        <v>178.79600760262505</v>
      </c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</row>
    <row r="340" spans="1:124">
      <c r="A340" s="1" t="s">
        <v>465</v>
      </c>
      <c r="B340" s="1">
        <v>157.84288041052486</v>
      </c>
      <c r="C340" s="1">
        <v>142.73878379527997</v>
      </c>
      <c r="D340" s="1">
        <v>137.5423242115676</v>
      </c>
      <c r="E340" s="1">
        <v>138.74229158312784</v>
      </c>
      <c r="F340" s="1">
        <v>126.46551067414211</v>
      </c>
      <c r="G340" s="1">
        <v>147.98763139211374</v>
      </c>
      <c r="H340" s="1">
        <v>113.67458160119835</v>
      </c>
      <c r="I340" s="38">
        <v>172.77235186196577</v>
      </c>
      <c r="J340" s="1">
        <v>166.67930091163001</v>
      </c>
      <c r="K340" s="1">
        <v>171.38079422070817</v>
      </c>
      <c r="L340" s="1">
        <v>2507.15227272727</v>
      </c>
      <c r="M340" s="1">
        <v>653.56604721245606</v>
      </c>
      <c r="N340" s="1">
        <v>187.60857281633</v>
      </c>
      <c r="O340" s="1">
        <v>117.66</v>
      </c>
      <c r="P340" s="1">
        <v>90.642857142857196</v>
      </c>
      <c r="Q340" s="1">
        <v>1967.3087509572399</v>
      </c>
      <c r="R340" s="1">
        <v>130.33210526315801</v>
      </c>
      <c r="S340" s="1">
        <v>92.197368421052602</v>
      </c>
      <c r="T340" s="1">
        <v>1325.49</v>
      </c>
      <c r="U340" s="1">
        <v>6957.4318181818198</v>
      </c>
      <c r="V340" s="1">
        <v>69.707142857142898</v>
      </c>
      <c r="W340" s="1">
        <v>1031.1402499999999</v>
      </c>
      <c r="X340" s="1">
        <v>1513.6363636363601</v>
      </c>
      <c r="Y340" s="1">
        <v>68.296190476190404</v>
      </c>
      <c r="Z340" s="1">
        <v>36.630000000000003</v>
      </c>
      <c r="AA340" s="1">
        <v>170.39529368000001</v>
      </c>
      <c r="AB340" s="1">
        <v>3319.9090909090901</v>
      </c>
      <c r="AC340" s="1">
        <v>135.161</v>
      </c>
      <c r="AD340" s="1">
        <v>279.40619632300002</v>
      </c>
      <c r="AE340" s="1">
        <v>171.059812098214</v>
      </c>
      <c r="AF340" s="1">
        <v>8.56</v>
      </c>
      <c r="AG340" s="1">
        <v>9.52</v>
      </c>
      <c r="AH340" s="1">
        <v>7.1055000000000001</v>
      </c>
      <c r="AI340" s="1">
        <v>30505.6363636364</v>
      </c>
      <c r="AJ340" s="1">
        <v>91.27</v>
      </c>
      <c r="AK340" s="1">
        <v>92.53</v>
      </c>
      <c r="AL340" s="1">
        <v>86.73</v>
      </c>
      <c r="AM340" s="1">
        <v>94.76</v>
      </c>
      <c r="AN340" s="1">
        <v>4650.5064909090897</v>
      </c>
      <c r="AO340" s="1">
        <v>1045.69953201</v>
      </c>
      <c r="AP340" s="1">
        <v>877.33800959199095</v>
      </c>
      <c r="AQ340" s="1">
        <v>49.948999999999998</v>
      </c>
      <c r="AR340" s="1">
        <v>77.7708333333333</v>
      </c>
      <c r="AS340" s="1">
        <v>356.5</v>
      </c>
      <c r="AT340" s="1">
        <v>113.658607440835</v>
      </c>
      <c r="AU340" s="1">
        <v>4.5036900369003696</v>
      </c>
      <c r="AV340" s="1">
        <v>806.26766707399997</v>
      </c>
      <c r="AW340" s="1">
        <v>306.63299999999998</v>
      </c>
      <c r="AX340" s="1">
        <v>10.5601298</v>
      </c>
      <c r="AY340" s="1">
        <v>315.24528735557101</v>
      </c>
      <c r="AZ340" s="1">
        <v>987.96370933333299</v>
      </c>
      <c r="BA340" s="1">
        <v>389.01517525000003</v>
      </c>
      <c r="BB340" s="1">
        <v>34.434864078822905</v>
      </c>
      <c r="BC340" s="1">
        <v>9.8960000000000008</v>
      </c>
      <c r="BD340" s="1">
        <v>20.037500000000001</v>
      </c>
      <c r="BE340" s="1">
        <v>673</v>
      </c>
      <c r="BF340" s="1">
        <v>209.64</v>
      </c>
      <c r="BG340" s="1">
        <v>16660.772727272699</v>
      </c>
      <c r="BH340" s="1">
        <v>92</v>
      </c>
      <c r="BI340" s="1">
        <v>279.4689883333333</v>
      </c>
      <c r="BJ340" s="1">
        <v>828.19451000000004</v>
      </c>
      <c r="BK340" s="1">
        <v>1102.7050750000001</v>
      </c>
      <c r="BL340" s="1">
        <v>2554.6022727272698</v>
      </c>
      <c r="BM340" s="1">
        <v>783.5</v>
      </c>
      <c r="BN340" s="1">
        <f t="shared" si="7"/>
        <v>219.60897125033364</v>
      </c>
      <c r="BO340" s="1">
        <f t="shared" si="8"/>
        <v>163.57388316151201</v>
      </c>
      <c r="BP340" s="1">
        <f t="shared" si="9"/>
        <v>209.46278509062844</v>
      </c>
      <c r="BQ340" s="1">
        <f t="shared" si="10"/>
        <v>212.80018652366519</v>
      </c>
      <c r="BR340" s="1">
        <f t="shared" si="11"/>
        <v>185.59753642070356</v>
      </c>
      <c r="BS340" s="49">
        <f t="shared" si="21"/>
        <v>0.32574320050600886</v>
      </c>
      <c r="BV340" s="49">
        <f t="shared" si="22"/>
        <v>0.39848197343453512</v>
      </c>
      <c r="BW340" s="49">
        <f t="shared" si="23"/>
        <v>0.27577482605945602</v>
      </c>
      <c r="BX340" s="1">
        <f t="shared" si="12"/>
        <v>207.51629575158611</v>
      </c>
      <c r="BY340" s="44">
        <v>5.8999999999999999E-3</v>
      </c>
      <c r="BZ340" s="44">
        <f t="shared" si="13"/>
        <v>9.9900000000000017E-2</v>
      </c>
      <c r="CA340" s="47">
        <f t="shared" si="14"/>
        <v>188.00976395093701</v>
      </c>
      <c r="CB340" s="56">
        <f t="shared" si="15"/>
        <v>185.66414856601955</v>
      </c>
      <c r="CC340" s="1">
        <f t="shared" si="20"/>
        <v>0.44500000000000001</v>
      </c>
      <c r="CD340" s="1">
        <f t="shared" ref="CD340:CD371" si="25">CC340+CD339</f>
        <v>13.280833333333335</v>
      </c>
      <c r="CE340" s="1">
        <f t="shared" si="24"/>
        <v>179.95640237331085</v>
      </c>
      <c r="CF340" s="1">
        <f t="shared" si="18"/>
        <v>181.66025482029164</v>
      </c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</row>
    <row r="341" spans="1:124">
      <c r="A341" s="1" t="s">
        <v>466</v>
      </c>
      <c r="B341" s="1">
        <v>156.74236745439484</v>
      </c>
      <c r="C341" s="1">
        <v>143.13825198150869</v>
      </c>
      <c r="D341" s="1">
        <v>144.41202725476182</v>
      </c>
      <c r="E341" s="1">
        <v>145.84437393107129</v>
      </c>
      <c r="F341" s="1">
        <v>131.19013686802415</v>
      </c>
      <c r="G341" s="1">
        <v>141.85163516592203</v>
      </c>
      <c r="H341" s="1">
        <v>113.17593443485998</v>
      </c>
      <c r="I341" s="38">
        <v>162.56443193645777</v>
      </c>
      <c r="J341" s="1">
        <v>164.70124695088063</v>
      </c>
      <c r="K341" s="1">
        <v>168.04762683871525</v>
      </c>
      <c r="L341" s="1">
        <v>2382.8333333333298</v>
      </c>
      <c r="M341" s="1">
        <v>648.51354906603501</v>
      </c>
      <c r="N341" s="1">
        <v>198.93445569314801</v>
      </c>
      <c r="O341" s="1">
        <v>119.5</v>
      </c>
      <c r="P341" s="1">
        <v>97.5</v>
      </c>
      <c r="Q341" s="1">
        <v>2119.8789673650199</v>
      </c>
      <c r="R341" s="1">
        <v>136.47230769230799</v>
      </c>
      <c r="S341" s="1">
        <v>91.366923076923101</v>
      </c>
      <c r="T341" s="1">
        <v>1465.58</v>
      </c>
      <c r="U341" s="1">
        <v>6630.7361111111104</v>
      </c>
      <c r="V341" s="1">
        <v>69.586842105263202</v>
      </c>
      <c r="W341" s="1">
        <v>1079.6760952381001</v>
      </c>
      <c r="X341" s="1">
        <v>1669.0476190476199</v>
      </c>
      <c r="Y341" s="1">
        <v>68.398421052631605</v>
      </c>
      <c r="Z341" s="1">
        <v>36.630000000000003</v>
      </c>
      <c r="AA341" s="1">
        <v>165.91525149</v>
      </c>
      <c r="AB341" s="1">
        <v>2616.0833333333298</v>
      </c>
      <c r="AC341" s="1">
        <v>124.593</v>
      </c>
      <c r="AD341" s="1">
        <v>275.34225348299998</v>
      </c>
      <c r="AE341" s="1">
        <v>180.25431643907601</v>
      </c>
      <c r="AF341" s="1">
        <v>8.56</v>
      </c>
      <c r="AG341" s="1">
        <v>10.27</v>
      </c>
      <c r="AH341" s="1">
        <v>7.1266263166666697</v>
      </c>
      <c r="AI341" s="1">
        <v>26053.555555555598</v>
      </c>
      <c r="AJ341" s="1">
        <v>89.43</v>
      </c>
      <c r="AK341" s="1">
        <v>91.45</v>
      </c>
      <c r="AL341" s="1">
        <v>85.75</v>
      </c>
      <c r="AM341" s="1">
        <v>91.36</v>
      </c>
      <c r="AN341" s="1">
        <v>4542.4677428571404</v>
      </c>
      <c r="AO341" s="1">
        <v>925.86666736200004</v>
      </c>
      <c r="AP341" s="1">
        <v>883.44775649717803</v>
      </c>
      <c r="AQ341" s="1">
        <v>53.276842105263199</v>
      </c>
      <c r="AR341" s="1">
        <v>76.8541666666667</v>
      </c>
      <c r="AS341" s="1">
        <v>378</v>
      </c>
      <c r="AT341" s="1">
        <v>112.94532677571399</v>
      </c>
      <c r="AU341" s="1">
        <v>4.6727272727272702</v>
      </c>
      <c r="AV341" s="1">
        <v>788.32880710699999</v>
      </c>
      <c r="AW341" s="1">
        <v>310.94400000000002</v>
      </c>
      <c r="AX341" s="1">
        <v>10.747522500000001</v>
      </c>
      <c r="AY341" s="1">
        <v>351.22394114874999</v>
      </c>
      <c r="AZ341" s="1">
        <v>1027.0001808</v>
      </c>
      <c r="BA341" s="1">
        <v>423.0807406875</v>
      </c>
      <c r="BB341" s="1">
        <v>33.651723305301296</v>
      </c>
      <c r="BC341" s="1">
        <v>10.446315789473701</v>
      </c>
      <c r="BD341" s="1">
        <v>20.2084210526316</v>
      </c>
      <c r="BE341" s="1">
        <v>673</v>
      </c>
      <c r="BF341" s="1">
        <v>206.05</v>
      </c>
      <c r="BG341" s="1">
        <v>16244.722222222201</v>
      </c>
      <c r="BH341" s="1">
        <v>91.8</v>
      </c>
      <c r="BI341" s="1">
        <v>309.74036150793648</v>
      </c>
      <c r="BJ341" s="1">
        <v>817.44705999999996</v>
      </c>
      <c r="BK341" s="1">
        <v>1097.2648999999999</v>
      </c>
      <c r="BL341" s="1">
        <v>2378.5972222222199</v>
      </c>
      <c r="BM341" s="1">
        <v>833.75</v>
      </c>
      <c r="BN341" s="1">
        <f t="shared" si="7"/>
        <v>209.29693226574636</v>
      </c>
      <c r="BO341" s="1">
        <f t="shared" si="8"/>
        <v>176.46048109965636</v>
      </c>
      <c r="BP341" s="1">
        <f t="shared" si="9"/>
        <v>178.8931803660156</v>
      </c>
      <c r="BQ341" s="1">
        <f t="shared" si="10"/>
        <v>208.51014222429473</v>
      </c>
      <c r="BR341" s="1">
        <f t="shared" si="11"/>
        <v>197.50088830984248</v>
      </c>
      <c r="BS341" s="49">
        <f t="shared" si="21"/>
        <v>0.32574320050600886</v>
      </c>
      <c r="BV341" s="49">
        <f t="shared" si="22"/>
        <v>0.39848197343453512</v>
      </c>
      <c r="BW341" s="49">
        <f t="shared" si="23"/>
        <v>0.27577482605945602</v>
      </c>
      <c r="BX341" s="1">
        <f t="shared" si="12"/>
        <v>205.73035864722098</v>
      </c>
      <c r="BY341" s="45">
        <v>-6.9999999999999999E-4</v>
      </c>
      <c r="BZ341" s="44">
        <f t="shared" si="13"/>
        <v>9.920000000000001E-2</v>
      </c>
      <c r="CA341" s="47">
        <f t="shared" si="14"/>
        <v>185.1778958183636</v>
      </c>
      <c r="CB341" s="56">
        <f t="shared" si="15"/>
        <v>185.42102219219157</v>
      </c>
      <c r="CC341" s="1">
        <f t="shared" si="20"/>
        <v>0.44500000000000001</v>
      </c>
      <c r="CD341" s="1">
        <f t="shared" si="25"/>
        <v>13.725833333333336</v>
      </c>
      <c r="CE341" s="1">
        <f t="shared" si="24"/>
        <v>177.49215250323451</v>
      </c>
      <c r="CF341" s="1">
        <f t="shared" si="18"/>
        <v>178.72427743827268</v>
      </c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</row>
    <row r="342" spans="1:124">
      <c r="A342" s="1" t="s">
        <v>467</v>
      </c>
      <c r="B342" s="1">
        <v>162.45527504307324</v>
      </c>
      <c r="C342" s="1">
        <v>151.99020141421693</v>
      </c>
      <c r="D342" s="1">
        <v>152.06237451056197</v>
      </c>
      <c r="E342" s="1">
        <v>153.4808887315732</v>
      </c>
      <c r="F342" s="1">
        <v>138.96817053575077</v>
      </c>
      <c r="G342" s="1">
        <v>151.91730070610913</v>
      </c>
      <c r="H342" s="1">
        <v>115.25174438670479</v>
      </c>
      <c r="I342" s="38">
        <v>178.40126438131264</v>
      </c>
      <c r="J342" s="1">
        <v>168.57770616326781</v>
      </c>
      <c r="K342" s="1">
        <v>170.25416092527669</v>
      </c>
      <c r="L342" s="1">
        <v>2456.125</v>
      </c>
      <c r="M342" s="1">
        <v>679.79822243574301</v>
      </c>
      <c r="N342" s="1">
        <v>205.60819301894401</v>
      </c>
      <c r="O342" s="1">
        <v>121.325</v>
      </c>
      <c r="P342" s="1">
        <v>98.303571428571402</v>
      </c>
      <c r="Q342" s="1">
        <v>2216.3808893023602</v>
      </c>
      <c r="R342" s="1">
        <v>139.05350000000001</v>
      </c>
      <c r="S342" s="1">
        <v>100.7445</v>
      </c>
      <c r="T342" s="1">
        <v>1491.61</v>
      </c>
      <c r="U342" s="1">
        <v>7078.9090909090901</v>
      </c>
      <c r="V342" s="1">
        <v>73.247727272727303</v>
      </c>
      <c r="W342" s="1">
        <v>1114.49345652174</v>
      </c>
      <c r="X342" s="1">
        <v>1700</v>
      </c>
      <c r="Y342" s="1">
        <v>65.468095238095202</v>
      </c>
      <c r="Z342" s="1">
        <v>60.8</v>
      </c>
      <c r="AA342" s="1">
        <v>161.18074647</v>
      </c>
      <c r="AB342" s="1">
        <v>2621.7840909090901</v>
      </c>
      <c r="AC342" s="1">
        <v>137.75200000000001</v>
      </c>
      <c r="AD342" s="1">
        <v>287.07700063700003</v>
      </c>
      <c r="AE342" s="1">
        <v>206.527724154135</v>
      </c>
      <c r="AF342" s="1">
        <v>10.27</v>
      </c>
      <c r="AG342" s="1">
        <v>10.5</v>
      </c>
      <c r="AH342" s="1">
        <v>7.9828571416666696</v>
      </c>
      <c r="AI342" s="1">
        <v>27774.772727272699</v>
      </c>
      <c r="AJ342" s="1">
        <v>90.82</v>
      </c>
      <c r="AK342" s="1">
        <v>91.92</v>
      </c>
      <c r="AL342" s="1">
        <v>87.17</v>
      </c>
      <c r="AM342" s="1">
        <v>92.98</v>
      </c>
      <c r="AN342" s="1">
        <v>4559.1998130434804</v>
      </c>
      <c r="AO342" s="1">
        <v>1029.64823806</v>
      </c>
      <c r="AP342" s="1">
        <v>987.02021557075204</v>
      </c>
      <c r="AQ342" s="1">
        <v>49.761363636363697</v>
      </c>
      <c r="AR342" s="1">
        <v>77.25</v>
      </c>
      <c r="AS342" s="1">
        <v>393.47826086956502</v>
      </c>
      <c r="AT342" s="1">
        <v>119.916640793707</v>
      </c>
      <c r="AU342" s="1">
        <v>4.8099999999999996</v>
      </c>
      <c r="AV342" s="1">
        <v>812.61574921700003</v>
      </c>
      <c r="AW342" s="1">
        <v>322.86399999999998</v>
      </c>
      <c r="AX342" s="1">
        <v>10.912869000000001</v>
      </c>
      <c r="AY342" s="1">
        <v>376.329081234</v>
      </c>
      <c r="AZ342" s="1">
        <v>1143.0534772381</v>
      </c>
      <c r="BA342" s="1">
        <v>461.71521024999998</v>
      </c>
      <c r="BB342" s="1">
        <v>32.753066496308165</v>
      </c>
      <c r="BC342" s="1">
        <v>11.659523809523799</v>
      </c>
      <c r="BD342" s="1">
        <v>20.264285714285698</v>
      </c>
      <c r="BE342" s="1">
        <v>673</v>
      </c>
      <c r="BF342" s="1">
        <v>229.7</v>
      </c>
      <c r="BG342" s="1">
        <v>16310.9318181818</v>
      </c>
      <c r="BH342" s="1">
        <v>87.5555555555555</v>
      </c>
      <c r="BI342" s="1">
        <v>317.56912079710133</v>
      </c>
      <c r="BJ342" s="1">
        <v>840.86322500000006</v>
      </c>
      <c r="BK342" s="1">
        <v>1157.3720375</v>
      </c>
      <c r="BL342" s="1">
        <v>2364.4090909090901</v>
      </c>
      <c r="BM342" s="1">
        <v>923.25</v>
      </c>
      <c r="BN342" s="1">
        <f t="shared" si="7"/>
        <v>223.44336008677411</v>
      </c>
      <c r="BO342" s="1">
        <f t="shared" si="8"/>
        <v>180.41237113402059</v>
      </c>
      <c r="BP342" s="1">
        <f t="shared" si="9"/>
        <v>190.71168296127507</v>
      </c>
      <c r="BQ342" s="1">
        <f t="shared" si="10"/>
        <v>211.75099090697128</v>
      </c>
      <c r="BR342" s="1">
        <f t="shared" si="11"/>
        <v>218.70188321686604</v>
      </c>
      <c r="BS342" s="49">
        <f>'PNG Exports'!K10</f>
        <v>0.29601029601029599</v>
      </c>
      <c r="BV342" s="49">
        <f>'PNG Exports'!J10</f>
        <v>0.3359073359073359</v>
      </c>
      <c r="BW342" s="49">
        <f>'PNG Exports'!I10</f>
        <v>0.36808236808236811</v>
      </c>
      <c r="BX342" s="1">
        <f t="shared" si="12"/>
        <v>217.77055347065794</v>
      </c>
      <c r="BY342" s="44">
        <v>5.0000000000000001E-3</v>
      </c>
      <c r="BZ342" s="44">
        <f t="shared" si="13"/>
        <v>0.10420000000000001</v>
      </c>
      <c r="CA342" s="47">
        <f t="shared" si="14"/>
        <v>196.16771456636869</v>
      </c>
      <c r="CB342" s="56">
        <f t="shared" si="15"/>
        <v>190.79436837928012</v>
      </c>
      <c r="CC342" s="1">
        <f>8.95/12</f>
        <v>0.74583333333333324</v>
      </c>
      <c r="CD342" s="1">
        <f t="shared" si="25"/>
        <v>14.471666666666669</v>
      </c>
      <c r="CE342" s="1">
        <f t="shared" si="24"/>
        <v>186.25552487422922</v>
      </c>
      <c r="CF342" s="1">
        <f t="shared" si="18"/>
        <v>181.87383868873187</v>
      </c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</row>
    <row r="343" spans="1:124">
      <c r="A343" s="1" t="s">
        <v>468</v>
      </c>
      <c r="B343" s="1">
        <v>171.38209101037441</v>
      </c>
      <c r="C343" s="1">
        <v>163.03239023964062</v>
      </c>
      <c r="D343" s="1">
        <v>166.55144162443128</v>
      </c>
      <c r="E343" s="1">
        <v>167.34446786670037</v>
      </c>
      <c r="F343" s="1">
        <v>159.23107273433502</v>
      </c>
      <c r="G343" s="1">
        <v>159.47786160208761</v>
      </c>
      <c r="H343" s="1">
        <v>116.07486505403465</v>
      </c>
      <c r="I343" s="38">
        <v>190.82835779966697</v>
      </c>
      <c r="J343" s="1">
        <v>176.2669556234712</v>
      </c>
      <c r="K343" s="1">
        <v>175.33751604713686</v>
      </c>
      <c r="L343" s="1">
        <v>2784.8928571428601</v>
      </c>
      <c r="M343" s="1">
        <v>790.58142594054198</v>
      </c>
      <c r="N343" s="1">
        <v>216.538316483655</v>
      </c>
      <c r="O343" s="1">
        <v>127.7</v>
      </c>
      <c r="P343" s="1">
        <v>141.42857142857099</v>
      </c>
      <c r="Q343" s="1">
        <v>2522.8289814853401</v>
      </c>
      <c r="R343" s="1">
        <v>158.20949999999999</v>
      </c>
      <c r="S343" s="1">
        <v>117.22499999999999</v>
      </c>
      <c r="T343" s="1">
        <v>1479.24</v>
      </c>
      <c r="U343" s="1">
        <v>7941.1428571428596</v>
      </c>
      <c r="V343" s="1">
        <v>75.054761904761904</v>
      </c>
      <c r="W343" s="1">
        <v>1140.3852380952401</v>
      </c>
      <c r="X343" s="1">
        <v>1700</v>
      </c>
      <c r="Y343" s="1">
        <v>65.346111111111099</v>
      </c>
      <c r="Z343" s="1">
        <v>60.8</v>
      </c>
      <c r="AA343" s="1">
        <v>173.37580156999999</v>
      </c>
      <c r="AB343" s="1">
        <v>3089.6071428571399</v>
      </c>
      <c r="AC343" s="1">
        <v>130.77500000000001</v>
      </c>
      <c r="AD343" s="1">
        <v>288.39714122399999</v>
      </c>
      <c r="AE343" s="1">
        <v>219.95435723684199</v>
      </c>
      <c r="AF343" s="1">
        <v>10.27</v>
      </c>
      <c r="AG343" s="1">
        <v>10.75</v>
      </c>
      <c r="AH343" s="1">
        <v>8.5447450000000007</v>
      </c>
      <c r="AI343" s="1">
        <v>28064.9523809524</v>
      </c>
      <c r="AJ343" s="1">
        <v>93.75</v>
      </c>
      <c r="AK343" s="1">
        <v>94.82</v>
      </c>
      <c r="AL343" s="1">
        <v>89.96</v>
      </c>
      <c r="AM343" s="1">
        <v>95.38</v>
      </c>
      <c r="AN343" s="1">
        <v>4592.2972619047596</v>
      </c>
      <c r="AO343" s="1">
        <v>1049.0340421599999</v>
      </c>
      <c r="AP343" s="1">
        <v>1109.4976702408001</v>
      </c>
      <c r="AQ343" s="1">
        <v>57.856190476190498</v>
      </c>
      <c r="AR343" s="1">
        <v>79.1458333333333</v>
      </c>
      <c r="AS343" s="1">
        <v>481.142857142857</v>
      </c>
      <c r="AT343" s="1">
        <v>127.63412153130101</v>
      </c>
      <c r="AU343" s="1">
        <v>4.7365491651205902</v>
      </c>
      <c r="AV343" s="1">
        <v>855.83776287700005</v>
      </c>
      <c r="AW343" s="1">
        <v>311.94200000000001</v>
      </c>
      <c r="AX343" s="1">
        <v>11.0451462</v>
      </c>
      <c r="AY343" s="1">
        <v>396.71081735590002</v>
      </c>
      <c r="AZ343" s="1">
        <v>1307.7475147</v>
      </c>
      <c r="BA343" s="1">
        <v>508.21589358749998</v>
      </c>
      <c r="BB343" s="1">
        <v>32.653790010674555</v>
      </c>
      <c r="BC343" s="1">
        <v>13.6075</v>
      </c>
      <c r="BD343" s="1">
        <v>20.212</v>
      </c>
      <c r="BE343" s="1">
        <v>673</v>
      </c>
      <c r="BF343" s="1">
        <v>264.67</v>
      </c>
      <c r="BG343" s="1">
        <v>17269.809523809501</v>
      </c>
      <c r="BH343" s="1">
        <v>76</v>
      </c>
      <c r="BI343" s="1">
        <v>380.99682936507935</v>
      </c>
      <c r="BJ343" s="1">
        <v>843.76977777777802</v>
      </c>
      <c r="BK343" s="1">
        <v>1154.25287777778</v>
      </c>
      <c r="BL343" s="1">
        <v>2458.4761904761899</v>
      </c>
      <c r="BM343" s="1">
        <v>971.5</v>
      </c>
      <c r="BN343" s="1">
        <f t="shared" si="7"/>
        <v>250.65947593645589</v>
      </c>
      <c r="BO343" s="1">
        <f t="shared" si="8"/>
        <v>184.7079037800687</v>
      </c>
      <c r="BP343" s="1">
        <f t="shared" si="9"/>
        <v>192.70416191538854</v>
      </c>
      <c r="BQ343" s="1">
        <f t="shared" si="10"/>
        <v>218.58242014455581</v>
      </c>
      <c r="BR343" s="1">
        <f t="shared" si="11"/>
        <v>230.13146985668604</v>
      </c>
      <c r="BS343" s="49">
        <f>BS342</f>
        <v>0.29601029601029599</v>
      </c>
      <c r="BV343" s="49">
        <f>BV342</f>
        <v>0.3359073359073359</v>
      </c>
      <c r="BW343" s="49">
        <f>BW342</f>
        <v>0.36808236808236811</v>
      </c>
      <c r="BX343" s="1">
        <f t="shared" si="12"/>
        <v>232.32856049179682</v>
      </c>
      <c r="BY343" s="44">
        <v>2.8999999999999998E-3</v>
      </c>
      <c r="BZ343" s="44">
        <f t="shared" si="13"/>
        <v>0.10710000000000001</v>
      </c>
      <c r="CA343" s="47">
        <f t="shared" si="14"/>
        <v>208.11992448855159</v>
      </c>
      <c r="CB343" s="56">
        <f t="shared" si="15"/>
        <v>199.45714643391585</v>
      </c>
      <c r="CC343" s="1">
        <f t="shared" ref="CC343:CC353" si="26">8.95/12</f>
        <v>0.74583333333333324</v>
      </c>
      <c r="CD343" s="1">
        <f t="shared" si="25"/>
        <v>15.217500000000003</v>
      </c>
      <c r="CE343" s="1">
        <f t="shared" si="24"/>
        <v>196.97396179895762</v>
      </c>
      <c r="CF343" s="1">
        <f t="shared" si="18"/>
        <v>191.61474333659342</v>
      </c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</row>
    <row r="344" spans="1:124">
      <c r="A344" s="1" t="s">
        <v>469</v>
      </c>
      <c r="B344" s="1">
        <v>181.80931013197576</v>
      </c>
      <c r="C344" s="1">
        <v>169.7786369561137</v>
      </c>
      <c r="D344" s="1">
        <v>173.52246147190664</v>
      </c>
      <c r="E344" s="1">
        <v>174.99215986832468</v>
      </c>
      <c r="F344" s="1">
        <v>159.95578001105252</v>
      </c>
      <c r="G344" s="1">
        <v>165.99706914131141</v>
      </c>
      <c r="H344" s="1">
        <v>117.44497616023391</v>
      </c>
      <c r="I344" s="38">
        <v>201.06681840856729</v>
      </c>
      <c r="J344" s="1">
        <v>188.84767129989791</v>
      </c>
      <c r="K344" s="1">
        <v>191.09721627716976</v>
      </c>
      <c r="L344" s="1">
        <v>3012.0526315789498</v>
      </c>
      <c r="M344" s="1">
        <v>1027.3612207313899</v>
      </c>
      <c r="N344" s="1">
        <v>228.66296303372499</v>
      </c>
      <c r="O344" s="1">
        <v>106.7</v>
      </c>
      <c r="P344" s="1">
        <v>126.696428571429</v>
      </c>
      <c r="Q344" s="1">
        <v>2647.64165474537</v>
      </c>
      <c r="R344" s="1">
        <v>148.065</v>
      </c>
      <c r="S344" s="1">
        <v>122.438</v>
      </c>
      <c r="T344" s="1">
        <v>1640.5</v>
      </c>
      <c r="U344" s="1">
        <v>8434.3157894736796</v>
      </c>
      <c r="V344" s="1">
        <v>80.178947368421007</v>
      </c>
      <c r="W344" s="1">
        <v>1169.7472619047601</v>
      </c>
      <c r="X344" s="1">
        <v>1700</v>
      </c>
      <c r="Y344" s="1">
        <v>65.833076923076902</v>
      </c>
      <c r="Z344" s="1">
        <v>60.8</v>
      </c>
      <c r="AA344" s="1">
        <v>178.73975888000001</v>
      </c>
      <c r="AB344" s="1">
        <v>3012.9342105263199</v>
      </c>
      <c r="AC344" s="1">
        <v>135.11199999999999</v>
      </c>
      <c r="AD344" s="1">
        <v>304.85272754599998</v>
      </c>
      <c r="AE344" s="1">
        <v>233.85211388392901</v>
      </c>
      <c r="AF344" s="1">
        <v>10.27</v>
      </c>
      <c r="AG344" s="1">
        <v>10.63</v>
      </c>
      <c r="AH344" s="1">
        <v>9.4109250000000007</v>
      </c>
      <c r="AI344" s="1">
        <v>31093.052631578899</v>
      </c>
      <c r="AJ344" s="1">
        <v>101.84</v>
      </c>
      <c r="AK344" s="1">
        <v>103.28</v>
      </c>
      <c r="AL344" s="1">
        <v>96.78</v>
      </c>
      <c r="AM344" s="1">
        <v>105.47</v>
      </c>
      <c r="AN344" s="1">
        <v>4774.3128999999999</v>
      </c>
      <c r="AO344" s="1">
        <v>1230.7682279200001</v>
      </c>
      <c r="AP344" s="1">
        <v>1146.8589805292299</v>
      </c>
      <c r="AQ344" s="1">
        <v>53.240476190476201</v>
      </c>
      <c r="AR344" s="1">
        <v>81.230769230769198</v>
      </c>
      <c r="AS344" s="1">
        <v>672.64474832702899</v>
      </c>
      <c r="AT344" s="1">
        <v>127.40419409854</v>
      </c>
      <c r="AU344" s="1">
        <v>5.2241715399610102</v>
      </c>
      <c r="AV344" s="1">
        <v>912.45484122899995</v>
      </c>
      <c r="AW344" s="1">
        <v>298.25599999999997</v>
      </c>
      <c r="AX344" s="1">
        <v>11.133331</v>
      </c>
      <c r="AY344" s="1">
        <v>379.69664228605001</v>
      </c>
      <c r="AZ344" s="1">
        <v>1321.2728583999999</v>
      </c>
      <c r="BA344" s="1">
        <v>495.69088484999997</v>
      </c>
      <c r="BB344" s="1">
        <v>33.316561713225198</v>
      </c>
      <c r="BC344" s="1">
        <v>12.8765</v>
      </c>
      <c r="BD344" s="1">
        <v>20.637</v>
      </c>
      <c r="BE344" s="1">
        <v>1303.0952380952399</v>
      </c>
      <c r="BF344" s="1">
        <v>246.29</v>
      </c>
      <c r="BG344" s="1">
        <v>19799.078947368402</v>
      </c>
      <c r="BH344" s="1">
        <v>73.714285714285694</v>
      </c>
      <c r="BI344" s="1">
        <v>403.81289666666669</v>
      </c>
      <c r="BJ344" s="1">
        <v>835.30160000000001</v>
      </c>
      <c r="BK344" s="1">
        <v>1135.9950166666699</v>
      </c>
      <c r="BL344" s="1">
        <v>2511.1842105263199</v>
      </c>
      <c r="BM344" s="1">
        <v>933.5</v>
      </c>
      <c r="BN344" s="1">
        <f t="shared" si="7"/>
        <v>266.22631196848835</v>
      </c>
      <c r="BO344" s="1">
        <f t="shared" si="8"/>
        <v>182.64604810996562</v>
      </c>
      <c r="BP344" s="1">
        <f t="shared" si="9"/>
        <v>213.49619865473451</v>
      </c>
      <c r="BQ344" s="1">
        <f t="shared" si="10"/>
        <v>237.44462578689672</v>
      </c>
      <c r="BR344" s="1">
        <f t="shared" si="11"/>
        <v>221.12993011962573</v>
      </c>
      <c r="BS344" s="49">
        <f t="shared" ref="BS344:BS353" si="27">BS343</f>
        <v>0.29601029601029599</v>
      </c>
      <c r="BV344" s="49">
        <f t="shared" ref="BV344:BV353" si="28">BV343</f>
        <v>0.3359073359073359</v>
      </c>
      <c r="BW344" s="49">
        <f t="shared" ref="BW344:BW353" si="29">BW343</f>
        <v>0.36808236808236811</v>
      </c>
      <c r="BX344" s="1">
        <f t="shared" si="12"/>
        <v>239.95914941743285</v>
      </c>
      <c r="BY344" s="44">
        <v>8.6999999999999994E-3</v>
      </c>
      <c r="BZ344" s="44">
        <f t="shared" si="13"/>
        <v>0.11580000000000001</v>
      </c>
      <c r="CA344" s="47">
        <f t="shared" si="14"/>
        <v>214.25952451482581</v>
      </c>
      <c r="CB344" s="56">
        <f t="shared" si="15"/>
        <v>206.85833547437085</v>
      </c>
      <c r="CC344" s="1">
        <f t="shared" si="26"/>
        <v>0.74583333333333324</v>
      </c>
      <c r="CD344" s="1">
        <f t="shared" si="25"/>
        <v>15.963333333333336</v>
      </c>
      <c r="CE344" s="1">
        <f t="shared" si="24"/>
        <v>201.65367053209664</v>
      </c>
      <c r="CF344" s="1">
        <f t="shared" si="18"/>
        <v>199.31381616552713</v>
      </c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</row>
    <row r="345" spans="1:124">
      <c r="A345" s="1" t="s">
        <v>470</v>
      </c>
      <c r="B345" s="1">
        <v>189.74469608767208</v>
      </c>
      <c r="C345" s="1">
        <v>168.29142143869538</v>
      </c>
      <c r="D345" s="1">
        <v>171.83183930431568</v>
      </c>
      <c r="E345" s="1">
        <v>173.70819127075126</v>
      </c>
      <c r="F345" s="1">
        <v>154.51136763535285</v>
      </c>
      <c r="G345" s="1">
        <v>164.71531091452343</v>
      </c>
      <c r="H345" s="1">
        <v>117.31612621585228</v>
      </c>
      <c r="I345" s="38">
        <v>198.9523009347601</v>
      </c>
      <c r="J345" s="1">
        <v>202.29560599993519</v>
      </c>
      <c r="K345" s="1">
        <v>204.23654594745631</v>
      </c>
      <c r="L345" s="1">
        <v>2968.0340909090901</v>
      </c>
      <c r="M345" s="1">
        <v>969.98995479658402</v>
      </c>
      <c r="N345" s="1">
        <v>237.24050241584899</v>
      </c>
      <c r="O345" s="1">
        <v>103.75</v>
      </c>
      <c r="P345" s="1">
        <v>131.78571428571399</v>
      </c>
      <c r="Q345" s="1">
        <v>2631.2259328359901</v>
      </c>
      <c r="R345" s="1">
        <v>137.735238095238</v>
      </c>
      <c r="S345" s="1">
        <v>111.86380952381</v>
      </c>
      <c r="T345" s="1">
        <v>1564.06</v>
      </c>
      <c r="U345" s="1">
        <v>8714.1818181818198</v>
      </c>
      <c r="V345" s="1">
        <v>75.406818181818196</v>
      </c>
      <c r="W345" s="1">
        <v>1184.36686363636</v>
      </c>
      <c r="X345" s="1">
        <v>1665.9090909090901</v>
      </c>
      <c r="Y345" s="1">
        <v>67.356111111111105</v>
      </c>
      <c r="Z345" s="1">
        <v>60.8</v>
      </c>
      <c r="AA345" s="1">
        <v>183.69476159000001</v>
      </c>
      <c r="AB345" s="1">
        <v>2834.875</v>
      </c>
      <c r="AC345" s="1">
        <v>135.71199999999999</v>
      </c>
      <c r="AD345" s="1">
        <v>291.75731683700002</v>
      </c>
      <c r="AE345" s="1">
        <v>246.669982653061</v>
      </c>
      <c r="AF345" s="1">
        <v>11.9</v>
      </c>
      <c r="AG345" s="1">
        <v>11.48</v>
      </c>
      <c r="AH345" s="1">
        <v>10.180177272222201</v>
      </c>
      <c r="AI345" s="1">
        <v>28776.818181818198</v>
      </c>
      <c r="AJ345" s="1">
        <v>109.05</v>
      </c>
      <c r="AK345" s="1">
        <v>110.44</v>
      </c>
      <c r="AL345" s="1">
        <v>103.47</v>
      </c>
      <c r="AM345" s="1">
        <v>112.62</v>
      </c>
      <c r="AN345" s="1">
        <v>4643.60203181818</v>
      </c>
      <c r="AO345" s="1">
        <v>1233.71724068</v>
      </c>
      <c r="AP345" s="1">
        <v>1083.47694918927</v>
      </c>
      <c r="AQ345" s="1">
        <v>61.151363636363598</v>
      </c>
      <c r="AR345" s="1">
        <v>82.038461538461505</v>
      </c>
      <c r="AS345" s="1">
        <v>1015.21126461713</v>
      </c>
      <c r="AT345" s="1">
        <v>129.506127054248</v>
      </c>
      <c r="AU345" s="1">
        <v>5.1225296442687798</v>
      </c>
      <c r="AV345" s="1">
        <v>940.97487459700005</v>
      </c>
      <c r="AW345" s="1">
        <v>291.60300000000001</v>
      </c>
      <c r="AX345" s="1">
        <v>11.133331</v>
      </c>
      <c r="AY345" s="1">
        <v>375.31695903118202</v>
      </c>
      <c r="AZ345" s="1">
        <v>1292.077677</v>
      </c>
      <c r="BA345" s="1">
        <v>482.79134089772703</v>
      </c>
      <c r="BB345" s="1">
        <v>32.939227452927362</v>
      </c>
      <c r="BC345" s="1">
        <v>12.5227272727273</v>
      </c>
      <c r="BD345" s="1">
        <v>20.536818181818202</v>
      </c>
      <c r="BE345" s="1">
        <v>2177.3636363636401</v>
      </c>
      <c r="BF345" s="1">
        <v>260.91000000000003</v>
      </c>
      <c r="BG345" s="1">
        <v>21646.022727272699</v>
      </c>
      <c r="BH345" s="1">
        <v>69.4444444444444</v>
      </c>
      <c r="BI345" s="1">
        <v>326.85161666666659</v>
      </c>
      <c r="BJ345" s="1">
        <v>823.96965714285705</v>
      </c>
      <c r="BK345" s="1">
        <v>1133.42031428571</v>
      </c>
      <c r="BL345" s="1">
        <v>2278.5113636363599</v>
      </c>
      <c r="BM345" s="1">
        <v>871</v>
      </c>
      <c r="BN345" s="1">
        <f t="shared" si="7"/>
        <v>275.0601880679846</v>
      </c>
      <c r="BO345" s="1">
        <f t="shared" si="8"/>
        <v>197.25085910652919</v>
      </c>
      <c r="BP345" s="1">
        <f t="shared" si="9"/>
        <v>197.59209119779041</v>
      </c>
      <c r="BQ345" s="1">
        <f t="shared" si="10"/>
        <v>254.25507111214736</v>
      </c>
      <c r="BR345" s="1">
        <f t="shared" si="11"/>
        <v>206.32476607840817</v>
      </c>
      <c r="BS345" s="49">
        <f t="shared" si="27"/>
        <v>0.29601029601029599</v>
      </c>
      <c r="BV345" s="49">
        <f t="shared" si="28"/>
        <v>0.3359073359073359</v>
      </c>
      <c r="BW345" s="49">
        <f t="shared" si="29"/>
        <v>0.36808236808236811</v>
      </c>
      <c r="BX345" s="1">
        <f t="shared" si="12"/>
        <v>242.77129976104459</v>
      </c>
      <c r="BY345" s="44">
        <v>6.1000000000000004E-3</v>
      </c>
      <c r="BZ345" s="44">
        <f t="shared" si="13"/>
        <v>0.12190000000000001</v>
      </c>
      <c r="CA345" s="47">
        <f t="shared" si="14"/>
        <v>214.65838324871561</v>
      </c>
      <c r="CB345" s="56">
        <f t="shared" si="15"/>
        <v>210.75835936154323</v>
      </c>
      <c r="CC345" s="1">
        <f t="shared" si="26"/>
        <v>0.74583333333333324</v>
      </c>
      <c r="CD345" s="1">
        <f t="shared" si="25"/>
        <v>16.709166666666668</v>
      </c>
      <c r="CE345" s="1">
        <f t="shared" si="24"/>
        <v>202.20623866513873</v>
      </c>
      <c r="CF345" s="1">
        <f t="shared" si="18"/>
        <v>201.92995459861768</v>
      </c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1:124">
      <c r="A346" s="1" t="s">
        <v>471</v>
      </c>
      <c r="B346" s="1">
        <v>204.08608694072029</v>
      </c>
      <c r="C346" s="1">
        <v>166.2103802249195</v>
      </c>
      <c r="D346" s="1">
        <v>172.12991463310112</v>
      </c>
      <c r="E346" s="1">
        <v>173.8598916383001</v>
      </c>
      <c r="F346" s="1">
        <v>156.1606198299373</v>
      </c>
      <c r="G346" s="1">
        <v>160.23116813787735</v>
      </c>
      <c r="H346" s="1">
        <v>118.38578451549878</v>
      </c>
      <c r="I346" s="38">
        <v>190.45658215248824</v>
      </c>
      <c r="J346" s="1">
        <v>226.2446893280713</v>
      </c>
      <c r="K346" s="1">
        <v>230.52042687802478</v>
      </c>
      <c r="L346" s="1">
        <v>2908.2775000000001</v>
      </c>
      <c r="M346" s="1">
        <v>927.92566549472599</v>
      </c>
      <c r="N346" s="1">
        <v>238.314584627995</v>
      </c>
      <c r="O346" s="1">
        <v>124.2</v>
      </c>
      <c r="P346" s="1">
        <v>142.71428571428601</v>
      </c>
      <c r="Q346" s="1">
        <v>2693.4074615067698</v>
      </c>
      <c r="R346" s="1">
        <v>139.737142857143</v>
      </c>
      <c r="S346" s="1">
        <v>109.794761904762</v>
      </c>
      <c r="T346" s="1">
        <v>1580.45</v>
      </c>
      <c r="U346" s="1">
        <v>8356.125</v>
      </c>
      <c r="V346" s="1">
        <v>74.122500000000002</v>
      </c>
      <c r="W346" s="1">
        <v>1191.9204500000001</v>
      </c>
      <c r="X346" s="1">
        <v>1650</v>
      </c>
      <c r="Y346" s="1">
        <v>67.259523809523799</v>
      </c>
      <c r="Z346" s="1">
        <v>60.8</v>
      </c>
      <c r="AA346" s="1">
        <v>186.58872091999999</v>
      </c>
      <c r="AB346" s="1">
        <v>2216.0875000000001</v>
      </c>
      <c r="AC346" s="1">
        <v>144.833</v>
      </c>
      <c r="AD346" s="1">
        <v>282.97231648000002</v>
      </c>
      <c r="AE346" s="1">
        <v>243.45795816964301</v>
      </c>
      <c r="AF346" s="1">
        <v>11.9</v>
      </c>
      <c r="AG346" s="1">
        <v>12.3</v>
      </c>
      <c r="AH346" s="1">
        <v>11.267619047222199</v>
      </c>
      <c r="AI346" s="1">
        <v>25656.5</v>
      </c>
      <c r="AJ346" s="1">
        <v>122.77</v>
      </c>
      <c r="AK346" s="1">
        <v>123.94</v>
      </c>
      <c r="AL346" s="1">
        <v>118.95</v>
      </c>
      <c r="AM346" s="1">
        <v>125.37</v>
      </c>
      <c r="AN346" s="1">
        <v>4523.4912818181801</v>
      </c>
      <c r="AO346" s="1">
        <v>1317.6913090099999</v>
      </c>
      <c r="AP346" s="1">
        <v>1086.83316209246</v>
      </c>
      <c r="AQ346" s="1">
        <v>78.112380952380903</v>
      </c>
      <c r="AR346" s="1">
        <v>83.4583333333333</v>
      </c>
      <c r="AS346" s="1">
        <v>1009.3181818181801</v>
      </c>
      <c r="AT346" s="1">
        <v>139.050653132463</v>
      </c>
      <c r="AU346" s="1">
        <v>5.3128712871287096</v>
      </c>
      <c r="AV346" s="1">
        <v>933.58398750900005</v>
      </c>
      <c r="AW346" s="1">
        <v>305.65100000000001</v>
      </c>
      <c r="AX346" s="1">
        <v>11.133331</v>
      </c>
      <c r="AY346" s="1">
        <v>369.37402177804802</v>
      </c>
      <c r="AZ346" s="1">
        <v>1330.4671736190501</v>
      </c>
      <c r="BA346" s="1">
        <v>489.08926674999998</v>
      </c>
      <c r="BB346" s="1">
        <v>32.682295603475126</v>
      </c>
      <c r="BC346" s="1">
        <v>10.934761904761899</v>
      </c>
      <c r="BD346" s="1">
        <v>20.832857142857101</v>
      </c>
      <c r="BE346" s="1">
        <v>2214.54545454545</v>
      </c>
      <c r="BF346" s="1">
        <v>265.14</v>
      </c>
      <c r="BG346" s="1">
        <v>23853.599999999999</v>
      </c>
      <c r="BH346" s="1">
        <v>61.6666666666667</v>
      </c>
      <c r="BI346" s="1">
        <v>281.2560666666667</v>
      </c>
      <c r="BJ346" s="1">
        <v>781.49314444444406</v>
      </c>
      <c r="BK346" s="1">
        <v>1062.4415555555599</v>
      </c>
      <c r="BL346" s="1">
        <v>2178.3249999999998</v>
      </c>
      <c r="BM346" s="1">
        <v>885.75</v>
      </c>
      <c r="BN346" s="1">
        <f t="shared" si="7"/>
        <v>263.75824626747891</v>
      </c>
      <c r="BO346" s="1">
        <f t="shared" si="8"/>
        <v>211.34020618556701</v>
      </c>
      <c r="BP346" s="1">
        <f t="shared" si="9"/>
        <v>176.16685263067549</v>
      </c>
      <c r="BQ346" s="1">
        <f t="shared" si="10"/>
        <v>286.24387969223591</v>
      </c>
      <c r="BR346" s="1">
        <f t="shared" si="11"/>
        <v>209.81878479213552</v>
      </c>
      <c r="BS346" s="49">
        <f t="shared" si="27"/>
        <v>0.29601029601029599</v>
      </c>
      <c r="BV346" s="49">
        <f t="shared" si="28"/>
        <v>0.3359073359073359</v>
      </c>
      <c r="BW346" s="49">
        <f t="shared" si="29"/>
        <v>0.36808236808236811</v>
      </c>
      <c r="BX346" s="1">
        <f t="shared" si="12"/>
        <v>251.45717077444593</v>
      </c>
      <c r="BY346" s="44">
        <v>8.3999999999999995E-3</v>
      </c>
      <c r="BZ346" s="44">
        <f t="shared" si="13"/>
        <v>0.1303</v>
      </c>
      <c r="CA346" s="47">
        <f t="shared" si="14"/>
        <v>220.80454165704097</v>
      </c>
      <c r="CB346" s="56">
        <f t="shared" si="15"/>
        <v>215.78145050929209</v>
      </c>
      <c r="CC346" s="1">
        <f t="shared" si="26"/>
        <v>0.74583333333333324</v>
      </c>
      <c r="CD346" s="1">
        <f t="shared" si="25"/>
        <v>17.455000000000002</v>
      </c>
      <c r="CE346" s="1">
        <f t="shared" si="24"/>
        <v>207.56532161576641</v>
      </c>
      <c r="CF346" s="1">
        <f t="shared" si="18"/>
        <v>204.88578014045257</v>
      </c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</row>
    <row r="347" spans="1:124">
      <c r="A347" s="1" t="s">
        <v>472</v>
      </c>
      <c r="B347" s="1">
        <v>215.90468466969151</v>
      </c>
      <c r="C347" s="1">
        <v>168.9288565866413</v>
      </c>
      <c r="D347" s="1">
        <v>179.77997985438387</v>
      </c>
      <c r="E347" s="1">
        <v>181.12864101824832</v>
      </c>
      <c r="F347" s="1">
        <v>167.33058448635023</v>
      </c>
      <c r="G347" s="1">
        <v>157.96833791632233</v>
      </c>
      <c r="H347" s="1">
        <v>118.78278323477684</v>
      </c>
      <c r="I347" s="38">
        <v>186.2725261233216</v>
      </c>
      <c r="J347" s="1">
        <v>243.38717375218894</v>
      </c>
      <c r="K347" s="1">
        <v>247.0076342388177</v>
      </c>
      <c r="L347" s="1">
        <v>2967.86904761905</v>
      </c>
      <c r="M347" s="1">
        <v>839.77900552486199</v>
      </c>
      <c r="N347" s="1">
        <v>240.97964341865099</v>
      </c>
      <c r="O347" s="1">
        <v>129.5</v>
      </c>
      <c r="P347" s="1">
        <v>171.16071428571399</v>
      </c>
      <c r="Q347" s="1">
        <v>3021.7566669796402</v>
      </c>
      <c r="R347" s="1">
        <v>144.07900000000001</v>
      </c>
      <c r="S347" s="1">
        <v>112.03749999999999</v>
      </c>
      <c r="T347" s="1">
        <v>1639.55</v>
      </c>
      <c r="U347" s="1">
        <v>8292</v>
      </c>
      <c r="V347" s="1">
        <v>77.042857142857102</v>
      </c>
      <c r="W347" s="1">
        <v>1208.77792857143</v>
      </c>
      <c r="X347" s="1">
        <v>1650</v>
      </c>
      <c r="Y347" s="1">
        <v>67.429523809523801</v>
      </c>
      <c r="Z347" s="1">
        <v>60.8</v>
      </c>
      <c r="AA347" s="1">
        <v>185.14456443</v>
      </c>
      <c r="AB347" s="1">
        <v>1860.5119047619</v>
      </c>
      <c r="AC347" s="1">
        <v>152.36600000000001</v>
      </c>
      <c r="AD347" s="1">
        <v>272.28845584200002</v>
      </c>
      <c r="AE347" s="1">
        <v>287.11238678571402</v>
      </c>
      <c r="AF347" s="1">
        <v>11.9</v>
      </c>
      <c r="AG347" s="1">
        <v>13.31</v>
      </c>
      <c r="AH347" s="1">
        <v>12.6823809527778</v>
      </c>
      <c r="AI347" s="1">
        <v>22562.571428571398</v>
      </c>
      <c r="AJ347" s="1">
        <v>131.52000000000001</v>
      </c>
      <c r="AK347" s="1">
        <v>133.05000000000001</v>
      </c>
      <c r="AL347" s="1">
        <v>127.59</v>
      </c>
      <c r="AM347" s="1">
        <v>133.93</v>
      </c>
      <c r="AN347" s="1">
        <v>4260.2115571428603</v>
      </c>
      <c r="AO347" s="1">
        <v>1414.4261239299999</v>
      </c>
      <c r="AP347" s="1">
        <v>1096.3874456542201</v>
      </c>
      <c r="AQ347" s="1">
        <v>73.895238095238099</v>
      </c>
      <c r="AR347" s="1">
        <v>85.711538461538495</v>
      </c>
      <c r="AS347" s="1">
        <v>834.6</v>
      </c>
      <c r="AT347" s="1">
        <v>147.041808026501</v>
      </c>
      <c r="AU347" s="1">
        <v>5.1517509727626498</v>
      </c>
      <c r="AV347" s="1">
        <v>932.88574817599999</v>
      </c>
      <c r="AW347" s="1">
        <v>294.01100000000002</v>
      </c>
      <c r="AX347" s="1">
        <v>11</v>
      </c>
      <c r="AY347" s="1">
        <v>436.91421047219097</v>
      </c>
      <c r="AZ347" s="1">
        <v>1414.4212028571401</v>
      </c>
      <c r="BA347" s="1">
        <v>552.47214925000003</v>
      </c>
      <c r="BB347" s="1">
        <v>32.657115663167964</v>
      </c>
      <c r="BC347" s="1">
        <v>12.065238095238101</v>
      </c>
      <c r="BD347" s="1">
        <v>21.897142857142899</v>
      </c>
      <c r="BE347" s="1">
        <v>2300.1904761904798</v>
      </c>
      <c r="BF347" s="1">
        <v>284.52</v>
      </c>
      <c r="BG347" s="1">
        <v>22133.428571428602</v>
      </c>
      <c r="BH347" s="1">
        <v>59</v>
      </c>
      <c r="BI347" s="1">
        <v>314.15834999999998</v>
      </c>
      <c r="BJ347" s="1">
        <v>778.45654285714295</v>
      </c>
      <c r="BK347" s="1">
        <v>1041.09614285714</v>
      </c>
      <c r="BL347" s="1">
        <v>1906.17380952381</v>
      </c>
      <c r="BM347" s="1">
        <v>930.25</v>
      </c>
      <c r="BN347" s="1">
        <f t="shared" si="7"/>
        <v>261.73416243174142</v>
      </c>
      <c r="BO347" s="1">
        <f t="shared" si="8"/>
        <v>228.69415807560136</v>
      </c>
      <c r="BP347" s="1">
        <f t="shared" si="9"/>
        <v>154.9228147185402</v>
      </c>
      <c r="BQ347" s="1">
        <f t="shared" si="10"/>
        <v>306.64490557239452</v>
      </c>
      <c r="BR347" s="1">
        <f t="shared" si="11"/>
        <v>220.36006158948243</v>
      </c>
      <c r="BS347" s="49">
        <f t="shared" si="27"/>
        <v>0.29601029601029599</v>
      </c>
      <c r="BV347" s="49">
        <f t="shared" si="28"/>
        <v>0.3359073359073359</v>
      </c>
      <c r="BW347" s="49">
        <f t="shared" si="29"/>
        <v>0.36808236808236811</v>
      </c>
      <c r="BX347" s="1">
        <f t="shared" si="12"/>
        <v>261.59093349843943</v>
      </c>
      <c r="BY347" s="44">
        <v>1.01E-2</v>
      </c>
      <c r="BZ347" s="44">
        <f t="shared" si="13"/>
        <v>0.1404</v>
      </c>
      <c r="CA347" s="47">
        <f t="shared" si="14"/>
        <v>227.50563486359277</v>
      </c>
      <c r="CB347" s="56">
        <f t="shared" si="15"/>
        <v>221.64354268644243</v>
      </c>
      <c r="CC347" s="1">
        <f t="shared" si="26"/>
        <v>0.74583333333333324</v>
      </c>
      <c r="CD347" s="1">
        <f t="shared" si="25"/>
        <v>18.200833333333335</v>
      </c>
      <c r="CE347" s="1">
        <f t="shared" si="24"/>
        <v>213.97920367727764</v>
      </c>
      <c r="CF347" s="1">
        <f t="shared" si="18"/>
        <v>210.77226264652202</v>
      </c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</row>
    <row r="348" spans="1:124">
      <c r="A348" s="1" t="s">
        <v>473</v>
      </c>
      <c r="B348" s="1">
        <v>219.89949984904374</v>
      </c>
      <c r="C348" s="1">
        <v>169.47429049135073</v>
      </c>
      <c r="D348" s="1">
        <v>178.65736476356429</v>
      </c>
      <c r="E348" s="1">
        <v>179.89681716657483</v>
      </c>
      <c r="F348" s="1">
        <v>167.21606770661927</v>
      </c>
      <c r="G348" s="1">
        <v>160.19863722228038</v>
      </c>
      <c r="H348" s="1">
        <v>121.76106030295699</v>
      </c>
      <c r="I348" s="38">
        <v>187.9625522717696</v>
      </c>
      <c r="J348" s="1">
        <v>249.39999664082833</v>
      </c>
      <c r="K348" s="1">
        <v>249.66260219791101</v>
      </c>
      <c r="L348" s="1">
        <v>3067.45652173913</v>
      </c>
      <c r="M348" s="1">
        <v>725.13812154696097</v>
      </c>
      <c r="N348" s="1">
        <v>248.30956000194601</v>
      </c>
      <c r="O348" s="1">
        <v>133</v>
      </c>
      <c r="P348" s="1">
        <v>192.857142857143</v>
      </c>
      <c r="Q348" s="1">
        <v>2953.6715635618002</v>
      </c>
      <c r="R348" s="1">
        <v>145.35272727272701</v>
      </c>
      <c r="S348" s="1">
        <v>115.03090909090901</v>
      </c>
      <c r="T348" s="1">
        <v>1736.46</v>
      </c>
      <c r="U348" s="1">
        <v>8407.0217391304304</v>
      </c>
      <c r="V348" s="1">
        <v>77.289130434782606</v>
      </c>
      <c r="W348" s="1">
        <v>1265.0531739130399</v>
      </c>
      <c r="X348" s="1">
        <v>1619.5652173912999</v>
      </c>
      <c r="Y348" s="1">
        <v>68.150000000000006</v>
      </c>
      <c r="Z348" s="1">
        <v>60.8</v>
      </c>
      <c r="AA348" s="1">
        <v>184.13161298</v>
      </c>
      <c r="AB348" s="1">
        <v>1960.04347826087</v>
      </c>
      <c r="AC348" s="1">
        <v>143.25200000000001</v>
      </c>
      <c r="AD348" s="1">
        <v>275.76173439199999</v>
      </c>
      <c r="AE348" s="1">
        <v>266.94365692500003</v>
      </c>
      <c r="AF348" s="1">
        <v>14.36</v>
      </c>
      <c r="AG348" s="1">
        <v>14.08</v>
      </c>
      <c r="AH348" s="1">
        <v>11.0879863638889</v>
      </c>
      <c r="AI348" s="1">
        <v>20106.956521739099</v>
      </c>
      <c r="AJ348" s="1">
        <v>132.55000000000001</v>
      </c>
      <c r="AK348" s="1">
        <v>133.9</v>
      </c>
      <c r="AL348" s="1">
        <v>131.22</v>
      </c>
      <c r="AM348" s="1">
        <v>133.38</v>
      </c>
      <c r="AN348" s="1">
        <v>4323.3512173913005</v>
      </c>
      <c r="AO348" s="1">
        <v>1431.6917420499999</v>
      </c>
      <c r="AP348" s="1">
        <v>1026.2454872610299</v>
      </c>
      <c r="AQ348" s="1">
        <v>76.075714285714298</v>
      </c>
      <c r="AR348" s="1">
        <v>88.25</v>
      </c>
      <c r="AS348" s="1">
        <v>799</v>
      </c>
      <c r="AT348" s="1">
        <v>145.95976266188401</v>
      </c>
      <c r="AU348" s="1">
        <v>5.6235294117647099</v>
      </c>
      <c r="AV348" s="1">
        <v>932.773365872</v>
      </c>
      <c r="AW348" s="1">
        <v>332.267</v>
      </c>
      <c r="AX348" s="1">
        <v>11</v>
      </c>
      <c r="AY348" s="1">
        <v>452.19315189177303</v>
      </c>
      <c r="AZ348" s="1">
        <v>1372.265719</v>
      </c>
      <c r="BA348" s="1">
        <v>554.149276465909</v>
      </c>
      <c r="BB348" s="1">
        <v>33.069854613611817</v>
      </c>
      <c r="BC348" s="1">
        <v>13.207727272727301</v>
      </c>
      <c r="BD348" s="1">
        <v>23.1786363636364</v>
      </c>
      <c r="BE348" s="1">
        <v>2267.7391304347798</v>
      </c>
      <c r="BF348" s="1">
        <v>287.48</v>
      </c>
      <c r="BG348" s="1">
        <v>22955.630434782601</v>
      </c>
      <c r="BH348" s="1">
        <v>61.84375</v>
      </c>
      <c r="BI348" s="1">
        <v>291.76068884057975</v>
      </c>
      <c r="BJ348" s="1">
        <v>793.62552500000004</v>
      </c>
      <c r="BK348" s="1">
        <v>1047.97335</v>
      </c>
      <c r="BL348" s="1">
        <v>1856.44565217391</v>
      </c>
      <c r="BM348" s="1">
        <v>918</v>
      </c>
      <c r="BN348" s="1">
        <f t="shared" si="7"/>
        <v>265.36478454374645</v>
      </c>
      <c r="BO348" s="1">
        <f t="shared" si="8"/>
        <v>241.92439862542955</v>
      </c>
      <c r="BP348" s="1">
        <f t="shared" si="9"/>
        <v>138.06167039216618</v>
      </c>
      <c r="BQ348" s="1">
        <f t="shared" si="10"/>
        <v>309.04639776171604</v>
      </c>
      <c r="BR348" s="1">
        <f t="shared" si="11"/>
        <v>217.45824943740377</v>
      </c>
      <c r="BS348" s="49">
        <f t="shared" si="27"/>
        <v>0.29601029601029599</v>
      </c>
      <c r="BV348" s="49">
        <f t="shared" si="28"/>
        <v>0.3359073359073359</v>
      </c>
      <c r="BW348" s="49">
        <f t="shared" si="29"/>
        <v>0.36808236808236811</v>
      </c>
      <c r="BX348" s="1">
        <f t="shared" si="12"/>
        <v>262.40420797936554</v>
      </c>
      <c r="BY348" s="44">
        <v>5.3E-3</v>
      </c>
      <c r="BZ348" s="44">
        <f t="shared" si="13"/>
        <v>0.1457</v>
      </c>
      <c r="CA348" s="47">
        <f t="shared" si="14"/>
        <v>225.56265717906263</v>
      </c>
      <c r="CB348" s="56">
        <f t="shared" si="15"/>
        <v>223.60309993275251</v>
      </c>
      <c r="CC348" s="1">
        <f t="shared" si="26"/>
        <v>0.74583333333333324</v>
      </c>
      <c r="CD348" s="1">
        <f t="shared" si="25"/>
        <v>18.946666666666669</v>
      </c>
      <c r="CE348" s="1">
        <f t="shared" si="24"/>
        <v>212.6873573742084</v>
      </c>
      <c r="CF348" s="1">
        <f t="shared" si="18"/>
        <v>213.33328052574302</v>
      </c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</row>
    <row r="349" spans="1:124">
      <c r="A349" s="1" t="s">
        <v>474</v>
      </c>
      <c r="B349" s="1">
        <v>195.96234386292974</v>
      </c>
      <c r="C349" s="1">
        <v>159.21987483895205</v>
      </c>
      <c r="D349" s="1">
        <v>167.27510643486681</v>
      </c>
      <c r="E349" s="1">
        <v>167.46172277613044</v>
      </c>
      <c r="F349" s="1">
        <v>165.55246424958298</v>
      </c>
      <c r="G349" s="1">
        <v>151.08343457168237</v>
      </c>
      <c r="H349" s="1">
        <v>117.98568235726999</v>
      </c>
      <c r="I349" s="38">
        <v>174.99033127171921</v>
      </c>
      <c r="J349" s="1">
        <v>217.45796288704253</v>
      </c>
      <c r="K349" s="1">
        <v>215.29741512840033</v>
      </c>
      <c r="L349" s="1">
        <v>2762.56</v>
      </c>
      <c r="M349" s="1">
        <v>801.10497237569098</v>
      </c>
      <c r="N349" s="1">
        <v>212.31524708600199</v>
      </c>
      <c r="O349" s="1">
        <v>135.5</v>
      </c>
      <c r="P349" s="1">
        <v>169.71428571428601</v>
      </c>
      <c r="Q349" s="1">
        <v>2796.7972612783701</v>
      </c>
      <c r="R349" s="1">
        <v>145.76578947368401</v>
      </c>
      <c r="S349" s="1">
        <v>113.42894736842101</v>
      </c>
      <c r="T349" s="1">
        <v>1467.67</v>
      </c>
      <c r="U349" s="1">
        <v>7633.8</v>
      </c>
      <c r="V349" s="1">
        <v>78.037499999999994</v>
      </c>
      <c r="W349" s="1">
        <v>1240.63842857143</v>
      </c>
      <c r="X349" s="1">
        <v>1599.0476190476199</v>
      </c>
      <c r="Y349" s="1">
        <v>68.952380952381006</v>
      </c>
      <c r="Z349" s="1">
        <v>60.8</v>
      </c>
      <c r="AA349" s="1">
        <v>177.66225044999999</v>
      </c>
      <c r="AB349" s="1">
        <v>1902.85</v>
      </c>
      <c r="AC349" s="1">
        <v>146.584</v>
      </c>
      <c r="AD349" s="1">
        <v>272.94851080400002</v>
      </c>
      <c r="AE349" s="1">
        <v>235.16415335884301</v>
      </c>
      <c r="AF349" s="1">
        <v>14.36</v>
      </c>
      <c r="AG349" s="1">
        <v>13.81</v>
      </c>
      <c r="AH349" s="1">
        <v>8.2514285722222205</v>
      </c>
      <c r="AI349" s="1">
        <v>19111.8</v>
      </c>
      <c r="AJ349" s="1">
        <v>114.57</v>
      </c>
      <c r="AK349" s="1">
        <v>113.85</v>
      </c>
      <c r="AL349" s="1">
        <v>113.21</v>
      </c>
      <c r="AM349" s="1">
        <v>116.64</v>
      </c>
      <c r="AN349" s="1">
        <v>4095.0510666666701</v>
      </c>
      <c r="AO349" s="1">
        <v>1131.8525629000001</v>
      </c>
      <c r="AP349" s="1">
        <v>791.76941644963995</v>
      </c>
      <c r="AQ349" s="1">
        <v>84.561904761904799</v>
      </c>
      <c r="AR349" s="1">
        <v>88.416153846153804</v>
      </c>
      <c r="AS349" s="1">
        <v>737</v>
      </c>
      <c r="AT349" s="1">
        <v>133.78398928166101</v>
      </c>
      <c r="AU349" s="1">
        <v>5.3658536585365901</v>
      </c>
      <c r="AV349" s="1">
        <v>879.39373032900005</v>
      </c>
      <c r="AW349" s="1">
        <v>315.06099999999998</v>
      </c>
      <c r="AX349" s="1">
        <v>10.3</v>
      </c>
      <c r="AY349" s="1">
        <v>388.396765527762</v>
      </c>
      <c r="AZ349" s="1">
        <v>1163.7769052381</v>
      </c>
      <c r="BA349" s="1">
        <v>471.06735674999999</v>
      </c>
      <c r="BB349" s="1">
        <v>31.433319095807899</v>
      </c>
      <c r="BC349" s="1">
        <v>13.681428571428601</v>
      </c>
      <c r="BD349" s="1">
        <v>23.147619047618999</v>
      </c>
      <c r="BE349" s="1">
        <v>2060.23809523809</v>
      </c>
      <c r="BF349" s="1">
        <v>321.89999999999998</v>
      </c>
      <c r="BG349" s="1">
        <v>19935</v>
      </c>
      <c r="BH349" s="1">
        <v>64.5</v>
      </c>
      <c r="BI349" s="1">
        <v>304.13651491666667</v>
      </c>
      <c r="BJ349" s="1">
        <v>717.56874000000005</v>
      </c>
      <c r="BK349" s="1">
        <v>941.71279000000004</v>
      </c>
      <c r="BL349" s="1">
        <v>1734.65</v>
      </c>
      <c r="BM349" s="1">
        <v>833</v>
      </c>
      <c r="BN349" s="1">
        <f t="shared" si="7"/>
        <v>240.95830308386729</v>
      </c>
      <c r="BO349" s="1">
        <f t="shared" si="8"/>
        <v>237.2852233676976</v>
      </c>
      <c r="BP349" s="1">
        <f t="shared" si="9"/>
        <v>131.22856407175348</v>
      </c>
      <c r="BQ349" s="1">
        <f t="shared" si="10"/>
        <v>267.12520401025881</v>
      </c>
      <c r="BR349" s="1">
        <f t="shared" si="11"/>
        <v>197.32322634134786</v>
      </c>
      <c r="BS349" s="49">
        <f t="shared" si="27"/>
        <v>0.29601029601029599</v>
      </c>
      <c r="BV349" s="49">
        <f t="shared" si="28"/>
        <v>0.3359073359073359</v>
      </c>
      <c r="BW349" s="49">
        <f t="shared" si="29"/>
        <v>0.36808236808236811</v>
      </c>
      <c r="BX349" s="1">
        <f t="shared" si="12"/>
        <v>233.68665468416023</v>
      </c>
      <c r="BY349" s="45">
        <v>-4.0000000000000001E-3</v>
      </c>
      <c r="BZ349" s="44">
        <f t="shared" si="13"/>
        <v>0.14169999999999999</v>
      </c>
      <c r="CA349" s="47">
        <f t="shared" si="14"/>
        <v>199.63850909667809</v>
      </c>
      <c r="CB349" s="56">
        <f t="shared" si="15"/>
        <v>211.6208045147153</v>
      </c>
      <c r="CC349" s="1">
        <f t="shared" si="26"/>
        <v>0.74583333333333324</v>
      </c>
      <c r="CD349" s="1">
        <f t="shared" si="25"/>
        <v>19.692500000000003</v>
      </c>
      <c r="CE349" s="1">
        <f t="shared" si="24"/>
        <v>187.66791021048198</v>
      </c>
      <c r="CF349" s="1">
        <f t="shared" si="18"/>
        <v>200.1776337923452</v>
      </c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</row>
    <row r="350" spans="1:124">
      <c r="A350" s="1" t="s">
        <v>475</v>
      </c>
      <c r="B350" s="1">
        <v>176.37469484054708</v>
      </c>
      <c r="C350" s="1">
        <v>149.63912818304379</v>
      </c>
      <c r="D350" s="1">
        <v>155.22290991390767</v>
      </c>
      <c r="E350" s="1">
        <v>154.81616872898775</v>
      </c>
      <c r="F350" s="1">
        <v>158.97750888895402</v>
      </c>
      <c r="G350" s="1">
        <v>143.99905365785122</v>
      </c>
      <c r="H350" s="1">
        <v>116.16816245295927</v>
      </c>
      <c r="I350" s="38">
        <v>164.10163454597543</v>
      </c>
      <c r="J350" s="1">
        <v>192.01592882752885</v>
      </c>
      <c r="K350" s="1">
        <v>187.06074532942534</v>
      </c>
      <c r="L350" s="1">
        <v>2524.1477272727302</v>
      </c>
      <c r="M350" s="1">
        <v>806.62983425414404</v>
      </c>
      <c r="N350" s="1">
        <v>189.43492031462901</v>
      </c>
      <c r="O350" s="1">
        <v>129.4</v>
      </c>
      <c r="P350" s="1">
        <v>160.71428571428601</v>
      </c>
      <c r="Q350" s="1">
        <v>2672.05245165211</v>
      </c>
      <c r="R350" s="1">
        <v>140.55727272727299</v>
      </c>
      <c r="S350" s="1">
        <v>106.665238095238</v>
      </c>
      <c r="T350" s="1">
        <v>1352.99</v>
      </c>
      <c r="U350" s="1">
        <v>6975.1136363636397</v>
      </c>
      <c r="V350" s="1">
        <v>73.5863636363636</v>
      </c>
      <c r="W350" s="1">
        <v>1223.44229545455</v>
      </c>
      <c r="X350" s="1">
        <v>1572.72727272727</v>
      </c>
      <c r="Y350" s="1">
        <v>68.2222222222222</v>
      </c>
      <c r="Z350" s="1">
        <v>60.8</v>
      </c>
      <c r="AA350" s="1">
        <v>170.12908347999999</v>
      </c>
      <c r="AB350" s="1">
        <v>1872.3068181818201</v>
      </c>
      <c r="AC350" s="1">
        <v>145.161</v>
      </c>
      <c r="AD350" s="1">
        <v>284.47124764599999</v>
      </c>
      <c r="AE350" s="1">
        <v>233.906245178571</v>
      </c>
      <c r="AF350" s="1">
        <v>14.36</v>
      </c>
      <c r="AG350" s="1">
        <v>12.6</v>
      </c>
      <c r="AH350" s="1">
        <v>7.6210526305555604</v>
      </c>
      <c r="AI350" s="1">
        <v>17781.8636363636</v>
      </c>
      <c r="AJ350" s="1">
        <v>99.29</v>
      </c>
      <c r="AK350" s="1">
        <v>99.06</v>
      </c>
      <c r="AL350" s="1">
        <v>95.97</v>
      </c>
      <c r="AM350" s="1">
        <v>103.94</v>
      </c>
      <c r="AN350" s="1">
        <v>3914.5297863636401</v>
      </c>
      <c r="AO350" s="1">
        <v>923.97093373799999</v>
      </c>
      <c r="AP350" s="1">
        <v>667.04349160708398</v>
      </c>
      <c r="AQ350" s="1">
        <v>71.162222222222198</v>
      </c>
      <c r="AR350" s="1">
        <v>88.403846153846203</v>
      </c>
      <c r="AS350" s="1">
        <v>722</v>
      </c>
      <c r="AT350" s="1">
        <v>130.60968546142001</v>
      </c>
      <c r="AU350" s="1">
        <v>4.9577464788732399</v>
      </c>
      <c r="AV350" s="1">
        <v>888.75544555600004</v>
      </c>
      <c r="AW350" s="1">
        <v>312.56299999999999</v>
      </c>
      <c r="AX350" s="1">
        <v>10.141252</v>
      </c>
      <c r="AY350" s="1">
        <v>363.77847960442801</v>
      </c>
      <c r="AZ350" s="1">
        <v>1042.09237942857</v>
      </c>
      <c r="BA350" s="1">
        <v>437.84492799999998</v>
      </c>
      <c r="BB350" s="1">
        <v>29.88076090416736</v>
      </c>
      <c r="BC350" s="1">
        <v>14.020476190476201</v>
      </c>
      <c r="BD350" s="1">
        <v>22.935714285714301</v>
      </c>
      <c r="BE350" s="1">
        <v>1948.8181818181799</v>
      </c>
      <c r="BF350" s="1">
        <v>321.58999999999997</v>
      </c>
      <c r="BG350" s="1">
        <v>18306.590909090901</v>
      </c>
      <c r="BH350" s="1">
        <v>63</v>
      </c>
      <c r="BI350" s="1">
        <v>256.68791499999992</v>
      </c>
      <c r="BJ350" s="1">
        <v>656.35365999999999</v>
      </c>
      <c r="BK350" s="1">
        <v>896.79229999999995</v>
      </c>
      <c r="BL350" s="1">
        <v>1744.52272727273</v>
      </c>
      <c r="BM350" s="1">
        <v>884.5</v>
      </c>
      <c r="BN350" s="1">
        <f t="shared" si="7"/>
        <v>220.16709183307469</v>
      </c>
      <c r="BO350" s="1">
        <f t="shared" si="8"/>
        <v>216.49484536082474</v>
      </c>
      <c r="BP350" s="1">
        <f t="shared" si="9"/>
        <v>122.09673769711509</v>
      </c>
      <c r="BQ350" s="1">
        <f t="shared" si="10"/>
        <v>231.49918395896481</v>
      </c>
      <c r="BR350" s="1">
        <f t="shared" si="11"/>
        <v>209.52268151131113</v>
      </c>
      <c r="BS350" s="49">
        <f t="shared" si="27"/>
        <v>0.29601029601029599</v>
      </c>
      <c r="BV350" s="49">
        <f t="shared" si="28"/>
        <v>0.3359073359073359</v>
      </c>
      <c r="BW350" s="49">
        <f t="shared" si="29"/>
        <v>0.36808236808236811</v>
      </c>
      <c r="BX350" s="1">
        <f t="shared" si="12"/>
        <v>220.05560495126383</v>
      </c>
      <c r="BY350" s="45">
        <v>-1.4E-3</v>
      </c>
      <c r="BZ350" s="44">
        <f t="shared" si="13"/>
        <v>0.14029999999999998</v>
      </c>
      <c r="CA350" s="47">
        <f t="shared" si="14"/>
        <v>188.87372572966976</v>
      </c>
      <c r="CB350" s="56">
        <f t="shared" si="15"/>
        <v>200.24726512219252</v>
      </c>
      <c r="CC350" s="1">
        <f t="shared" si="26"/>
        <v>0.74583333333333324</v>
      </c>
      <c r="CD350" s="1">
        <f t="shared" si="25"/>
        <v>20.438333333333336</v>
      </c>
      <c r="CE350" s="1">
        <f t="shared" si="24"/>
        <v>175.07990689264136</v>
      </c>
      <c r="CF350" s="1">
        <f t="shared" si="18"/>
        <v>181.37390855156167</v>
      </c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</row>
    <row r="351" spans="1:124">
      <c r="A351" s="1" t="s">
        <v>476</v>
      </c>
      <c r="B351" s="1">
        <v>139.18306954103798</v>
      </c>
      <c r="C351" s="1">
        <v>126.37556849686278</v>
      </c>
      <c r="D351" s="1">
        <v>130.35847841817881</v>
      </c>
      <c r="E351" s="1">
        <v>129.82939627566287</v>
      </c>
      <c r="F351" s="1">
        <v>135.24239807926986</v>
      </c>
      <c r="G351" s="1">
        <v>122.35250494135448</v>
      </c>
      <c r="H351" s="1">
        <v>109.71580911437867</v>
      </c>
      <c r="I351" s="38">
        <v>131.48013934408431</v>
      </c>
      <c r="J351" s="1">
        <v>146.67590196111453</v>
      </c>
      <c r="K351" s="1">
        <v>136.33562728427972</v>
      </c>
      <c r="L351" s="1">
        <v>2122.0282608695602</v>
      </c>
      <c r="M351" s="1">
        <v>808.01104972375697</v>
      </c>
      <c r="N351" s="1">
        <v>143.99809003215299</v>
      </c>
      <c r="O351" s="1">
        <v>115.916666666667</v>
      </c>
      <c r="P351" s="1">
        <v>115.71428571428601</v>
      </c>
      <c r="Q351" s="1">
        <v>2251.2282331022202</v>
      </c>
      <c r="R351" s="1">
        <v>121.407272727273</v>
      </c>
      <c r="S351" s="1">
        <v>88.914500000000004</v>
      </c>
      <c r="T351" s="1">
        <v>1149.9000000000001</v>
      </c>
      <c r="U351" s="1">
        <v>4894.8913043478296</v>
      </c>
      <c r="V351" s="1">
        <v>62.302173913043497</v>
      </c>
      <c r="W351" s="1">
        <v>1101.4287608695699</v>
      </c>
      <c r="X351" s="1">
        <v>1470</v>
      </c>
      <c r="Y351" s="1">
        <v>68.152173913043498</v>
      </c>
      <c r="Z351" s="1">
        <v>60.8</v>
      </c>
      <c r="AA351" s="1">
        <v>162.10249546</v>
      </c>
      <c r="AB351" s="1">
        <v>1494.26086956522</v>
      </c>
      <c r="AC351" s="1">
        <v>169.06</v>
      </c>
      <c r="AD351" s="1">
        <v>304.448575318</v>
      </c>
      <c r="AE351" s="1">
        <v>182.95908920068001</v>
      </c>
      <c r="AF351" s="1">
        <v>16.02</v>
      </c>
      <c r="AG351" s="1">
        <v>13.15</v>
      </c>
      <c r="AH351" s="1">
        <v>6.7360869555555603</v>
      </c>
      <c r="AI351" s="1">
        <v>12144.869565217399</v>
      </c>
      <c r="AJ351" s="1">
        <v>72.69</v>
      </c>
      <c r="AK351" s="1">
        <v>72.84</v>
      </c>
      <c r="AL351" s="1">
        <v>68.62</v>
      </c>
      <c r="AM351" s="1">
        <v>76.61</v>
      </c>
      <c r="AN351" s="1">
        <v>3660.8498956521698</v>
      </c>
      <c r="AO351" s="1">
        <v>909.82506564400001</v>
      </c>
      <c r="AP351" s="1">
        <v>486.39556310856602</v>
      </c>
      <c r="AQ351" s="1">
        <v>63.671739130434801</v>
      </c>
      <c r="AR351" s="1">
        <v>87.538461538461604</v>
      </c>
      <c r="AS351" s="1">
        <v>624</v>
      </c>
      <c r="AT351" s="1">
        <v>88.0502722937957</v>
      </c>
      <c r="AU351" s="1">
        <v>4.1563467492260102</v>
      </c>
      <c r="AV351" s="1">
        <v>861.69599039100001</v>
      </c>
      <c r="AW351" s="1">
        <v>324.72199999999998</v>
      </c>
      <c r="AX351" s="1">
        <v>10.141252</v>
      </c>
      <c r="AY351" s="1">
        <v>290.842442814565</v>
      </c>
      <c r="AZ351" s="1">
        <v>808.76005434782599</v>
      </c>
      <c r="BA351" s="1">
        <v>338.78490176087001</v>
      </c>
      <c r="BB351" s="1">
        <v>28.135381578132563</v>
      </c>
      <c r="BC351" s="1">
        <v>11.702173913043501</v>
      </c>
      <c r="BD351" s="1">
        <v>21.615652173912999</v>
      </c>
      <c r="BE351" s="1">
        <v>1724.3913043478301</v>
      </c>
      <c r="BF351" s="1">
        <v>282.39</v>
      </c>
      <c r="BG351" s="1">
        <v>14423.347826087</v>
      </c>
      <c r="BH351" s="1">
        <v>48.6</v>
      </c>
      <c r="BI351" s="1">
        <v>199.32640391304349</v>
      </c>
      <c r="BJ351" s="1">
        <v>510.28269</v>
      </c>
      <c r="BK351" s="1">
        <v>734.90639166666699</v>
      </c>
      <c r="BL351" s="1">
        <v>1303.00434782609</v>
      </c>
      <c r="BM351" s="1">
        <v>730.75</v>
      </c>
      <c r="BN351" s="1">
        <f t="shared" si="7"/>
        <v>154.50558076916226</v>
      </c>
      <c r="BO351" s="1">
        <f t="shared" si="8"/>
        <v>225.94501718213058</v>
      </c>
      <c r="BP351" s="1">
        <f t="shared" si="9"/>
        <v>83.391087908110194</v>
      </c>
      <c r="BQ351" s="1">
        <f t="shared" si="10"/>
        <v>169.48006528328281</v>
      </c>
      <c r="BR351" s="1">
        <f t="shared" si="11"/>
        <v>173.10197796991591</v>
      </c>
      <c r="BS351" s="49">
        <f t="shared" si="27"/>
        <v>0.29601029601029599</v>
      </c>
      <c r="BV351" s="49">
        <f t="shared" si="28"/>
        <v>0.3359073359073359</v>
      </c>
      <c r="BW351" s="49">
        <f t="shared" si="29"/>
        <v>0.36808236808236811</v>
      </c>
      <c r="BX351" s="1">
        <f t="shared" si="12"/>
        <v>166.38062588833989</v>
      </c>
      <c r="BY351" s="45">
        <v>-1.01E-2</v>
      </c>
      <c r="BZ351" s="44">
        <f t="shared" si="13"/>
        <v>0.13019999999999998</v>
      </c>
      <c r="CA351" s="47">
        <f t="shared" si="14"/>
        <v>143.03742407620581</v>
      </c>
      <c r="CB351" s="56">
        <f t="shared" si="15"/>
        <v>171.64234459919916</v>
      </c>
      <c r="CC351" s="1">
        <f t="shared" si="26"/>
        <v>0.74583333333333324</v>
      </c>
      <c r="CD351" s="1">
        <f t="shared" si="25"/>
        <v>21.18416666666667</v>
      </c>
      <c r="CE351" s="1">
        <f t="shared" si="24"/>
        <v>131.13427679911081</v>
      </c>
      <c r="CF351" s="1">
        <f t="shared" si="18"/>
        <v>153.10709184587608</v>
      </c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</row>
    <row r="352" spans="1:124">
      <c r="A352" s="1" t="s">
        <v>477</v>
      </c>
      <c r="B352" s="1">
        <v>114.85206381572696</v>
      </c>
      <c r="C352" s="1">
        <v>116.81527432568186</v>
      </c>
      <c r="D352" s="1">
        <v>122.44556523786522</v>
      </c>
      <c r="E352" s="1">
        <v>121.808052141055</v>
      </c>
      <c r="F352" s="1">
        <v>128.3304033329637</v>
      </c>
      <c r="G352" s="1">
        <v>111.12822173770117</v>
      </c>
      <c r="H352" s="1">
        <v>104.19123367181099</v>
      </c>
      <c r="I352" s="38">
        <v>116.13889001590557</v>
      </c>
      <c r="J352" s="1">
        <v>113.70351756102143</v>
      </c>
      <c r="K352" s="1">
        <v>101.24403543813578</v>
      </c>
      <c r="L352" s="1">
        <v>1857.13</v>
      </c>
      <c r="M352" s="1">
        <v>904.69613259668495</v>
      </c>
      <c r="N352" s="1">
        <v>130.155734721562</v>
      </c>
      <c r="O352" s="1">
        <v>115</v>
      </c>
      <c r="P352" s="1">
        <v>98.839285714285694</v>
      </c>
      <c r="Q352" s="1">
        <v>2046.0760093215099</v>
      </c>
      <c r="R352" s="1">
        <v>120.437058823529</v>
      </c>
      <c r="S352" s="1">
        <v>92.92</v>
      </c>
      <c r="T352" s="1">
        <v>1074.19</v>
      </c>
      <c r="U352" s="1">
        <v>3729.1875</v>
      </c>
      <c r="V352" s="1">
        <v>55.060526315789502</v>
      </c>
      <c r="W352" s="1">
        <v>1049.7429</v>
      </c>
      <c r="X352" s="1">
        <v>1268</v>
      </c>
      <c r="Y352" s="1">
        <v>61.526315789473699</v>
      </c>
      <c r="Z352" s="1">
        <v>60.8</v>
      </c>
      <c r="AA352" s="1">
        <v>145.13136342999999</v>
      </c>
      <c r="AB352" s="1">
        <v>1286.425</v>
      </c>
      <c r="AC352" s="1">
        <v>167.179</v>
      </c>
      <c r="AD352" s="1">
        <v>315.96597694100001</v>
      </c>
      <c r="AE352" s="1">
        <v>164.26966355042001</v>
      </c>
      <c r="AF352" s="1">
        <v>16.02</v>
      </c>
      <c r="AG352" s="1">
        <v>9.1</v>
      </c>
      <c r="AH352" s="1">
        <v>6.6969166666666702</v>
      </c>
      <c r="AI352" s="1">
        <v>10776.5</v>
      </c>
      <c r="AJ352" s="1">
        <v>54.04</v>
      </c>
      <c r="AK352" s="1">
        <v>53.24</v>
      </c>
      <c r="AL352" s="1">
        <v>51.38</v>
      </c>
      <c r="AM352" s="1">
        <v>57.29</v>
      </c>
      <c r="AN352" s="1">
        <v>3307.3336100000001</v>
      </c>
      <c r="AO352" s="1">
        <v>853.33830754899998</v>
      </c>
      <c r="AP352" s="1">
        <v>433.10052826338898</v>
      </c>
      <c r="AQ352" s="1">
        <v>52.604210526315804</v>
      </c>
      <c r="AR352" s="1">
        <v>86.924999999999997</v>
      </c>
      <c r="AS352" s="1">
        <v>563.25</v>
      </c>
      <c r="AT352" s="1">
        <v>77.063167348568001</v>
      </c>
      <c r="AU352" s="1">
        <v>3.8164739884393102</v>
      </c>
      <c r="AV352" s="1">
        <v>872.32760116600002</v>
      </c>
      <c r="AW352" s="1">
        <v>333.18700000000001</v>
      </c>
      <c r="AX352" s="1">
        <v>10.141252</v>
      </c>
      <c r="AY352" s="1">
        <v>292.75647902057898</v>
      </c>
      <c r="AZ352" s="1">
        <v>728.52248063157901</v>
      </c>
      <c r="BA352" s="1">
        <v>329.136527447368</v>
      </c>
      <c r="BB352" s="1">
        <v>25.536604659759963</v>
      </c>
      <c r="BC352" s="1">
        <v>11.828421052631599</v>
      </c>
      <c r="BD352" s="1">
        <v>20.6189473684211</v>
      </c>
      <c r="BE352" s="1">
        <v>1624.4</v>
      </c>
      <c r="BF352" s="1">
        <v>241</v>
      </c>
      <c r="BG352" s="1">
        <v>13674.15</v>
      </c>
      <c r="BH352" s="1">
        <v>50.5</v>
      </c>
      <c r="BI352" s="1">
        <v>184.21437283333327</v>
      </c>
      <c r="BJ352" s="1">
        <v>450.98141666666697</v>
      </c>
      <c r="BK352" s="1">
        <v>646.16705454545502</v>
      </c>
      <c r="BL352" s="1">
        <v>1169.3625</v>
      </c>
      <c r="BM352" s="1">
        <v>814.5</v>
      </c>
      <c r="BN352" s="1">
        <f t="shared" si="7"/>
        <v>117.7105362835769</v>
      </c>
      <c r="BO352" s="1">
        <f t="shared" si="8"/>
        <v>156.35738831615117</v>
      </c>
      <c r="BP352" s="1">
        <f t="shared" si="9"/>
        <v>73.995365204703461</v>
      </c>
      <c r="BQ352" s="1">
        <f t="shared" si="10"/>
        <v>125.99673583585917</v>
      </c>
      <c r="BR352" s="1">
        <f t="shared" si="11"/>
        <v>192.94089778514746</v>
      </c>
      <c r="BS352" s="49">
        <f t="shared" si="27"/>
        <v>0.29601029601029599</v>
      </c>
      <c r="BV352" s="49">
        <f t="shared" si="28"/>
        <v>0.3359073359073359</v>
      </c>
      <c r="BW352" s="49">
        <f t="shared" si="29"/>
        <v>0.36808236808236811</v>
      </c>
      <c r="BX352" s="1">
        <f t="shared" si="12"/>
        <v>148.18490111317132</v>
      </c>
      <c r="BY352" s="45">
        <v>-1.9199999999999998E-2</v>
      </c>
      <c r="BZ352" s="44">
        <f t="shared" si="13"/>
        <v>0.11099999999999999</v>
      </c>
      <c r="CA352" s="47">
        <f t="shared" si="14"/>
        <v>128.89122698823641</v>
      </c>
      <c r="CB352" s="56">
        <f t="shared" si="15"/>
        <v>150.26678579371779</v>
      </c>
      <c r="CC352" s="1">
        <f t="shared" si="26"/>
        <v>0.74583333333333324</v>
      </c>
      <c r="CD352" s="1">
        <f t="shared" si="25"/>
        <v>21.930000000000003</v>
      </c>
      <c r="CE352" s="1">
        <f t="shared" si="24"/>
        <v>115.68795229905284</v>
      </c>
      <c r="CF352" s="1">
        <f t="shared" si="18"/>
        <v>123.41111454908182</v>
      </c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</row>
    <row r="353" spans="1:124">
      <c r="A353" s="1" t="s">
        <v>478</v>
      </c>
      <c r="B353" s="1">
        <v>98.241388262198853</v>
      </c>
      <c r="C353" s="1">
        <v>109.68638415182927</v>
      </c>
      <c r="D353" s="1">
        <v>120.22487964560725</v>
      </c>
      <c r="E353" s="1">
        <v>118.89084632714386</v>
      </c>
      <c r="F353" s="1">
        <v>132.53924641219535</v>
      </c>
      <c r="G353" s="1">
        <v>99.041645006712614</v>
      </c>
      <c r="H353" s="1">
        <v>87.323770638207023</v>
      </c>
      <c r="I353" s="38">
        <v>107.50560383561114</v>
      </c>
      <c r="J353" s="1">
        <v>91.545668624645842</v>
      </c>
      <c r="K353" s="1">
        <v>77.711347658377193</v>
      </c>
      <c r="L353" s="1">
        <v>1504.4166666666699</v>
      </c>
      <c r="M353" s="1">
        <v>842.54143646408795</v>
      </c>
      <c r="N353" s="1">
        <v>114.15620919257999</v>
      </c>
      <c r="O353" s="1">
        <v>111.25</v>
      </c>
      <c r="P353" s="1">
        <v>84.267857142857196</v>
      </c>
      <c r="Q353" s="1">
        <v>2420.03986305942</v>
      </c>
      <c r="R353" s="1">
        <v>116.97125</v>
      </c>
      <c r="S353" s="1">
        <v>83.817058823529393</v>
      </c>
      <c r="T353" s="1">
        <v>907.9</v>
      </c>
      <c r="U353" s="1">
        <v>3105.0952380952399</v>
      </c>
      <c r="V353" s="1">
        <v>55.469047619047601</v>
      </c>
      <c r="W353" s="1">
        <v>1032.2694782608701</v>
      </c>
      <c r="X353" s="1">
        <v>1217.3913043478301</v>
      </c>
      <c r="Y353" s="1">
        <v>35.601333333333301</v>
      </c>
      <c r="Z353" s="1">
        <v>69.982608695652161</v>
      </c>
      <c r="AA353" s="1">
        <v>140.8061706</v>
      </c>
      <c r="AB353" s="1">
        <v>968.16666666666697</v>
      </c>
      <c r="AC353" s="1">
        <v>160.09200000000001</v>
      </c>
      <c r="AD353" s="1">
        <v>326.622780455</v>
      </c>
      <c r="AE353" s="1">
        <v>158.15662086466199</v>
      </c>
      <c r="AF353" s="1">
        <v>16.02</v>
      </c>
      <c r="AG353" s="1">
        <v>7.38</v>
      </c>
      <c r="AH353" s="1">
        <v>5.8361904750000004</v>
      </c>
      <c r="AI353" s="1">
        <v>9846.9285714285706</v>
      </c>
      <c r="AJ353" s="1">
        <v>41.53</v>
      </c>
      <c r="AK353" s="1">
        <v>41.58</v>
      </c>
      <c r="AL353" s="1">
        <v>41</v>
      </c>
      <c r="AM353" s="1">
        <v>41.44</v>
      </c>
      <c r="AN353" s="1">
        <v>3355.2068478260899</v>
      </c>
      <c r="AO353" s="1">
        <v>761.72000243699995</v>
      </c>
      <c r="AP353" s="1">
        <v>440.38160614150399</v>
      </c>
      <c r="AQ353" s="1">
        <v>53.699090909090899</v>
      </c>
      <c r="AR353" s="1">
        <v>87.0208333333333</v>
      </c>
      <c r="AS353" s="1">
        <v>550.75</v>
      </c>
      <c r="AT353" s="1">
        <v>56.699113679455003</v>
      </c>
      <c r="AU353" s="1">
        <v>3.9029957203994301</v>
      </c>
      <c r="AV353" s="1">
        <v>845.80048065100004</v>
      </c>
      <c r="AW353" s="1">
        <v>315.35000000000002</v>
      </c>
      <c r="AX353" s="1">
        <v>10.141252</v>
      </c>
      <c r="AY353" s="1">
        <v>292.94424113845503</v>
      </c>
      <c r="AZ353" s="1">
        <v>680.96703400000001</v>
      </c>
      <c r="BA353" s="1">
        <v>318.81422880681799</v>
      </c>
      <c r="BB353" s="1">
        <v>24.734936330675282</v>
      </c>
      <c r="BC353" s="1">
        <v>11.32</v>
      </c>
      <c r="BD353" s="1">
        <v>20.004090909090898</v>
      </c>
      <c r="BE353" s="1">
        <v>1357</v>
      </c>
      <c r="BF353" s="1">
        <v>228.48</v>
      </c>
      <c r="BG353" s="1">
        <v>11292.142857142901</v>
      </c>
      <c r="BH353" s="1">
        <v>54.3333333333333</v>
      </c>
      <c r="BI353" s="1">
        <v>182.65596210144923</v>
      </c>
      <c r="BJ353" s="1">
        <v>477.83403333333302</v>
      </c>
      <c r="BK353" s="1">
        <v>666.38689999999997</v>
      </c>
      <c r="BL353" s="1">
        <v>1112.9047619047601</v>
      </c>
      <c r="BM353" s="1">
        <v>869.75</v>
      </c>
      <c r="BN353" s="1">
        <f t="shared" si="7"/>
        <v>98.011276099089045</v>
      </c>
      <c r="BO353" s="1">
        <f t="shared" si="8"/>
        <v>126.8041237113402</v>
      </c>
      <c r="BP353" s="1">
        <f t="shared" si="9"/>
        <v>67.612589967752612</v>
      </c>
      <c r="BQ353" s="1">
        <f t="shared" si="10"/>
        <v>96.829097691769647</v>
      </c>
      <c r="BR353" s="1">
        <f t="shared" si="11"/>
        <v>206.02866279758382</v>
      </c>
      <c r="BS353" s="49">
        <f t="shared" si="27"/>
        <v>0.29601029601029599</v>
      </c>
      <c r="BV353" s="49">
        <f t="shared" si="28"/>
        <v>0.3359073359073359</v>
      </c>
      <c r="BW353" s="49">
        <f t="shared" si="29"/>
        <v>0.36808236808236811</v>
      </c>
      <c r="BX353" s="1">
        <f t="shared" si="12"/>
        <v>137.37346918977005</v>
      </c>
      <c r="BY353" s="45">
        <v>-1.03E-2</v>
      </c>
      <c r="BZ353" s="44">
        <f t="shared" si="13"/>
        <v>0.10069999999999998</v>
      </c>
      <c r="CA353" s="47">
        <f t="shared" si="14"/>
        <v>122.12501410970557</v>
      </c>
      <c r="CB353" s="56">
        <f t="shared" si="15"/>
        <v>136.19589995171168</v>
      </c>
      <c r="CC353" s="1">
        <f t="shared" si="26"/>
        <v>0.74583333333333324</v>
      </c>
      <c r="CD353" s="1">
        <f t="shared" si="25"/>
        <v>22.675833333333337</v>
      </c>
      <c r="CE353" s="1">
        <f t="shared" si="24"/>
        <v>106.22289027207977</v>
      </c>
      <c r="CF353" s="1">
        <f t="shared" si="18"/>
        <v>110.9554212855663</v>
      </c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1:124">
      <c r="A354" s="1" t="s">
        <v>479</v>
      </c>
      <c r="B354" s="1">
        <v>102.4871537901728</v>
      </c>
      <c r="C354" s="1">
        <v>115.36803836623756</v>
      </c>
      <c r="D354" s="1">
        <v>129.32284330001139</v>
      </c>
      <c r="E354" s="1">
        <v>127.84038185272699</v>
      </c>
      <c r="F354" s="1">
        <v>143.00733957647216</v>
      </c>
      <c r="G354" s="1">
        <v>101.27254831941711</v>
      </c>
      <c r="H354" s="1">
        <v>89.657000798282112</v>
      </c>
      <c r="I354" s="38">
        <v>109.66259525986234</v>
      </c>
      <c r="J354" s="1">
        <v>94.951389458168677</v>
      </c>
      <c r="K354" s="1">
        <v>82.583845599856673</v>
      </c>
      <c r="L354" s="1">
        <v>1420.3595238095199</v>
      </c>
      <c r="M354" s="1">
        <v>814.91712707182296</v>
      </c>
      <c r="N354" s="1">
        <v>121.60503185562</v>
      </c>
      <c r="O354" s="1">
        <v>114.125</v>
      </c>
      <c r="P354" s="1">
        <v>85.071428571428598</v>
      </c>
      <c r="Q354" s="1">
        <v>2608.8922283361098</v>
      </c>
      <c r="R354" s="1">
        <v>128.027894736842</v>
      </c>
      <c r="S354" s="1">
        <v>85.772105263157897</v>
      </c>
      <c r="T354" s="1">
        <v>840.72</v>
      </c>
      <c r="U354" s="1">
        <v>3260.3571428571399</v>
      </c>
      <c r="V354" s="1">
        <v>57.695238095238103</v>
      </c>
      <c r="W354" s="1">
        <v>1037.30163636364</v>
      </c>
      <c r="X354" s="1">
        <v>1154.0909090909099</v>
      </c>
      <c r="Y354" s="1">
        <v>38.0555555555556</v>
      </c>
      <c r="Z354" s="1">
        <v>72.509090909090915</v>
      </c>
      <c r="AA354" s="1">
        <v>137.40018148999999</v>
      </c>
      <c r="AB354" s="1">
        <v>1144.9047619047601</v>
      </c>
      <c r="AC354" s="1">
        <v>145.268</v>
      </c>
      <c r="AD354" s="1">
        <v>329.65248684599999</v>
      </c>
      <c r="AE354" s="1">
        <v>173.24357631802701</v>
      </c>
      <c r="AF354" s="1">
        <v>16.02</v>
      </c>
      <c r="AG354" s="1">
        <v>6.03</v>
      </c>
      <c r="AH354" s="1">
        <v>5.2329999999999997</v>
      </c>
      <c r="AI354" s="1">
        <v>11562.9523809524</v>
      </c>
      <c r="AJ354" s="1">
        <v>43.912999999999997</v>
      </c>
      <c r="AK354" s="1">
        <v>44.86</v>
      </c>
      <c r="AL354" s="1">
        <v>44.967142857142903</v>
      </c>
      <c r="AM354" s="1">
        <v>41.738500000000002</v>
      </c>
      <c r="AN354" s="1">
        <v>3288.7085818181799</v>
      </c>
      <c r="AO354" s="1">
        <v>782.88590259399996</v>
      </c>
      <c r="AP354" s="1">
        <v>522.14840955636305</v>
      </c>
      <c r="AQ354" s="1">
        <v>55.992857142857197</v>
      </c>
      <c r="AR354" s="1">
        <v>87.25</v>
      </c>
      <c r="AS354" s="1">
        <v>615.25</v>
      </c>
      <c r="AT354" s="1">
        <v>68.263671084111806</v>
      </c>
      <c r="AU354" s="1">
        <v>4.1100000000000003</v>
      </c>
      <c r="AV354" s="1">
        <v>818.44849999999997</v>
      </c>
      <c r="AW354" s="1">
        <v>322.87700000000001</v>
      </c>
      <c r="AX354" s="1">
        <v>9.8766976</v>
      </c>
      <c r="AY354" s="1">
        <v>338.49775707480001</v>
      </c>
      <c r="AZ354" s="1">
        <v>754.72961080000005</v>
      </c>
      <c r="BA354" s="1">
        <v>364.71796619999998</v>
      </c>
      <c r="BB354" s="1">
        <v>23.981612695158351</v>
      </c>
      <c r="BC354" s="1">
        <v>12.244</v>
      </c>
      <c r="BD354" s="1">
        <v>20.571999999999999</v>
      </c>
      <c r="BE354" s="1">
        <v>1211.3636363636399</v>
      </c>
      <c r="BF354" s="1">
        <v>261.58999999999997</v>
      </c>
      <c r="BG354" s="1">
        <v>11563.333333333299</v>
      </c>
      <c r="BH354" s="1">
        <v>51.4444444444444</v>
      </c>
      <c r="BI354" s="1">
        <v>211.27608333333333</v>
      </c>
      <c r="BJ354" s="1">
        <v>464.59352857142801</v>
      </c>
      <c r="BK354" s="1">
        <v>625.45072857142895</v>
      </c>
      <c r="BL354" s="1">
        <v>1202.5238095238101</v>
      </c>
      <c r="BM354" s="1">
        <v>919.5</v>
      </c>
      <c r="BN354" s="1">
        <f t="shared" si="7"/>
        <v>102.91206536590197</v>
      </c>
      <c r="BO354" s="1">
        <f t="shared" si="8"/>
        <v>103.60824742268042</v>
      </c>
      <c r="BP354" s="1">
        <f t="shared" si="9"/>
        <v>79.395433050913397</v>
      </c>
      <c r="BQ354" s="1">
        <f t="shared" si="10"/>
        <v>102.38517136861738</v>
      </c>
      <c r="BR354" s="1">
        <f t="shared" si="11"/>
        <v>217.81357337439303</v>
      </c>
      <c r="BS354" s="49">
        <f>'PNG Exports'!K11</f>
        <v>0.27616534740545295</v>
      </c>
      <c r="BV354" s="49">
        <f>'PNG Exports'!J11</f>
        <v>0.24010554089709765</v>
      </c>
      <c r="BW354" s="49">
        <f>'PNG Exports'!I11</f>
        <v>0.48372911169744948</v>
      </c>
      <c r="BX354" s="1">
        <f t="shared" si="12"/>
        <v>158.36675959933328</v>
      </c>
      <c r="BY354" s="44">
        <v>4.4000000000000003E-3</v>
      </c>
      <c r="BZ354" s="44">
        <f t="shared" si="13"/>
        <v>0.10509999999999999</v>
      </c>
      <c r="CA354" s="47">
        <f t="shared" si="14"/>
        <v>142.41922690768041</v>
      </c>
      <c r="CB354" s="56">
        <f t="shared" si="15"/>
        <v>139.30756342969605</v>
      </c>
      <c r="CC354" s="1">
        <f>3.04/12</f>
        <v>0.25333333333333335</v>
      </c>
      <c r="CD354" s="1">
        <f t="shared" si="25"/>
        <v>22.929166666666671</v>
      </c>
      <c r="CE354" s="1">
        <f t="shared" si="24"/>
        <v>122.05458134620282</v>
      </c>
      <c r="CF354" s="1">
        <f t="shared" si="18"/>
        <v>114.13873580914129</v>
      </c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</row>
    <row r="355" spans="1:124">
      <c r="A355" s="1" t="s">
        <v>480</v>
      </c>
      <c r="B355" s="1">
        <v>98.157569312857518</v>
      </c>
      <c r="C355" s="1">
        <v>112.61998486800422</v>
      </c>
      <c r="D355" s="1">
        <v>125.928819001261</v>
      </c>
      <c r="E355" s="1">
        <v>124.01602350278422</v>
      </c>
      <c r="F355" s="1">
        <v>143.58569832482544</v>
      </c>
      <c r="G355" s="1">
        <v>99.176977964619667</v>
      </c>
      <c r="H355" s="1">
        <v>87.172772595528755</v>
      </c>
      <c r="I355" s="38">
        <v>107.84775705154266</v>
      </c>
      <c r="J355" s="1">
        <v>89.696554492678743</v>
      </c>
      <c r="K355" s="1">
        <v>78.825799359880477</v>
      </c>
      <c r="L355" s="1">
        <v>1338.0625</v>
      </c>
      <c r="M355" s="1">
        <v>921.96132596685095</v>
      </c>
      <c r="N355" s="1">
        <v>112.570223789403</v>
      </c>
      <c r="O355" s="1">
        <v>107.125</v>
      </c>
      <c r="P355" s="1">
        <v>80.764285714285705</v>
      </c>
      <c r="Q355" s="1">
        <v>2660.4662120008102</v>
      </c>
      <c r="R355" s="1">
        <v>128.50941176470599</v>
      </c>
      <c r="S355" s="1">
        <v>81.467647058823502</v>
      </c>
      <c r="T355" s="1">
        <v>767.78</v>
      </c>
      <c r="U355" s="1">
        <v>3328.4124999999999</v>
      </c>
      <c r="V355" s="1">
        <v>55.21</v>
      </c>
      <c r="W355" s="1">
        <v>1046.767775</v>
      </c>
      <c r="X355" s="1">
        <v>984</v>
      </c>
      <c r="Y355" s="1">
        <v>34.785714285714299</v>
      </c>
      <c r="Z355" s="1">
        <v>75.589999999999989</v>
      </c>
      <c r="AA355" s="1">
        <v>133.92172187</v>
      </c>
      <c r="AB355" s="1">
        <v>1099.625</v>
      </c>
      <c r="AC355" s="1">
        <v>168.55099999999999</v>
      </c>
      <c r="AD355" s="1">
        <v>322.45407424000001</v>
      </c>
      <c r="AE355" s="1">
        <v>163.13493266806699</v>
      </c>
      <c r="AF355" s="1">
        <v>14.47</v>
      </c>
      <c r="AG355" s="1">
        <v>5.83</v>
      </c>
      <c r="AH355" s="1">
        <v>4.4872222222222202</v>
      </c>
      <c r="AI355" s="1">
        <v>10410.75</v>
      </c>
      <c r="AJ355" s="1">
        <v>41.760925925925903</v>
      </c>
      <c r="AK355" s="1">
        <v>43.2425</v>
      </c>
      <c r="AL355" s="1">
        <v>43.137999999999998</v>
      </c>
      <c r="AM355" s="1">
        <v>39.150526315789499</v>
      </c>
      <c r="AN355" s="1">
        <v>3168.8280450000002</v>
      </c>
      <c r="AO355" s="1">
        <v>766.46124725899995</v>
      </c>
      <c r="AP355" s="1">
        <v>529.40382015460398</v>
      </c>
      <c r="AQ355" s="1">
        <v>57.3705</v>
      </c>
      <c r="AR355" s="1">
        <v>86.7</v>
      </c>
      <c r="AS355" s="1">
        <v>634</v>
      </c>
      <c r="AT355" s="1">
        <v>67.222469178361806</v>
      </c>
      <c r="AU355" s="1">
        <v>4.1193595342067004</v>
      </c>
      <c r="AV355" s="1">
        <v>806.65200000000004</v>
      </c>
      <c r="AW355" s="1">
        <v>319.02</v>
      </c>
      <c r="AX355" s="1">
        <v>9.7003280000000007</v>
      </c>
      <c r="AY355" s="1">
        <v>320.88894629272198</v>
      </c>
      <c r="AZ355" s="1">
        <v>702.22046155555597</v>
      </c>
      <c r="BA355" s="1">
        <v>341.271617842105</v>
      </c>
      <c r="BB355" s="1">
        <v>23.952180670591758</v>
      </c>
      <c r="BC355" s="1">
        <v>13.3121052631579</v>
      </c>
      <c r="BD355" s="1">
        <v>19.940000000000001</v>
      </c>
      <c r="BE355" s="1">
        <v>1038.0999999999999</v>
      </c>
      <c r="BF355" s="1">
        <v>270</v>
      </c>
      <c r="BG355" s="1">
        <v>11074.775</v>
      </c>
      <c r="BH355" s="1">
        <v>47</v>
      </c>
      <c r="BI355" s="1">
        <v>191.24159908333337</v>
      </c>
      <c r="BJ355" s="1">
        <v>449.72088000000002</v>
      </c>
      <c r="BK355" s="1">
        <v>586.25945000000002</v>
      </c>
      <c r="BL355" s="1">
        <v>1118.0025000000001</v>
      </c>
      <c r="BM355" s="1">
        <v>952</v>
      </c>
      <c r="BN355" s="1">
        <f t="shared" si="7"/>
        <v>105.06020958934377</v>
      </c>
      <c r="BO355" s="1">
        <f t="shared" si="8"/>
        <v>100.17182130584192</v>
      </c>
      <c r="BP355" s="1">
        <f t="shared" si="9"/>
        <v>71.483992790318425</v>
      </c>
      <c r="BQ355" s="1">
        <f t="shared" si="10"/>
        <v>97.367512067908379</v>
      </c>
      <c r="BR355" s="1">
        <f t="shared" si="11"/>
        <v>225.51225867582616</v>
      </c>
      <c r="BS355" s="49">
        <f>BS354</f>
        <v>0.27616534740545295</v>
      </c>
      <c r="BV355" s="49">
        <f>BV354</f>
        <v>0.24010554089709765</v>
      </c>
      <c r="BW355" s="49">
        <f>BW354</f>
        <v>0.48372911169744948</v>
      </c>
      <c r="BX355" s="1">
        <f t="shared" si="12"/>
        <v>161.47931299674349</v>
      </c>
      <c r="BY355" s="44">
        <v>5.0000000000000001E-3</v>
      </c>
      <c r="BZ355" s="44">
        <f t="shared" si="13"/>
        <v>0.11009999999999999</v>
      </c>
      <c r="CA355" s="47">
        <f t="shared" si="14"/>
        <v>144.50783720078576</v>
      </c>
      <c r="CB355" s="56">
        <f t="shared" si="15"/>
        <v>141.9077003152409</v>
      </c>
      <c r="CC355" s="1">
        <f t="shared" ref="CC355:CC365" si="30">3.04/12</f>
        <v>0.25333333333333335</v>
      </c>
      <c r="CD355" s="1">
        <f t="shared" si="25"/>
        <v>23.182500000000005</v>
      </c>
      <c r="CE355" s="1">
        <f t="shared" si="24"/>
        <v>124.04437126127343</v>
      </c>
      <c r="CF355" s="1">
        <f t="shared" si="18"/>
        <v>123.04947630373812</v>
      </c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</row>
    <row r="356" spans="1:124">
      <c r="A356" s="1" t="s">
        <v>481</v>
      </c>
      <c r="B356" s="1">
        <v>100.13652903082526</v>
      </c>
      <c r="C356" s="1">
        <v>111.23507576464318</v>
      </c>
      <c r="D356" s="1">
        <v>126.87889157455513</v>
      </c>
      <c r="E356" s="1">
        <v>125.72102908555134</v>
      </c>
      <c r="F356" s="1">
        <v>137.56703793306647</v>
      </c>
      <c r="G356" s="1">
        <v>95.433547109145579</v>
      </c>
      <c r="H356" s="1">
        <v>81.44505749989942</v>
      </c>
      <c r="I356" s="38">
        <v>105.53759810062539</v>
      </c>
      <c r="J356" s="1">
        <v>93.643494168204271</v>
      </c>
      <c r="K356" s="1">
        <v>87.89145096801451</v>
      </c>
      <c r="L356" s="1">
        <v>1338.07954545455</v>
      </c>
      <c r="M356" s="1">
        <v>906.07734806629799</v>
      </c>
      <c r="N356" s="1">
        <v>114.938495703893</v>
      </c>
      <c r="O356" s="1">
        <v>112.375</v>
      </c>
      <c r="P356" s="1">
        <v>65.357142857142904</v>
      </c>
      <c r="Q356" s="1">
        <v>2493.98341819083</v>
      </c>
      <c r="R356" s="1">
        <v>127.764090909091</v>
      </c>
      <c r="S356" s="1">
        <v>77.4790909090909</v>
      </c>
      <c r="T356" s="1">
        <v>731.63</v>
      </c>
      <c r="U356" s="1">
        <v>3770.875</v>
      </c>
      <c r="V356" s="1">
        <v>51.5</v>
      </c>
      <c r="W356" s="1">
        <v>1054.06825</v>
      </c>
      <c r="X356" s="1">
        <v>900</v>
      </c>
      <c r="Y356" s="1">
        <v>28.590909090909101</v>
      </c>
      <c r="Z356" s="1">
        <v>64.072727272727278</v>
      </c>
      <c r="AA356" s="1">
        <v>131.97064427999999</v>
      </c>
      <c r="AB356" s="1">
        <v>1246.52272727273</v>
      </c>
      <c r="AC356" s="1">
        <v>147.08699999999999</v>
      </c>
      <c r="AD356" s="1">
        <v>288.56913615100001</v>
      </c>
      <c r="AE356" s="1">
        <v>164.52334642857099</v>
      </c>
      <c r="AF356" s="1">
        <v>11.47</v>
      </c>
      <c r="AG356" s="1">
        <v>6.25</v>
      </c>
      <c r="AH356" s="1">
        <v>3.95811363611111</v>
      </c>
      <c r="AI356" s="1">
        <v>9710.7272727272702</v>
      </c>
      <c r="AJ356" s="1">
        <v>46.950952380952401</v>
      </c>
      <c r="AK356" s="1">
        <v>46.839090909090899</v>
      </c>
      <c r="AL356" s="1">
        <v>45.5759090909091</v>
      </c>
      <c r="AM356" s="1">
        <v>47.975454545454603</v>
      </c>
      <c r="AN356" s="1">
        <v>3059.7453999999998</v>
      </c>
      <c r="AO356" s="1">
        <v>847.05326175200003</v>
      </c>
      <c r="AP356" s="1">
        <v>557.20599014148797</v>
      </c>
      <c r="AQ356" s="1">
        <v>57.351818181818203</v>
      </c>
      <c r="AR356" s="1">
        <v>85.730769230769297</v>
      </c>
      <c r="AS356" s="1">
        <v>625.25</v>
      </c>
      <c r="AT356" s="1">
        <v>63.843202003066303</v>
      </c>
      <c r="AU356" s="1">
        <v>4.476401179941</v>
      </c>
      <c r="AV356" s="1">
        <v>815.85599999999999</v>
      </c>
      <c r="AW356" s="1">
        <v>310.81799999999998</v>
      </c>
      <c r="AX356" s="1">
        <v>9.7003280000000007</v>
      </c>
      <c r="AY356" s="1">
        <v>315.37126579099998</v>
      </c>
      <c r="AZ356" s="1">
        <v>694.16135066666698</v>
      </c>
      <c r="BA356" s="1">
        <v>333.65784852272702</v>
      </c>
      <c r="BB356" s="1">
        <v>23.593463699371817</v>
      </c>
      <c r="BC356" s="1">
        <v>12.9281818181818</v>
      </c>
      <c r="BD356" s="1">
        <v>20.457272727272699</v>
      </c>
      <c r="BE356" s="1">
        <v>831.40909090909099</v>
      </c>
      <c r="BF356" s="1">
        <v>262.86</v>
      </c>
      <c r="BG356" s="1">
        <v>10689.409090909099</v>
      </c>
      <c r="BH356" s="1">
        <v>43.375</v>
      </c>
      <c r="BI356" s="1">
        <v>199.00035833333334</v>
      </c>
      <c r="BJ356" s="1">
        <v>460.46755000000002</v>
      </c>
      <c r="BK356" s="1">
        <v>617.14811250000002</v>
      </c>
      <c r="BL356" s="1">
        <v>1223.21818181818</v>
      </c>
      <c r="BM356" s="1">
        <v>916.5</v>
      </c>
      <c r="BN356" s="1">
        <f t="shared" si="7"/>
        <v>119.02638805593257</v>
      </c>
      <c r="BO356" s="1">
        <f t="shared" si="8"/>
        <v>107.38831615120274</v>
      </c>
      <c r="BP356" s="1">
        <f t="shared" si="9"/>
        <v>66.677382355006571</v>
      </c>
      <c r="BQ356" s="1">
        <f t="shared" si="10"/>
        <v>109.46829652821731</v>
      </c>
      <c r="BR356" s="1">
        <f t="shared" si="11"/>
        <v>217.10292550041456</v>
      </c>
      <c r="BS356" s="49">
        <f t="shared" ref="BS356:BS365" si="31">BS355</f>
        <v>0.27616534740545295</v>
      </c>
      <c r="BV356" s="49">
        <f t="shared" ref="BV356:BV365" si="32">BV355</f>
        <v>0.24010554089709765</v>
      </c>
      <c r="BW356" s="49">
        <f t="shared" ref="BW356:BW365" si="33">BW355</f>
        <v>0.48372911169744948</v>
      </c>
      <c r="BX356" s="1">
        <f t="shared" si="12"/>
        <v>164.17391365610746</v>
      </c>
      <c r="BY356" s="44">
        <v>2.3999999999999998E-3</v>
      </c>
      <c r="BZ356" s="44">
        <f t="shared" si="13"/>
        <v>0.11249999999999999</v>
      </c>
      <c r="CA356" s="47">
        <f t="shared" si="14"/>
        <v>146.09836576257004</v>
      </c>
      <c r="CB356" s="56">
        <f t="shared" si="15"/>
        <v>144.00303303890547</v>
      </c>
      <c r="CC356" s="1">
        <f t="shared" si="30"/>
        <v>0.25333333333333335</v>
      </c>
      <c r="CD356" s="1">
        <f t="shared" si="25"/>
        <v>23.435833333333338</v>
      </c>
      <c r="CE356" s="1">
        <f t="shared" si="24"/>
        <v>125.69838887485152</v>
      </c>
      <c r="CF356" s="1">
        <f t="shared" si="18"/>
        <v>124.87138006806248</v>
      </c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1:124">
      <c r="A357" s="1" t="s">
        <v>482</v>
      </c>
      <c r="B357" s="1">
        <v>104.15801569489138</v>
      </c>
      <c r="C357" s="1">
        <v>116.31462349553168</v>
      </c>
      <c r="D357" s="1">
        <v>132.79129611810902</v>
      </c>
      <c r="E357" s="1">
        <v>131.87753198224402</v>
      </c>
      <c r="F357" s="1">
        <v>141.22618792437723</v>
      </c>
      <c r="G357" s="1">
        <v>99.671841596505146</v>
      </c>
      <c r="H357" s="1">
        <v>82.098923454624455</v>
      </c>
      <c r="I357" s="38">
        <v>112.36496758326645</v>
      </c>
      <c r="J357" s="1">
        <v>97.045978402634532</v>
      </c>
      <c r="K357" s="1">
        <v>94.546690252739964</v>
      </c>
      <c r="L357" s="1">
        <v>1431.8125</v>
      </c>
      <c r="M357" s="1">
        <v>897.79005524861896</v>
      </c>
      <c r="N357" s="1">
        <v>111.019714801715</v>
      </c>
      <c r="O357" s="1">
        <v>115.5</v>
      </c>
      <c r="P357" s="1">
        <v>68.099999999999994</v>
      </c>
      <c r="Q357" s="1">
        <v>2541.7019630078398</v>
      </c>
      <c r="R357" s="1">
        <v>134.57952380952401</v>
      </c>
      <c r="S357" s="1">
        <v>76.497619047618997</v>
      </c>
      <c r="T357" s="1">
        <v>802.12</v>
      </c>
      <c r="U357" s="1">
        <v>4436.9250000000002</v>
      </c>
      <c r="V357" s="1">
        <v>56.774999999999999</v>
      </c>
      <c r="W357" s="1">
        <v>1055.71220454545</v>
      </c>
      <c r="X357" s="1">
        <v>900</v>
      </c>
      <c r="Y357" s="1">
        <v>28.986999999999998</v>
      </c>
      <c r="Z357" s="1">
        <v>59.781818181818153</v>
      </c>
      <c r="AA357" s="1">
        <v>139.44190108999999</v>
      </c>
      <c r="AB357" s="1">
        <v>1393.9124999999999</v>
      </c>
      <c r="AC357" s="1">
        <v>142.86000000000001</v>
      </c>
      <c r="AD357" s="1">
        <v>283.13029886200002</v>
      </c>
      <c r="AE357" s="1">
        <v>168.71623167517001</v>
      </c>
      <c r="AF357" s="1">
        <v>8.6</v>
      </c>
      <c r="AG357" s="1">
        <v>6.47</v>
      </c>
      <c r="AH357" s="1">
        <v>3.4945904749999999</v>
      </c>
      <c r="AI357" s="1">
        <v>11331.6</v>
      </c>
      <c r="AJ357" s="1">
        <v>50.278095238095197</v>
      </c>
      <c r="AK357" s="1">
        <v>50.845238095238102</v>
      </c>
      <c r="AL357" s="1">
        <v>50.18</v>
      </c>
      <c r="AM357" s="1">
        <v>49.809047619047597</v>
      </c>
      <c r="AN357" s="1">
        <v>3087.6698272727299</v>
      </c>
      <c r="AO357" s="1">
        <v>904.52286280099997</v>
      </c>
      <c r="AP357" s="1">
        <v>693.21240110070801</v>
      </c>
      <c r="AQ357" s="1">
        <v>57.888095238095197</v>
      </c>
      <c r="AR357" s="1">
        <v>85.384615384615401</v>
      </c>
      <c r="AS357" s="1">
        <v>577.25</v>
      </c>
      <c r="AT357" s="1">
        <v>73.502669188093407</v>
      </c>
      <c r="AU357" s="1">
        <v>4.7961019490254904</v>
      </c>
      <c r="AV357" s="1">
        <v>815.68349999999998</v>
      </c>
      <c r="AW357" s="1">
        <v>284.88200000000001</v>
      </c>
      <c r="AX357" s="1">
        <v>9.7003280000000007</v>
      </c>
      <c r="AY357" s="1">
        <v>349.56916190838098</v>
      </c>
      <c r="AZ357" s="1">
        <v>787.30129657142902</v>
      </c>
      <c r="BA357" s="1">
        <v>374.46641975</v>
      </c>
      <c r="BB357" s="1">
        <v>24.438224782502196</v>
      </c>
      <c r="BC357" s="1">
        <v>13.4695238095238</v>
      </c>
      <c r="BD357" s="1">
        <v>21.773809523809501</v>
      </c>
      <c r="BE357" s="1">
        <v>929.04545454545496</v>
      </c>
      <c r="BF357" s="1">
        <v>277.41000000000003</v>
      </c>
      <c r="BG357" s="1">
        <v>11830.2</v>
      </c>
      <c r="BH357" s="1">
        <v>41.71875</v>
      </c>
      <c r="BI357" s="1">
        <v>200.73733166666671</v>
      </c>
      <c r="BJ357" s="1">
        <v>516.60151250000001</v>
      </c>
      <c r="BK357" s="1">
        <v>686.86275000000001</v>
      </c>
      <c r="BL357" s="1">
        <v>1388.1375</v>
      </c>
      <c r="BM357" s="1">
        <v>883.25</v>
      </c>
      <c r="BN357" s="1">
        <f t="shared" si="7"/>
        <v>140.05002998642721</v>
      </c>
      <c r="BO357" s="1">
        <f t="shared" si="8"/>
        <v>111.16838487972507</v>
      </c>
      <c r="BP357" s="1">
        <f t="shared" si="9"/>
        <v>77.806883529310795</v>
      </c>
      <c r="BQ357" s="1">
        <f t="shared" si="10"/>
        <v>117.22568253228071</v>
      </c>
      <c r="BR357" s="1">
        <f t="shared" si="11"/>
        <v>209.22657823048684</v>
      </c>
      <c r="BS357" s="49">
        <f t="shared" si="31"/>
        <v>0.27616534740545295</v>
      </c>
      <c r="BV357" s="49">
        <f t="shared" si="32"/>
        <v>0.24010554089709765</v>
      </c>
      <c r="BW357" s="49">
        <f t="shared" si="33"/>
        <v>0.48372911169744948</v>
      </c>
      <c r="BX357" s="1">
        <f t="shared" si="12"/>
        <v>168.03248792772081</v>
      </c>
      <c r="BY357" s="44">
        <v>2.5000000000000001E-3</v>
      </c>
      <c r="BZ357" s="44">
        <f t="shared" si="13"/>
        <v>0.11499999999999999</v>
      </c>
      <c r="CA357" s="47">
        <f t="shared" si="14"/>
        <v>149.12883303585221</v>
      </c>
      <c r="CB357" s="56">
        <f t="shared" si="15"/>
        <v>146.56593303737884</v>
      </c>
      <c r="CC357" s="1">
        <f t="shared" si="30"/>
        <v>0.25333333333333335</v>
      </c>
      <c r="CD357" s="1">
        <f t="shared" si="25"/>
        <v>23.689166666666672</v>
      </c>
      <c r="CE357" s="1">
        <f t="shared" si="24"/>
        <v>128.22699180837648</v>
      </c>
      <c r="CF357" s="1">
        <f t="shared" si="18"/>
        <v>126.96269034161401</v>
      </c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</row>
    <row r="358" spans="1:124">
      <c r="A358" s="1" t="s">
        <v>483</v>
      </c>
      <c r="B358" s="1">
        <v>114.93380883541276</v>
      </c>
      <c r="C358" s="1">
        <v>123.74429103239993</v>
      </c>
      <c r="D358" s="1">
        <v>142.62922229606721</v>
      </c>
      <c r="E358" s="1">
        <v>142.27764301418034</v>
      </c>
      <c r="F358" s="1">
        <v>145.87462566400976</v>
      </c>
      <c r="G358" s="1">
        <v>104.66897167643641</v>
      </c>
      <c r="H358" s="1">
        <v>85.453877437152258</v>
      </c>
      <c r="I358" s="38">
        <v>118.5482608222415</v>
      </c>
      <c r="J358" s="1">
        <v>109.77937110283766</v>
      </c>
      <c r="K358" s="1">
        <v>109.27958869240153</v>
      </c>
      <c r="L358" s="1">
        <v>1464.4166666666699</v>
      </c>
      <c r="M358" s="1">
        <v>852.90055248618796</v>
      </c>
      <c r="N358" s="1">
        <v>129.385512549277</v>
      </c>
      <c r="O358" s="1">
        <v>119.6</v>
      </c>
      <c r="P358" s="1">
        <v>69.107142857142904</v>
      </c>
      <c r="Q358" s="1">
        <v>2554.6013440598999</v>
      </c>
      <c r="R358" s="1">
        <v>147.640526315789</v>
      </c>
      <c r="S358" s="1">
        <v>77.047368421052596</v>
      </c>
      <c r="T358" s="1">
        <v>901.37</v>
      </c>
      <c r="U358" s="1">
        <v>4594.9027777777801</v>
      </c>
      <c r="V358" s="1">
        <v>61.95</v>
      </c>
      <c r="W358" s="1">
        <v>1117.4413095238101</v>
      </c>
      <c r="X358" s="1">
        <v>916.66666666666595</v>
      </c>
      <c r="Y358" s="1">
        <v>30.466666666666701</v>
      </c>
      <c r="Z358" s="1">
        <v>62.690476190476204</v>
      </c>
      <c r="AA358" s="1">
        <v>143.13053539000001</v>
      </c>
      <c r="AB358" s="1">
        <v>1449.6666666666699</v>
      </c>
      <c r="AC358" s="1">
        <v>132.05600000000001</v>
      </c>
      <c r="AD358" s="1">
        <v>291.064934908</v>
      </c>
      <c r="AE358" s="1">
        <v>180.30642142857101</v>
      </c>
      <c r="AF358" s="1">
        <v>8.6</v>
      </c>
      <c r="AG358" s="1">
        <v>6.79</v>
      </c>
      <c r="AH358" s="1">
        <v>3.8317350000000001</v>
      </c>
      <c r="AI358" s="1">
        <v>12763.3611111111</v>
      </c>
      <c r="AJ358" s="1">
        <v>58.100499999999997</v>
      </c>
      <c r="AK358" s="1">
        <v>57.938095238095201</v>
      </c>
      <c r="AL358" s="1">
        <v>57.395714285714298</v>
      </c>
      <c r="AM358" s="1">
        <v>59.124000000000002</v>
      </c>
      <c r="AN358" s="1">
        <v>3151.8453</v>
      </c>
      <c r="AO358" s="1">
        <v>888.23791277800001</v>
      </c>
      <c r="AP358" s="1">
        <v>772.38504868778898</v>
      </c>
      <c r="AQ358" s="1">
        <v>58.715294117647097</v>
      </c>
      <c r="AR358" s="1">
        <v>86.961538461538495</v>
      </c>
      <c r="AS358" s="1">
        <v>540.75</v>
      </c>
      <c r="AT358" s="1">
        <v>76.389365881432596</v>
      </c>
      <c r="AU358" s="1">
        <v>5.4409937888198696</v>
      </c>
      <c r="AV358" s="1">
        <v>855.42150000000004</v>
      </c>
      <c r="AW358" s="1">
        <v>285.42399999999998</v>
      </c>
      <c r="AX358" s="1">
        <v>9.7003280000000007</v>
      </c>
      <c r="AY358" s="1">
        <v>408.04808917924998</v>
      </c>
      <c r="AZ358" s="1">
        <v>845.24028490000001</v>
      </c>
      <c r="BA358" s="1">
        <v>422.28156521250003</v>
      </c>
      <c r="BB358" s="1">
        <v>25.628440803021789</v>
      </c>
      <c r="BC358" s="1">
        <v>15.465999999999999</v>
      </c>
      <c r="BD358" s="1">
        <v>22.065263157894702</v>
      </c>
      <c r="BE358" s="1">
        <v>1043.80952380952</v>
      </c>
      <c r="BF358" s="1">
        <v>288</v>
      </c>
      <c r="BG358" s="1">
        <v>13871.833333333299</v>
      </c>
      <c r="BH358" s="1">
        <v>48.5555555555555</v>
      </c>
      <c r="BI358" s="1">
        <v>222.54414111111112</v>
      </c>
      <c r="BJ358" s="1">
        <v>599.31438749999995</v>
      </c>
      <c r="BK358" s="1">
        <v>761.33704999999998</v>
      </c>
      <c r="BL358" s="1">
        <v>1491.8944444444401</v>
      </c>
      <c r="BM358" s="1">
        <v>975.5</v>
      </c>
      <c r="BN358" s="1">
        <f t="shared" si="7"/>
        <v>145.03654486215018</v>
      </c>
      <c r="BO358" s="1">
        <f t="shared" si="8"/>
        <v>116.66666666666666</v>
      </c>
      <c r="BP358" s="1">
        <f t="shared" si="9"/>
        <v>87.637875623456182</v>
      </c>
      <c r="BQ358" s="1">
        <f t="shared" si="10"/>
        <v>135.46397761716017</v>
      </c>
      <c r="BR358" s="1">
        <f t="shared" si="11"/>
        <v>231.07900035532393</v>
      </c>
      <c r="BS358" s="49">
        <f t="shared" si="31"/>
        <v>0.27616534740545295</v>
      </c>
      <c r="BV358" s="49">
        <f t="shared" si="32"/>
        <v>0.24010554089709765</v>
      </c>
      <c r="BW358" s="49">
        <f t="shared" si="33"/>
        <v>0.48372911169744948</v>
      </c>
      <c r="BX358" s="1">
        <f t="shared" si="12"/>
        <v>184.3593589899983</v>
      </c>
      <c r="BY358" s="44">
        <v>2.8999999999999998E-3</v>
      </c>
      <c r="BZ358" s="44">
        <f t="shared" si="13"/>
        <v>0.11789999999999999</v>
      </c>
      <c r="CA358" s="47">
        <f t="shared" si="14"/>
        <v>163.1580327061485</v>
      </c>
      <c r="CB358" s="56">
        <f t="shared" si="15"/>
        <v>154.86198287176367</v>
      </c>
      <c r="CC358" s="1">
        <f t="shared" si="30"/>
        <v>0.25333333333333335</v>
      </c>
      <c r="CD358" s="1">
        <f t="shared" si="25"/>
        <v>23.942500000000006</v>
      </c>
      <c r="CE358" s="1">
        <f t="shared" si="24"/>
        <v>140.21911946381795</v>
      </c>
      <c r="CF358" s="1">
        <f t="shared" si="18"/>
        <v>134.22305563609723</v>
      </c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</row>
    <row r="359" spans="1:124">
      <c r="A359" s="1" t="s">
        <v>484</v>
      </c>
      <c r="B359" s="1">
        <v>128.30759728041329</v>
      </c>
      <c r="C359" s="1">
        <v>128.92995583378863</v>
      </c>
      <c r="D359" s="1">
        <v>144.52272681685315</v>
      </c>
      <c r="E359" s="1">
        <v>144.14400281249121</v>
      </c>
      <c r="F359" s="1">
        <v>148.01870118906501</v>
      </c>
      <c r="G359" s="1">
        <v>113.17998661263523</v>
      </c>
      <c r="H359" s="1">
        <v>88.656813767453755</v>
      </c>
      <c r="I359" s="38">
        <v>130.89336352623761</v>
      </c>
      <c r="J359" s="1">
        <v>127.94349593624335</v>
      </c>
      <c r="K359" s="1">
        <v>129.98647395910459</v>
      </c>
      <c r="L359" s="1">
        <v>1586.3357142857101</v>
      </c>
      <c r="M359" s="1">
        <v>850.82872928176801</v>
      </c>
      <c r="N359" s="1">
        <v>148.684454553493</v>
      </c>
      <c r="O359" s="1">
        <v>122.125</v>
      </c>
      <c r="P359" s="1">
        <v>76.478571428571399</v>
      </c>
      <c r="Q359" s="1">
        <v>2699.6116269116801</v>
      </c>
      <c r="R359" s="1">
        <v>144.455238095238</v>
      </c>
      <c r="S359" s="1">
        <v>75.6538095238095</v>
      </c>
      <c r="T359" s="1">
        <v>910.48</v>
      </c>
      <c r="U359" s="1">
        <v>5013.2976190476202</v>
      </c>
      <c r="V359" s="1">
        <v>61.388636363636401</v>
      </c>
      <c r="W359" s="1">
        <v>1164.0824318181801</v>
      </c>
      <c r="X359" s="1">
        <v>957.72727272727298</v>
      </c>
      <c r="Y359" s="1">
        <v>37.375</v>
      </c>
      <c r="Z359" s="1">
        <v>71.659090909090921</v>
      </c>
      <c r="AA359" s="1">
        <v>153.36824863999999</v>
      </c>
      <c r="AB359" s="1">
        <v>1668.19047619048</v>
      </c>
      <c r="AC359" s="1">
        <v>133.726</v>
      </c>
      <c r="AD359" s="1">
        <v>279.25278598199998</v>
      </c>
      <c r="AE359" s="1">
        <v>178.82542670068</v>
      </c>
      <c r="AF359" s="1">
        <v>8.6</v>
      </c>
      <c r="AG359" s="1">
        <v>6.97</v>
      </c>
      <c r="AH359" s="1">
        <v>3.79666666666667</v>
      </c>
      <c r="AI359" s="1">
        <v>14961.9523809524</v>
      </c>
      <c r="AJ359" s="1">
        <v>69.129545454545493</v>
      </c>
      <c r="AK359" s="1">
        <v>68.593636363636406</v>
      </c>
      <c r="AL359" s="1">
        <v>69.210909090909098</v>
      </c>
      <c r="AM359" s="1">
        <v>69.584090909090904</v>
      </c>
      <c r="AN359" s="1">
        <v>3433.5238590909098</v>
      </c>
      <c r="AO359" s="1">
        <v>816.11932533599997</v>
      </c>
      <c r="AP359" s="1">
        <v>690.81841796818696</v>
      </c>
      <c r="AQ359" s="1">
        <v>56.963333333333303</v>
      </c>
      <c r="AR359" s="1">
        <v>88.173076923076906</v>
      </c>
      <c r="AS359" s="1">
        <v>548.6</v>
      </c>
      <c r="AT359" s="1">
        <v>75.481983701994395</v>
      </c>
      <c r="AU359" s="1">
        <v>5.5035211267605604</v>
      </c>
      <c r="AV359" s="1">
        <v>817.9</v>
      </c>
      <c r="AW359" s="1">
        <v>294.95800000000003</v>
      </c>
      <c r="AX359" s="1">
        <v>9.7003280000000007</v>
      </c>
      <c r="AY359" s="1">
        <v>441.77631001227297</v>
      </c>
      <c r="AZ359" s="1">
        <v>831.60270600000001</v>
      </c>
      <c r="BA359" s="1">
        <v>445.15410092045499</v>
      </c>
      <c r="BB359" s="1">
        <v>27.200360577497996</v>
      </c>
      <c r="BC359" s="1">
        <v>16.5759090909091</v>
      </c>
      <c r="BD359" s="1">
        <v>22.472857142857102</v>
      </c>
      <c r="BE359" s="1">
        <v>1115.54545454545</v>
      </c>
      <c r="BF359" s="1">
        <v>287.14</v>
      </c>
      <c r="BG359" s="1">
        <v>15009.0714285714</v>
      </c>
      <c r="BH359" s="1">
        <v>51.5</v>
      </c>
      <c r="BI359" s="1">
        <v>222.65787150793651</v>
      </c>
      <c r="BJ359" s="1">
        <v>609.14526249999994</v>
      </c>
      <c r="BK359" s="1">
        <v>741.73443750000001</v>
      </c>
      <c r="BL359" s="1">
        <v>1555.4642857142901</v>
      </c>
      <c r="BM359" s="1">
        <v>934.5</v>
      </c>
      <c r="BN359" s="1">
        <f t="shared" si="7"/>
        <v>158.24303585895711</v>
      </c>
      <c r="BO359" s="1">
        <f t="shared" si="8"/>
        <v>119.7594501718213</v>
      </c>
      <c r="BP359" s="1">
        <f t="shared" si="9"/>
        <v>102.73420225527354</v>
      </c>
      <c r="BQ359" s="1">
        <f t="shared" si="10"/>
        <v>161.17870238877475</v>
      </c>
      <c r="BR359" s="1">
        <f t="shared" si="11"/>
        <v>221.3668127442852</v>
      </c>
      <c r="BS359" s="49">
        <f t="shared" si="31"/>
        <v>0.27616534740545295</v>
      </c>
      <c r="BV359" s="49">
        <f t="shared" si="32"/>
        <v>0.24010554089709765</v>
      </c>
      <c r="BW359" s="49">
        <f t="shared" si="33"/>
        <v>0.48372911169744948</v>
      </c>
      <c r="BX359" s="1">
        <f t="shared" si="12"/>
        <v>189.48271417872024</v>
      </c>
      <c r="BY359" s="44">
        <v>8.6E-3</v>
      </c>
      <c r="BZ359" s="44">
        <f t="shared" si="13"/>
        <v>0.1265</v>
      </c>
      <c r="CA359" s="47">
        <f t="shared" si="14"/>
        <v>167.14270217704913</v>
      </c>
      <c r="CB359" s="56">
        <f t="shared" si="15"/>
        <v>161.0023425244064</v>
      </c>
      <c r="CC359" s="1">
        <f t="shared" si="30"/>
        <v>0.25333333333333335</v>
      </c>
      <c r="CD359" s="1">
        <f t="shared" si="25"/>
        <v>24.19583333333334</v>
      </c>
      <c r="CE359" s="1">
        <f t="shared" si="24"/>
        <v>143.63579246056071</v>
      </c>
      <c r="CF359" s="1">
        <f t="shared" si="18"/>
        <v>141.92745596218933</v>
      </c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</row>
    <row r="360" spans="1:124">
      <c r="A360" s="1" t="s">
        <v>485</v>
      </c>
      <c r="B360" s="1">
        <v>123.52256295021266</v>
      </c>
      <c r="C360" s="1">
        <v>129.84238798849762</v>
      </c>
      <c r="D360" s="1">
        <v>139.22888301377614</v>
      </c>
      <c r="E360" s="1">
        <v>137.82172912808241</v>
      </c>
      <c r="F360" s="1">
        <v>152.21822054053428</v>
      </c>
      <c r="G360" s="1">
        <v>120.36126318372672</v>
      </c>
      <c r="H360" s="1">
        <v>93.138209085185252</v>
      </c>
      <c r="I360" s="38">
        <v>140.02479616255985</v>
      </c>
      <c r="J360" s="1">
        <v>119.82524605968557</v>
      </c>
      <c r="K360" s="1">
        <v>121.64467161016627</v>
      </c>
      <c r="L360" s="1">
        <v>1674.3318181818199</v>
      </c>
      <c r="M360" s="1">
        <v>828.72928176795597</v>
      </c>
      <c r="N360" s="1">
        <v>139.95946434890399</v>
      </c>
      <c r="O360" s="1">
        <v>124</v>
      </c>
      <c r="P360" s="1">
        <v>79.071428571428598</v>
      </c>
      <c r="Q360" s="1">
        <v>2805.4845929969802</v>
      </c>
      <c r="R360" s="1">
        <v>137.59549999999999</v>
      </c>
      <c r="S360" s="1">
        <v>74.820999999999998</v>
      </c>
      <c r="T360" s="1">
        <v>857.4</v>
      </c>
      <c r="U360" s="1">
        <v>5240.8295454545496</v>
      </c>
      <c r="V360" s="1">
        <v>64.797826086956505</v>
      </c>
      <c r="W360" s="1">
        <v>1222.50973913043</v>
      </c>
      <c r="X360" s="1">
        <v>966.08695652173901</v>
      </c>
      <c r="Y360" s="1">
        <v>48.305833333333297</v>
      </c>
      <c r="Z360" s="1">
        <v>83.952173913043481</v>
      </c>
      <c r="AA360" s="1">
        <v>154.13421052999999</v>
      </c>
      <c r="AB360" s="1">
        <v>1674.5113636363601</v>
      </c>
      <c r="AC360" s="1">
        <v>132.601</v>
      </c>
      <c r="AD360" s="1">
        <v>281.42337662099999</v>
      </c>
      <c r="AE360" s="1">
        <v>151.759779379252</v>
      </c>
      <c r="AF360" s="1">
        <v>6.79</v>
      </c>
      <c r="AG360" s="1">
        <v>8.0500000000000007</v>
      </c>
      <c r="AH360" s="1">
        <v>3.3880952388888899</v>
      </c>
      <c r="AI360" s="1">
        <v>16024.5</v>
      </c>
      <c r="AJ360" s="1">
        <v>64.654393939393898</v>
      </c>
      <c r="AK360" s="1">
        <v>64.916521739130403</v>
      </c>
      <c r="AL360" s="1">
        <v>64.969565217391306</v>
      </c>
      <c r="AM360" s="1">
        <v>64.137272727272702</v>
      </c>
      <c r="AN360" s="1">
        <v>3528.3575217391299</v>
      </c>
      <c r="AO360" s="1">
        <v>715.35925367000004</v>
      </c>
      <c r="AP360" s="1">
        <v>601.95014544538003</v>
      </c>
      <c r="AQ360" s="1">
        <v>57.884</v>
      </c>
      <c r="AR360" s="1">
        <v>88.5625</v>
      </c>
      <c r="AS360" s="1">
        <v>623</v>
      </c>
      <c r="AT360" s="1">
        <v>79.061244114632004</v>
      </c>
      <c r="AU360" s="1">
        <v>5.7729133858267696</v>
      </c>
      <c r="AV360" s="1">
        <v>760.27499999999998</v>
      </c>
      <c r="AW360" s="1">
        <v>277.12400000000002</v>
      </c>
      <c r="AX360" s="1">
        <v>9.7003280000000007</v>
      </c>
      <c r="AY360" s="1">
        <v>385.85405305359097</v>
      </c>
      <c r="AZ360" s="1">
        <v>750.65306799999996</v>
      </c>
      <c r="BA360" s="1">
        <v>398.15556828409098</v>
      </c>
      <c r="BB360" s="1">
        <v>27.187715211100166</v>
      </c>
      <c r="BC360" s="1">
        <v>17.804545454545501</v>
      </c>
      <c r="BD360" s="1">
        <v>23.015454545454599</v>
      </c>
      <c r="BE360" s="1">
        <v>1021.86956521739</v>
      </c>
      <c r="BF360" s="1">
        <v>337.65</v>
      </c>
      <c r="BG360" s="1">
        <v>13903.590909090901</v>
      </c>
      <c r="BH360" s="1">
        <v>49.7</v>
      </c>
      <c r="BI360" s="1">
        <v>192.59272760869567</v>
      </c>
      <c r="BJ360" s="1">
        <v>609.30227500000001</v>
      </c>
      <c r="BK360" s="1">
        <v>763.61985000000004</v>
      </c>
      <c r="BL360" s="1">
        <v>1582.85227272727</v>
      </c>
      <c r="BM360" s="1">
        <v>939</v>
      </c>
      <c r="BN360" s="1">
        <f t="shared" si="7"/>
        <v>165.42500380210694</v>
      </c>
      <c r="BO360" s="1">
        <f t="shared" si="8"/>
        <v>138.31615120274913</v>
      </c>
      <c r="BP360" s="1">
        <f t="shared" si="9"/>
        <v>110.03004033988499</v>
      </c>
      <c r="BQ360" s="1">
        <f t="shared" si="10"/>
        <v>150.74468160269038</v>
      </c>
      <c r="BR360" s="1">
        <f t="shared" si="11"/>
        <v>222.43278455525291</v>
      </c>
      <c r="BS360" s="49">
        <f t="shared" si="31"/>
        <v>0.27616534740545295</v>
      </c>
      <c r="BV360" s="49">
        <f t="shared" si="32"/>
        <v>0.24010554089709765</v>
      </c>
      <c r="BW360" s="49">
        <f t="shared" si="33"/>
        <v>0.48372911169744948</v>
      </c>
      <c r="BX360" s="1">
        <f t="shared" si="12"/>
        <v>189.47650024343463</v>
      </c>
      <c r="BY360" s="45">
        <v>-1.6000000000000001E-3</v>
      </c>
      <c r="BZ360" s="44">
        <f t="shared" si="13"/>
        <v>0.1249</v>
      </c>
      <c r="CA360" s="47">
        <f t="shared" si="14"/>
        <v>165.50772296264014</v>
      </c>
      <c r="CB360" s="56">
        <f t="shared" si="15"/>
        <v>163.25503274352326</v>
      </c>
      <c r="CC360" s="1">
        <f t="shared" si="30"/>
        <v>0.25333333333333335</v>
      </c>
      <c r="CD360" s="1">
        <f t="shared" si="25"/>
        <v>24.449166666666674</v>
      </c>
      <c r="CE360" s="1">
        <f t="shared" si="24"/>
        <v>143.1510749047502</v>
      </c>
      <c r="CF360" s="1">
        <f t="shared" si="18"/>
        <v>143.39343368265546</v>
      </c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</row>
    <row r="361" spans="1:124">
      <c r="A361" s="1" t="s">
        <v>486</v>
      </c>
      <c r="B361" s="1">
        <v>132.9120026906094</v>
      </c>
      <c r="C361" s="1">
        <v>137.13919963863188</v>
      </c>
      <c r="D361" s="1">
        <v>138.28792948780753</v>
      </c>
      <c r="E361" s="1">
        <v>136.19091798389141</v>
      </c>
      <c r="F361" s="1">
        <v>157.6452936672288</v>
      </c>
      <c r="G361" s="1">
        <v>135.97888889029946</v>
      </c>
      <c r="H361" s="1">
        <v>100.90756105235073</v>
      </c>
      <c r="I361" s="38">
        <v>161.31132253483761</v>
      </c>
      <c r="J361" s="1">
        <v>130.43894582893569</v>
      </c>
      <c r="K361" s="1">
        <v>134.68487536268145</v>
      </c>
      <c r="L361" s="1">
        <v>1927.6375</v>
      </c>
      <c r="M361" s="1">
        <v>835.63535911602196</v>
      </c>
      <c r="N361" s="1">
        <v>122.302633925946</v>
      </c>
      <c r="O361" s="1">
        <v>124</v>
      </c>
      <c r="P361" s="1">
        <v>77.678571428571402</v>
      </c>
      <c r="Q361" s="1">
        <v>2956.6636672694599</v>
      </c>
      <c r="R361" s="1">
        <v>146.86571428571401</v>
      </c>
      <c r="S361" s="1">
        <v>75.038571428571402</v>
      </c>
      <c r="T361" s="1">
        <v>875.75</v>
      </c>
      <c r="U361" s="1">
        <v>6176.875</v>
      </c>
      <c r="V361" s="1">
        <v>64.254999999999995</v>
      </c>
      <c r="W361" s="1">
        <v>1295.4012380952399</v>
      </c>
      <c r="X361" s="1">
        <v>980</v>
      </c>
      <c r="Y361" s="1">
        <v>57.85</v>
      </c>
      <c r="Z361" s="1">
        <v>97.666666666666671</v>
      </c>
      <c r="AA361" s="1">
        <v>155.76587114</v>
      </c>
      <c r="AB361" s="1">
        <v>1893.0374999999999</v>
      </c>
      <c r="AC361" s="1">
        <v>126.57599999999999</v>
      </c>
      <c r="AD361" s="1">
        <v>276.61863311600001</v>
      </c>
      <c r="AE361" s="1">
        <v>152.00817406462599</v>
      </c>
      <c r="AF361" s="1">
        <v>6.18</v>
      </c>
      <c r="AG361" s="1">
        <v>8.48</v>
      </c>
      <c r="AH361" s="1">
        <v>3.1390476194444399</v>
      </c>
      <c r="AI361" s="1">
        <v>19375.924999999999</v>
      </c>
      <c r="AJ361" s="1">
        <v>71.629682539682506</v>
      </c>
      <c r="AK361" s="1">
        <v>72.504761904761907</v>
      </c>
      <c r="AL361" s="1">
        <v>71.324285714285693</v>
      </c>
      <c r="AM361" s="1">
        <v>71.06</v>
      </c>
      <c r="AN361" s="1">
        <v>3710.6747999999998</v>
      </c>
      <c r="AO361" s="1">
        <v>836.29003698099996</v>
      </c>
      <c r="AP361" s="1">
        <v>686.79028359487495</v>
      </c>
      <c r="AQ361" s="1">
        <v>49.562380952380899</v>
      </c>
      <c r="AR361" s="1">
        <v>86.772727272727295</v>
      </c>
      <c r="AS361" s="1">
        <v>576.25</v>
      </c>
      <c r="AT361" s="1">
        <v>92.861268392652505</v>
      </c>
      <c r="AU361" s="1">
        <v>4.99093904448105</v>
      </c>
      <c r="AV361" s="1">
        <v>769.66800000000001</v>
      </c>
      <c r="AW361" s="1">
        <v>291.60599999999999</v>
      </c>
      <c r="AX361" s="1">
        <v>9.7003280000000007</v>
      </c>
      <c r="AY361" s="1">
        <v>397.29924163138099</v>
      </c>
      <c r="AZ361" s="1">
        <v>809.67294047618998</v>
      </c>
      <c r="BA361" s="1">
        <v>408.957381</v>
      </c>
      <c r="BB361" s="1">
        <v>27.522518046193902</v>
      </c>
      <c r="BC361" s="1">
        <v>21.72</v>
      </c>
      <c r="BD361" s="1">
        <v>25.035951502819099</v>
      </c>
      <c r="BE361" s="1">
        <v>1078.9047619047601</v>
      </c>
      <c r="BF361" s="1">
        <v>328.38</v>
      </c>
      <c r="BG361" s="1">
        <v>14761.65</v>
      </c>
      <c r="BH361" s="1">
        <v>47.1875</v>
      </c>
      <c r="BI361" s="1">
        <v>179.55405111111105</v>
      </c>
      <c r="BJ361" s="1">
        <v>655.48652857142895</v>
      </c>
      <c r="BK361" s="1">
        <v>822.56664285714305</v>
      </c>
      <c r="BL361" s="1">
        <v>1818.0125</v>
      </c>
      <c r="BM361" s="1">
        <v>955.5</v>
      </c>
      <c r="BN361" s="1">
        <f t="shared" si="7"/>
        <v>194.97096051261011</v>
      </c>
      <c r="BO361" s="1">
        <f t="shared" si="8"/>
        <v>145.70446735395188</v>
      </c>
      <c r="BP361" s="1">
        <f t="shared" si="9"/>
        <v>133.0421423053815</v>
      </c>
      <c r="BQ361" s="1">
        <f t="shared" si="10"/>
        <v>167.0078865462404</v>
      </c>
      <c r="BR361" s="1">
        <f t="shared" si="11"/>
        <v>226.34134786213434</v>
      </c>
      <c r="BS361" s="49">
        <f t="shared" si="31"/>
        <v>0.27616534740545295</v>
      </c>
      <c r="BV361" s="49">
        <f t="shared" si="32"/>
        <v>0.24010554089709765</v>
      </c>
      <c r="BW361" s="49">
        <f t="shared" si="33"/>
        <v>0.48372911169744948</v>
      </c>
      <c r="BX361" s="1">
        <f t="shared" si="12"/>
        <v>203.43164111895965</v>
      </c>
      <c r="BY361" s="44">
        <v>2.2000000000000001E-3</v>
      </c>
      <c r="BZ361" s="44">
        <f t="shared" si="13"/>
        <v>0.12709999999999999</v>
      </c>
      <c r="CA361" s="47">
        <f t="shared" si="14"/>
        <v>178.0230291432016</v>
      </c>
      <c r="CB361" s="56">
        <f t="shared" si="15"/>
        <v>170.63903094336243</v>
      </c>
      <c r="CC361" s="1">
        <f t="shared" si="30"/>
        <v>0.25333333333333335</v>
      </c>
      <c r="CD361" s="1">
        <f t="shared" si="25"/>
        <v>24.702500000000008</v>
      </c>
      <c r="CE361" s="1">
        <f t="shared" si="24"/>
        <v>153.17893997154863</v>
      </c>
      <c r="CF361" s="1">
        <f t="shared" si="18"/>
        <v>148.16500743814942</v>
      </c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</row>
    <row r="362" spans="1:124">
      <c r="A362" s="1" t="s">
        <v>487</v>
      </c>
      <c r="B362" s="1">
        <v>127.55185959243205</v>
      </c>
      <c r="C362" s="1">
        <v>132.35677203167219</v>
      </c>
      <c r="D362" s="1">
        <v>134.78869094584539</v>
      </c>
      <c r="E362" s="1">
        <v>131.39812069285762</v>
      </c>
      <c r="F362" s="1">
        <v>166.08680401791503</v>
      </c>
      <c r="G362" s="1">
        <v>129.90033577103785</v>
      </c>
      <c r="H362" s="1">
        <v>100.31909887119419</v>
      </c>
      <c r="I362" s="38">
        <v>151.26721199400785</v>
      </c>
      <c r="J362" s="1">
        <v>124.74081912667778</v>
      </c>
      <c r="K362" s="1">
        <v>128.46547270949097</v>
      </c>
      <c r="L362" s="1">
        <v>1835.59772727273</v>
      </c>
      <c r="M362" s="1">
        <v>818.37016574585596</v>
      </c>
      <c r="N362" s="1">
        <v>103.529574471217</v>
      </c>
      <c r="O362" s="1">
        <v>124.125</v>
      </c>
      <c r="P362" s="1">
        <v>72.471428571428604</v>
      </c>
      <c r="Q362" s="1">
        <v>3149.5120726520299</v>
      </c>
      <c r="R362" s="1">
        <v>145.668571428571</v>
      </c>
      <c r="S362" s="1">
        <v>77.313333333333304</v>
      </c>
      <c r="T362" s="1">
        <v>856.85</v>
      </c>
      <c r="U362" s="1">
        <v>6195.75</v>
      </c>
      <c r="V362" s="1">
        <v>64.072727272727306</v>
      </c>
      <c r="W362" s="1">
        <v>1362.8179318181801</v>
      </c>
      <c r="X362" s="1">
        <v>990.90909090909099</v>
      </c>
      <c r="Y362" s="1">
        <v>55.334117647058797</v>
      </c>
      <c r="Z362" s="1">
        <v>80.713636363636368</v>
      </c>
      <c r="AA362" s="1">
        <v>154.61031080000001</v>
      </c>
      <c r="AB362" s="1">
        <v>2205.4772727272698</v>
      </c>
      <c r="AC362" s="1">
        <v>132.178</v>
      </c>
      <c r="AD362" s="1">
        <v>280.83979018000002</v>
      </c>
      <c r="AE362" s="1">
        <v>150.57404625850299</v>
      </c>
      <c r="AF362" s="1">
        <v>6.18</v>
      </c>
      <c r="AG362" s="1">
        <v>8.5500000000000007</v>
      </c>
      <c r="AH362" s="1">
        <v>2.9861904749999999</v>
      </c>
      <c r="AI362" s="1">
        <v>17404.6363636364</v>
      </c>
      <c r="AJ362" s="1">
        <v>68.381746031746005</v>
      </c>
      <c r="AK362" s="1">
        <v>67.686818181818197</v>
      </c>
      <c r="AL362" s="1">
        <v>67.908181818181802</v>
      </c>
      <c r="AM362" s="1">
        <v>69.4433333333333</v>
      </c>
      <c r="AN362" s="1">
        <v>3947.3277363636398</v>
      </c>
      <c r="AO362" s="1">
        <v>1030.9466943800001</v>
      </c>
      <c r="AP362" s="1">
        <v>636.41986374780595</v>
      </c>
      <c r="AQ362" s="1">
        <v>50.619500000000002</v>
      </c>
      <c r="AR362" s="1">
        <v>84.875</v>
      </c>
      <c r="AS362" s="1">
        <v>593.66666666666697</v>
      </c>
      <c r="AT362" s="1">
        <v>98.503885641805098</v>
      </c>
      <c r="AU362" s="1">
        <v>5.0048536209553101</v>
      </c>
      <c r="AV362" s="1">
        <v>784.27200000000005</v>
      </c>
      <c r="AW362" s="1">
        <v>280.87</v>
      </c>
      <c r="AX362" s="1">
        <v>9.7003280000000007</v>
      </c>
      <c r="AY362" s="1">
        <v>342.18367613138099</v>
      </c>
      <c r="AZ362" s="1">
        <v>749.40282895238101</v>
      </c>
      <c r="BA362" s="1">
        <v>349.05202724999998</v>
      </c>
      <c r="BB362" s="1">
        <v>27.16854012977706</v>
      </c>
      <c r="BC362" s="1">
        <v>23.4514285714286</v>
      </c>
      <c r="BD362" s="1">
        <v>27.342777341382899</v>
      </c>
      <c r="BE362" s="1">
        <v>1021.40909090909</v>
      </c>
      <c r="BF362" s="1">
        <v>374.41</v>
      </c>
      <c r="BG362" s="1">
        <v>14936.227272727299</v>
      </c>
      <c r="BH362" s="1">
        <v>44.2777777777778</v>
      </c>
      <c r="BI362" s="1">
        <v>156.34430166666669</v>
      </c>
      <c r="BJ362" s="1">
        <v>690.91001249999999</v>
      </c>
      <c r="BK362" s="1">
        <v>867.58347777777794</v>
      </c>
      <c r="BL362" s="1">
        <v>1879.14772727273</v>
      </c>
      <c r="BM362" s="1">
        <v>995.75</v>
      </c>
      <c r="BN362" s="1">
        <f t="shared" si="7"/>
        <v>195.5667434740065</v>
      </c>
      <c r="BO362" s="1">
        <f t="shared" si="8"/>
        <v>146.90721649484539</v>
      </c>
      <c r="BP362" s="1">
        <f t="shared" si="9"/>
        <v>119.50655815731801</v>
      </c>
      <c r="BQ362" s="1">
        <f t="shared" si="10"/>
        <v>159.43517377418047</v>
      </c>
      <c r="BR362" s="1">
        <f t="shared" si="11"/>
        <v>235.87587350467842</v>
      </c>
      <c r="BS362" s="49">
        <f t="shared" si="31"/>
        <v>0.27616534740545295</v>
      </c>
      <c r="BV362" s="49">
        <f t="shared" si="32"/>
        <v>0.24010554089709765</v>
      </c>
      <c r="BW362" s="49">
        <f t="shared" si="33"/>
        <v>0.48372911169744948</v>
      </c>
      <c r="BX362" s="1">
        <f t="shared" si="12"/>
        <v>206.39005305080252</v>
      </c>
      <c r="BY362" s="44">
        <v>5.9999999999999995E-4</v>
      </c>
      <c r="BZ362" s="44">
        <f t="shared" si="13"/>
        <v>0.12769999999999998</v>
      </c>
      <c r="CA362" s="47">
        <f t="shared" si="14"/>
        <v>180.15787730804553</v>
      </c>
      <c r="CB362" s="56">
        <f t="shared" si="15"/>
        <v>175.39845412570398</v>
      </c>
      <c r="CC362" s="1">
        <f t="shared" si="30"/>
        <v>0.25333333333333335</v>
      </c>
      <c r="CD362" s="1">
        <f t="shared" si="25"/>
        <v>24.955833333333342</v>
      </c>
      <c r="CE362" s="1">
        <f t="shared" si="24"/>
        <v>154.88369539486598</v>
      </c>
      <c r="CF362" s="1">
        <f t="shared" si="18"/>
        <v>154.03131768320731</v>
      </c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1:124">
      <c r="A363" s="1" t="s">
        <v>488</v>
      </c>
      <c r="B363" s="1">
        <v>134.80646091965312</v>
      </c>
      <c r="C363" s="1">
        <v>134.79500959071069</v>
      </c>
      <c r="D363" s="1">
        <v>136.15945825900809</v>
      </c>
      <c r="E363" s="1">
        <v>132.41803001072796</v>
      </c>
      <c r="F363" s="1">
        <v>170.69631655372038</v>
      </c>
      <c r="G363" s="1">
        <v>133.41680525789096</v>
      </c>
      <c r="H363" s="1">
        <v>100.11320565263641</v>
      </c>
      <c r="I363" s="38">
        <v>157.47238795560395</v>
      </c>
      <c r="J363" s="1">
        <v>134.81316034434624</v>
      </c>
      <c r="K363" s="1">
        <v>139.21173045711947</v>
      </c>
      <c r="L363" s="1">
        <v>1875.6636363636401</v>
      </c>
      <c r="M363" s="1">
        <v>811.46408839778996</v>
      </c>
      <c r="N363" s="1">
        <v>130.55342133184001</v>
      </c>
      <c r="O363" s="1">
        <v>120.5</v>
      </c>
      <c r="P363" s="1">
        <v>76.146428571428601</v>
      </c>
      <c r="Q363" s="1">
        <v>3372.5033966329102</v>
      </c>
      <c r="R363" s="1">
        <v>151.94954545454499</v>
      </c>
      <c r="S363" s="1">
        <v>76.681818181818201</v>
      </c>
      <c r="T363" s="1">
        <v>885.83</v>
      </c>
      <c r="U363" s="1">
        <v>6305.9886363636397</v>
      </c>
      <c r="V363" s="1">
        <v>66.820454545454496</v>
      </c>
      <c r="W363" s="1">
        <v>1463.8662272727299</v>
      </c>
      <c r="X363" s="1">
        <v>1000.90909090909</v>
      </c>
      <c r="Y363" s="1">
        <v>53.590909090909101</v>
      </c>
      <c r="Z363" s="1">
        <v>86.786363636363632</v>
      </c>
      <c r="AA363" s="1">
        <v>152.02679219999999</v>
      </c>
      <c r="AB363" s="1">
        <v>2227.6931818181802</v>
      </c>
      <c r="AC363" s="1">
        <v>126.95</v>
      </c>
      <c r="AD363" s="1">
        <v>276.62496826500001</v>
      </c>
      <c r="AE363" s="1">
        <v>167.22096383928599</v>
      </c>
      <c r="AF363" s="1">
        <v>6.45</v>
      </c>
      <c r="AG363" s="1">
        <v>8.75</v>
      </c>
      <c r="AH363" s="1">
        <v>3.9990909083333301</v>
      </c>
      <c r="AI363" s="1">
        <v>18489.477272727301</v>
      </c>
      <c r="AJ363" s="1">
        <v>74.080606060606002</v>
      </c>
      <c r="AK363" s="1">
        <v>73.194090909090903</v>
      </c>
      <c r="AL363" s="1">
        <v>73.275454545454494</v>
      </c>
      <c r="AM363" s="1">
        <v>75.772272727272707</v>
      </c>
      <c r="AN363" s="1">
        <v>3930.5264409090901</v>
      </c>
      <c r="AO363" s="1">
        <v>1152.61406736</v>
      </c>
      <c r="AP363" s="1">
        <v>636.55778490283296</v>
      </c>
      <c r="AQ363" s="1">
        <v>50.9514285714286</v>
      </c>
      <c r="AR363" s="1">
        <v>82.8541666666667</v>
      </c>
      <c r="AS363" s="1">
        <v>566.25</v>
      </c>
      <c r="AT363" s="1">
        <v>106.676805155455</v>
      </c>
      <c r="AU363" s="1">
        <v>4.8064246975385903</v>
      </c>
      <c r="AV363" s="1">
        <v>805.10424999999998</v>
      </c>
      <c r="AW363" s="1">
        <v>261.29300000000001</v>
      </c>
      <c r="AX363" s="1">
        <v>9.3696350000000006</v>
      </c>
      <c r="AY363" s="1">
        <v>328.53887543954602</v>
      </c>
      <c r="AZ363" s="1">
        <v>797.62149499999998</v>
      </c>
      <c r="BA363" s="1">
        <v>354.864809011364</v>
      </c>
      <c r="BB363" s="1">
        <v>26.908685737224559</v>
      </c>
      <c r="BC363" s="1">
        <v>23.160909090909101</v>
      </c>
      <c r="BD363" s="1">
        <v>28.368202099253899</v>
      </c>
      <c r="BE363" s="1">
        <v>1005.22727272727</v>
      </c>
      <c r="BF363" s="1">
        <v>344.77</v>
      </c>
      <c r="BG363" s="1">
        <v>15037.409090909099</v>
      </c>
      <c r="BH363" s="1">
        <v>46.1111111111111</v>
      </c>
      <c r="BI363" s="1">
        <v>163.54271999999997</v>
      </c>
      <c r="BJ363" s="1">
        <v>743.58551666666699</v>
      </c>
      <c r="BK363" s="1">
        <v>944.84927000000005</v>
      </c>
      <c r="BL363" s="1">
        <v>2070.8445454545499</v>
      </c>
      <c r="BM363" s="1">
        <v>1040</v>
      </c>
      <c r="BN363" s="1">
        <f t="shared" si="7"/>
        <v>199.0463885724453</v>
      </c>
      <c r="BO363" s="1">
        <f t="shared" si="8"/>
        <v>150.34364261168383</v>
      </c>
      <c r="BP363" s="1">
        <f t="shared" si="9"/>
        <v>126.95547007279926</v>
      </c>
      <c r="BQ363" s="1">
        <f t="shared" si="10"/>
        <v>172.72232702402891</v>
      </c>
      <c r="BR363" s="1">
        <f t="shared" si="11"/>
        <v>246.35792964586051</v>
      </c>
      <c r="BS363" s="49">
        <f t="shared" si="31"/>
        <v>0.27616534740545295</v>
      </c>
      <c r="BV363" s="49">
        <f t="shared" si="32"/>
        <v>0.24010554089709765</v>
      </c>
      <c r="BW363" s="49">
        <f t="shared" si="33"/>
        <v>0.48372911169744948</v>
      </c>
      <c r="BX363" s="1">
        <f t="shared" si="12"/>
        <v>215.61180527223485</v>
      </c>
      <c r="BY363" s="44">
        <v>1E-3</v>
      </c>
      <c r="BZ363" s="44">
        <f t="shared" si="13"/>
        <v>0.12869999999999998</v>
      </c>
      <c r="CA363" s="47">
        <f t="shared" si="14"/>
        <v>188.07817773897048</v>
      </c>
      <c r="CB363" s="56">
        <f t="shared" si="15"/>
        <v>181.73831593233723</v>
      </c>
      <c r="CC363" s="1">
        <f t="shared" si="30"/>
        <v>0.25333333333333335</v>
      </c>
      <c r="CD363" s="1">
        <f t="shared" si="25"/>
        <v>25.209166666666675</v>
      </c>
      <c r="CE363" s="1">
        <f t="shared" si="24"/>
        <v>161.25786592814833</v>
      </c>
      <c r="CF363" s="1">
        <f t="shared" si="18"/>
        <v>158.07078066150717</v>
      </c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</row>
    <row r="364" spans="1:124">
      <c r="A364" s="1" t="s">
        <v>489</v>
      </c>
      <c r="B364" s="1">
        <v>140.85157694569779</v>
      </c>
      <c r="C364" s="1">
        <v>140.90665069627002</v>
      </c>
      <c r="D364" s="1">
        <v>140.11108079332951</v>
      </c>
      <c r="E364" s="1">
        <v>136.8261739755805</v>
      </c>
      <c r="F364" s="1">
        <v>170.43382220313291</v>
      </c>
      <c r="G364" s="1">
        <v>141.7102411227695</v>
      </c>
      <c r="H364" s="1">
        <v>107.18075802895363</v>
      </c>
      <c r="I364" s="38">
        <v>166.65129391940224</v>
      </c>
      <c r="J364" s="1">
        <v>140.8193568910315</v>
      </c>
      <c r="K364" s="1">
        <v>145.82432072991858</v>
      </c>
      <c r="L364" s="1">
        <v>1956.5476190476199</v>
      </c>
      <c r="M364" s="1">
        <v>835.63535911602196</v>
      </c>
      <c r="N364" s="1">
        <v>155.25918883134401</v>
      </c>
      <c r="O364" s="1">
        <v>125</v>
      </c>
      <c r="P364" s="1">
        <v>84.428571428571402</v>
      </c>
      <c r="Q364" s="1">
        <v>3379.3338923739302</v>
      </c>
      <c r="R364" s="1">
        <v>150.22789473684199</v>
      </c>
      <c r="S364" s="1">
        <v>73.078947368420998</v>
      </c>
      <c r="T364" s="1">
        <v>923.98</v>
      </c>
      <c r="U364" s="1">
        <v>6682.4404761904798</v>
      </c>
      <c r="V364" s="1">
        <v>71.776190476190493</v>
      </c>
      <c r="W364" s="1">
        <v>1557.80019047619</v>
      </c>
      <c r="X364" s="1">
        <v>1042.38095238095</v>
      </c>
      <c r="Y364" s="1">
        <v>61.632105263157897</v>
      </c>
      <c r="Z364" s="1">
        <v>99.257142857142867</v>
      </c>
      <c r="AA364" s="1">
        <v>155.54894737000001</v>
      </c>
      <c r="AB364" s="1">
        <v>2303.4404761904798</v>
      </c>
      <c r="AC364" s="1">
        <v>123.32899999999999</v>
      </c>
      <c r="AD364" s="1">
        <v>271.97349973899998</v>
      </c>
      <c r="AE364" s="1">
        <v>171.606460473684</v>
      </c>
      <c r="AF364" s="1">
        <v>6.45</v>
      </c>
      <c r="AG364" s="1">
        <v>8.56</v>
      </c>
      <c r="AH364" s="1">
        <v>3.67684210555556</v>
      </c>
      <c r="AI364" s="1">
        <v>16911.333333333299</v>
      </c>
      <c r="AJ364" s="1">
        <v>77.561999999999998</v>
      </c>
      <c r="AK364" s="1">
        <v>77.036666666666605</v>
      </c>
      <c r="AL364" s="1">
        <v>77.625238095238103</v>
      </c>
      <c r="AM364" s="1">
        <v>77.995000000000005</v>
      </c>
      <c r="AN364" s="1">
        <v>3954.22692380952</v>
      </c>
      <c r="AO364" s="1">
        <v>1154.4064149200001</v>
      </c>
      <c r="AP364" s="1">
        <v>674.329955307001</v>
      </c>
      <c r="AQ364" s="1">
        <v>54.183157894736802</v>
      </c>
      <c r="AR364" s="1">
        <v>82.134615384615401</v>
      </c>
      <c r="AS364" s="1">
        <v>566.25</v>
      </c>
      <c r="AT364" s="1">
        <v>116.735375192615</v>
      </c>
      <c r="AU364" s="1">
        <v>5.0084219858156001</v>
      </c>
      <c r="AV364" s="1">
        <v>821.05650000000003</v>
      </c>
      <c r="AW364" s="1">
        <v>273.58</v>
      </c>
      <c r="AX364" s="1">
        <v>8.6255757499999994</v>
      </c>
      <c r="AY364" s="1">
        <v>337.63244269645003</v>
      </c>
      <c r="AZ364" s="1">
        <v>854.23513449999996</v>
      </c>
      <c r="BA364" s="1">
        <v>370.70718929999998</v>
      </c>
      <c r="BB364" s="1">
        <v>27.582090776036992</v>
      </c>
      <c r="BC364" s="1">
        <v>22.768999999999998</v>
      </c>
      <c r="BD364" s="1">
        <v>29.4551700113593</v>
      </c>
      <c r="BE364" s="1">
        <v>1070.42857142857</v>
      </c>
      <c r="BF364" s="1">
        <v>361.05</v>
      </c>
      <c r="BG364" s="1">
        <v>14966.142857142901</v>
      </c>
      <c r="BH364" s="1">
        <v>44.75</v>
      </c>
      <c r="BI364" s="1">
        <v>173.3951126984127</v>
      </c>
      <c r="BJ364" s="1">
        <v>756.79838333333305</v>
      </c>
      <c r="BK364" s="1">
        <v>953.94926666666697</v>
      </c>
      <c r="BL364" s="1">
        <v>2196.5476190476202</v>
      </c>
      <c r="BM364" s="1">
        <v>1175.75</v>
      </c>
      <c r="BN364" s="1">
        <f t="shared" si="7"/>
        <v>210.928962980666</v>
      </c>
      <c r="BO364" s="1">
        <f t="shared" si="8"/>
        <v>147.0790378006873</v>
      </c>
      <c r="BP364" s="1">
        <f t="shared" si="9"/>
        <v>116.11936028380944</v>
      </c>
      <c r="BQ364" s="1">
        <f t="shared" si="10"/>
        <v>180.8393564933551</v>
      </c>
      <c r="BR364" s="1">
        <f t="shared" si="11"/>
        <v>278.51474594338509</v>
      </c>
      <c r="BS364" s="49">
        <f t="shared" si="31"/>
        <v>0.27616534740545295</v>
      </c>
      <c r="BV364" s="49">
        <f t="shared" si="32"/>
        <v>0.24010554089709765</v>
      </c>
      <c r="BW364" s="49">
        <f t="shared" si="33"/>
        <v>0.48372911169744948</v>
      </c>
      <c r="BX364" s="1">
        <f t="shared" si="12"/>
        <v>236.39749249558213</v>
      </c>
      <c r="BY364" s="44">
        <v>6.9999999999999999E-4</v>
      </c>
      <c r="BZ364" s="44">
        <f t="shared" si="13"/>
        <v>0.12939999999999999</v>
      </c>
      <c r="CA364" s="47">
        <f t="shared" si="14"/>
        <v>205.97313521140069</v>
      </c>
      <c r="CB364" s="56">
        <f t="shared" si="15"/>
        <v>193.85572557186896</v>
      </c>
      <c r="CC364" s="1">
        <f t="shared" si="30"/>
        <v>0.25333333333333335</v>
      </c>
      <c r="CD364" s="1">
        <f t="shared" si="25"/>
        <v>25.462500000000009</v>
      </c>
      <c r="CE364" s="1">
        <f t="shared" si="24"/>
        <v>176.20478096889451</v>
      </c>
      <c r="CF364" s="1">
        <f t="shared" si="18"/>
        <v>168.73132344852144</v>
      </c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</row>
    <row r="365" spans="1:124">
      <c r="A365" s="1" t="s">
        <v>490</v>
      </c>
      <c r="B365" s="1">
        <v>140.81453435725268</v>
      </c>
      <c r="C365" s="1">
        <v>145.8930619308158</v>
      </c>
      <c r="D365" s="1">
        <v>142.62216326992694</v>
      </c>
      <c r="E365" s="1">
        <v>138.93020664904637</v>
      </c>
      <c r="F365" s="1">
        <v>176.70235248755822</v>
      </c>
      <c r="G365" s="1">
        <v>149.19693609727827</v>
      </c>
      <c r="H365" s="1">
        <v>111.00686161880058</v>
      </c>
      <c r="I365" s="38">
        <v>176.78207721529392</v>
      </c>
      <c r="J365" s="1">
        <v>137.84341954584676</v>
      </c>
      <c r="K365" s="1">
        <v>140.85577341681247</v>
      </c>
      <c r="L365" s="1">
        <v>2181.25714285714</v>
      </c>
      <c r="M365" s="1">
        <v>801.10497237568995</v>
      </c>
      <c r="N365" s="1">
        <v>150.768047461024</v>
      </c>
      <c r="O365" s="1">
        <v>127</v>
      </c>
      <c r="P365" s="1">
        <v>89.035714285714306</v>
      </c>
      <c r="Q365" s="1">
        <v>3517.5436417280798</v>
      </c>
      <c r="R365" s="1">
        <v>155.861428571429</v>
      </c>
      <c r="S365" s="1">
        <v>74.678571428571402</v>
      </c>
      <c r="T365" s="1">
        <v>920.23</v>
      </c>
      <c r="U365" s="1">
        <v>6976.9761904761899</v>
      </c>
      <c r="V365" s="1">
        <v>76.783333333333303</v>
      </c>
      <c r="W365" s="1">
        <v>1692.4497826086999</v>
      </c>
      <c r="X365" s="1">
        <v>1142.6086956521699</v>
      </c>
      <c r="Y365" s="1">
        <v>63.46875</v>
      </c>
      <c r="Z365" s="1">
        <v>105.24782608695654</v>
      </c>
      <c r="AA365" s="1">
        <v>151.99240018</v>
      </c>
      <c r="AB365" s="1">
        <v>2326.26285714286</v>
      </c>
      <c r="AC365" s="1">
        <v>128.62899999999999</v>
      </c>
      <c r="AD365" s="1">
        <v>264.82953439599999</v>
      </c>
      <c r="AE365" s="1">
        <v>164.58383032142899</v>
      </c>
      <c r="AF365" s="1">
        <v>6.45</v>
      </c>
      <c r="AG365" s="1">
        <v>9.16</v>
      </c>
      <c r="AH365" s="1">
        <v>5.3473772722222197</v>
      </c>
      <c r="AI365" s="1">
        <v>17121.6190476191</v>
      </c>
      <c r="AJ365" s="1">
        <v>74.881818181818204</v>
      </c>
      <c r="AK365" s="1">
        <v>74.669545454545499</v>
      </c>
      <c r="AL365" s="1">
        <v>75.488636363636402</v>
      </c>
      <c r="AM365" s="1">
        <v>74.487272727272696</v>
      </c>
      <c r="AN365" s="1">
        <v>3850.5397913043498</v>
      </c>
      <c r="AO365" s="1">
        <v>1013.5766724600001</v>
      </c>
      <c r="AP365" s="1">
        <v>727.59866440000906</v>
      </c>
      <c r="AQ365" s="1">
        <v>61.8481818181818</v>
      </c>
      <c r="AR365" s="1">
        <v>82.1458333333333</v>
      </c>
      <c r="AS365" s="1">
        <v>606</v>
      </c>
      <c r="AT365" s="1">
        <v>127.473412553006</v>
      </c>
      <c r="AU365" s="1">
        <v>5.0463157894736801</v>
      </c>
      <c r="AV365" s="1">
        <v>795.95600000000002</v>
      </c>
      <c r="AW365" s="1">
        <v>289.96300000000002</v>
      </c>
      <c r="AX365" s="1">
        <v>7.9366320000000004</v>
      </c>
      <c r="AY365" s="1">
        <v>345.58461669690899</v>
      </c>
      <c r="AZ365" s="1">
        <v>867.39771800000005</v>
      </c>
      <c r="BA365" s="1">
        <v>379.29936951136398</v>
      </c>
      <c r="BB365" s="1">
        <v>27.010798385374198</v>
      </c>
      <c r="BC365" s="1">
        <v>24.902727272727301</v>
      </c>
      <c r="BD365" s="1">
        <v>31.530024611889399</v>
      </c>
      <c r="BE365" s="1">
        <v>1132.9130434782601</v>
      </c>
      <c r="BF365" s="1">
        <v>374.22</v>
      </c>
      <c r="BG365" s="1">
        <v>15588.690476190501</v>
      </c>
      <c r="BH365" s="1">
        <v>44.4375</v>
      </c>
      <c r="BI365" s="1">
        <v>168.45373615942029</v>
      </c>
      <c r="BJ365" s="1">
        <v>780.39589999999998</v>
      </c>
      <c r="BK365" s="1">
        <v>970.08353333333298</v>
      </c>
      <c r="BL365" s="1">
        <v>2374.0380952381001</v>
      </c>
      <c r="BM365" s="1">
        <v>1087.5</v>
      </c>
      <c r="BN365" s="1">
        <f t="shared" si="7"/>
        <v>220.22588272075345</v>
      </c>
      <c r="BO365" s="1">
        <f t="shared" si="8"/>
        <v>157.38831615120276</v>
      </c>
      <c r="BP365" s="1">
        <f t="shared" si="9"/>
        <v>117.56325841640442</v>
      </c>
      <c r="BQ365" s="1">
        <f t="shared" si="10"/>
        <v>174.59038979206855</v>
      </c>
      <c r="BR365" s="1">
        <f t="shared" si="11"/>
        <v>257.60985431718586</v>
      </c>
      <c r="BS365" s="49">
        <f t="shared" si="31"/>
        <v>0.27616534740545295</v>
      </c>
      <c r="BV365" s="49">
        <f t="shared" si="32"/>
        <v>0.24010554089709765</v>
      </c>
      <c r="BW365" s="49">
        <f t="shared" si="33"/>
        <v>0.48372911169744948</v>
      </c>
      <c r="BX365" s="1">
        <f t="shared" si="12"/>
        <v>227.35226337907085</v>
      </c>
      <c r="BY365" s="45">
        <v>-1.8E-3</v>
      </c>
      <c r="BZ365" s="44">
        <f t="shared" si="13"/>
        <v>0.12759999999999999</v>
      </c>
      <c r="CA365" s="47">
        <f t="shared" si="14"/>
        <v>197.9328804978191</v>
      </c>
      <c r="CB365" s="56">
        <f t="shared" si="15"/>
        <v>195.89430303484403</v>
      </c>
      <c r="CC365" s="1">
        <f t="shared" si="30"/>
        <v>0.25333333333333335</v>
      </c>
      <c r="CD365" s="1">
        <f t="shared" si="25"/>
        <v>25.715833333333343</v>
      </c>
      <c r="CE365" s="1">
        <f t="shared" si="24"/>
        <v>168.88673424894793</v>
      </c>
      <c r="CF365" s="1">
        <f t="shared" si="18"/>
        <v>172.54575760892124</v>
      </c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</row>
    <row r="366" spans="1:124">
      <c r="A366" s="1" t="s">
        <v>491</v>
      </c>
      <c r="B366" s="1">
        <v>146.05247089530033</v>
      </c>
      <c r="C366" s="1">
        <v>150.00682325685509</v>
      </c>
      <c r="D366" s="1">
        <v>141.8674754615848</v>
      </c>
      <c r="E366" s="1">
        <v>138.38980757125503</v>
      </c>
      <c r="F366" s="1">
        <v>173.9695806348177</v>
      </c>
      <c r="G366" s="1">
        <v>158.22822773941974</v>
      </c>
      <c r="H366" s="1">
        <v>112.60287121934421</v>
      </c>
      <c r="I366" s="38">
        <v>191.18396074997844</v>
      </c>
      <c r="J366" s="1">
        <v>143.73903758205162</v>
      </c>
      <c r="K366" s="1">
        <v>144.94931196275508</v>
      </c>
      <c r="L366" s="1">
        <v>2230.1500000000005</v>
      </c>
      <c r="M366" s="1">
        <v>782.68876611418</v>
      </c>
      <c r="N366" s="1">
        <v>146.59532804025523</v>
      </c>
      <c r="O366" s="1">
        <v>133.875</v>
      </c>
      <c r="P366" s="1">
        <v>103.928571428571</v>
      </c>
      <c r="Q366" s="1">
        <v>3522.1039530323233</v>
      </c>
      <c r="R366" s="1">
        <v>154.40526315789472</v>
      </c>
      <c r="S366" s="1">
        <v>75.110526315789471</v>
      </c>
      <c r="T366" s="1">
        <v>915.63408095238094</v>
      </c>
      <c r="U366" s="1">
        <v>7367.3949999999995</v>
      </c>
      <c r="V366" s="1">
        <v>77.399999999999977</v>
      </c>
      <c r="W366" s="1">
        <v>1748.3762380952383</v>
      </c>
      <c r="X366" s="1">
        <v>1214.2857142857142</v>
      </c>
      <c r="Y366" s="1">
        <v>65.35499999999999</v>
      </c>
      <c r="Z366" s="1">
        <v>125.91428571428573</v>
      </c>
      <c r="AA366" s="1">
        <v>152.32081443000001</v>
      </c>
      <c r="AB366" s="1">
        <v>2352.1750000000002</v>
      </c>
      <c r="AC366" s="1">
        <v>126.02</v>
      </c>
      <c r="AD366" s="1">
        <v>258.21614989233001</v>
      </c>
      <c r="AE366" s="1">
        <v>167.21131015037599</v>
      </c>
      <c r="AF366" s="1">
        <v>7.59</v>
      </c>
      <c r="AG366" s="1">
        <v>9.34</v>
      </c>
      <c r="AH366" s="1">
        <v>5.8421052631578947</v>
      </c>
      <c r="AI366" s="1">
        <v>18405.55</v>
      </c>
      <c r="AJ366" s="1">
        <v>77.115166666666667</v>
      </c>
      <c r="AK366" s="1">
        <v>76.373000000000005</v>
      </c>
      <c r="AL366" s="1">
        <v>76.635000000000005</v>
      </c>
      <c r="AM366" s="1">
        <v>78.337500000000006</v>
      </c>
      <c r="AN366" s="1">
        <v>3722.4445809523804</v>
      </c>
      <c r="AO366" s="1">
        <v>1089.2618259465701</v>
      </c>
      <c r="AP366" s="1">
        <v>742.00386595823068</v>
      </c>
      <c r="AQ366" s="1">
        <v>67.334999999999994</v>
      </c>
      <c r="AR366" s="1">
        <v>83.036363636363618</v>
      </c>
      <c r="AS366" s="1">
        <v>598</v>
      </c>
      <c r="AT366" s="1">
        <v>139.79085478935795</v>
      </c>
      <c r="AU366" s="1">
        <v>5.15</v>
      </c>
      <c r="AV366" s="1">
        <v>792.44269999999995</v>
      </c>
      <c r="AW366" s="1">
        <v>275.32299999999998</v>
      </c>
      <c r="AX366" s="1">
        <v>8.0468630000000001</v>
      </c>
      <c r="AY366" s="1">
        <v>325.84902487447368</v>
      </c>
      <c r="AZ366" s="1">
        <v>838.21973052631574</v>
      </c>
      <c r="BA366" s="1">
        <v>358.97047796842105</v>
      </c>
      <c r="BB366" s="1">
        <v>26.891641768195875</v>
      </c>
      <c r="BC366" s="1">
        <v>21.905263157894741</v>
      </c>
      <c r="BD366" s="1">
        <v>29.910526315789465</v>
      </c>
      <c r="BE366" s="1">
        <v>1113.6190476190477</v>
      </c>
      <c r="BF366" s="1">
        <v>338.66666666666669</v>
      </c>
      <c r="BG366" s="1">
        <v>17710.2</v>
      </c>
      <c r="BH366" s="1">
        <v>43.825000000000003</v>
      </c>
      <c r="BI366" s="1">
        <v>166.46718183333331</v>
      </c>
      <c r="BJ366" s="1">
        <v>842.88566666666657</v>
      </c>
      <c r="BK366" s="1">
        <v>1001.5396666666666</v>
      </c>
      <c r="BL366" s="1">
        <v>2414.69</v>
      </c>
      <c r="BM366" s="1">
        <v>1078.5</v>
      </c>
      <c r="BN366" s="1">
        <f t="shared" si="7"/>
        <v>232.54931978157254</v>
      </c>
      <c r="BO366" s="1">
        <f t="shared" si="8"/>
        <v>160.48109965635737</v>
      </c>
      <c r="BP366" s="1">
        <f t="shared" si="9"/>
        <v>126.37919491889107</v>
      </c>
      <c r="BQ366" s="1">
        <f t="shared" si="10"/>
        <v>179.79754410507499</v>
      </c>
      <c r="BR366" s="1">
        <f t="shared" si="11"/>
        <v>255.4779106952505</v>
      </c>
      <c r="BS366" s="49">
        <f>'PNG Exports'!K12</f>
        <v>0.32101616628175517</v>
      </c>
      <c r="BV366" s="49">
        <f>'PNG Exports'!J12</f>
        <v>0.19861431870669746</v>
      </c>
      <c r="BW366" s="49">
        <f>'PNG Exports'!I12</f>
        <v>0.48036951501154734</v>
      </c>
      <c r="BX366" s="1">
        <f t="shared" si="12"/>
        <v>233.08625789211811</v>
      </c>
      <c r="BY366" s="44">
        <v>3.3999999999999998E-3</v>
      </c>
      <c r="BZ366" s="44">
        <f t="shared" si="13"/>
        <v>0.13099999999999998</v>
      </c>
      <c r="CA366" s="47">
        <f t="shared" si="14"/>
        <v>203.34445138508386</v>
      </c>
      <c r="CB366" s="56">
        <f t="shared" si="15"/>
        <v>199.61937720996394</v>
      </c>
      <c r="CC366" s="1">
        <f>3.55/12</f>
        <v>0.29583333333333334</v>
      </c>
      <c r="CD366" s="1">
        <f t="shared" si="25"/>
        <v>26.011666666666677</v>
      </c>
      <c r="CE366" s="1">
        <f t="shared" si="24"/>
        <v>172.45663744341329</v>
      </c>
      <c r="CF366" s="1">
        <f t="shared" si="18"/>
        <v>170.67168584618059</v>
      </c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</row>
    <row r="367" spans="1:124">
      <c r="A367" s="1" t="s">
        <v>492</v>
      </c>
      <c r="B367" s="1">
        <v>142.37642498748232</v>
      </c>
      <c r="C367" s="1">
        <v>147.63798346975119</v>
      </c>
      <c r="D367" s="1">
        <v>140.8462470247093</v>
      </c>
      <c r="E367" s="1">
        <v>137.96119736124251</v>
      </c>
      <c r="F367" s="1">
        <v>167.4779354571051</v>
      </c>
      <c r="G367" s="1">
        <v>154.49819068268192</v>
      </c>
      <c r="H367" s="1">
        <v>114.71539549029556</v>
      </c>
      <c r="I367" s="38">
        <v>183.23377275308474</v>
      </c>
      <c r="J367" s="1">
        <v>139.29823074489806</v>
      </c>
      <c r="K367" s="1">
        <v>140.39572606513897</v>
      </c>
      <c r="L367" s="1">
        <v>2053.29</v>
      </c>
      <c r="M367" s="1">
        <v>790.74585635359097</v>
      </c>
      <c r="N367" s="1">
        <v>137.30156984312808</v>
      </c>
      <c r="O367" s="1">
        <v>141.75</v>
      </c>
      <c r="P367" s="1">
        <v>100.917857142857</v>
      </c>
      <c r="Q367" s="1">
        <v>3276.5583738133987</v>
      </c>
      <c r="R367" s="1">
        <v>155.92105263157896</v>
      </c>
      <c r="S367" s="1">
        <v>73.521052631578925</v>
      </c>
      <c r="T367" s="1">
        <v>900.98982499999988</v>
      </c>
      <c r="U367" s="1">
        <v>6867.6900000000005</v>
      </c>
      <c r="V367" s="1">
        <v>80.040000000000006</v>
      </c>
      <c r="W367" s="1">
        <v>1709.7851999999998</v>
      </c>
      <c r="X367" s="1">
        <v>1218</v>
      </c>
      <c r="Y367" s="1">
        <v>67.626666666666651</v>
      </c>
      <c r="Z367" s="1">
        <v>127.61500000000001</v>
      </c>
      <c r="AA367" s="1">
        <v>147.78317831000001</v>
      </c>
      <c r="AB367" s="1">
        <v>2125.8000000000002</v>
      </c>
      <c r="AC367" s="1">
        <v>139.56399999999999</v>
      </c>
      <c r="AD367" s="1">
        <v>252.75851306509</v>
      </c>
      <c r="AE367" s="1">
        <v>161.62839087301586</v>
      </c>
      <c r="AF367" s="1">
        <v>7.59</v>
      </c>
      <c r="AG367" s="1">
        <v>9.01</v>
      </c>
      <c r="AH367" s="1">
        <v>5.3157894736842124</v>
      </c>
      <c r="AI367" s="1">
        <v>19060.55</v>
      </c>
      <c r="AJ367" s="1">
        <v>74.721499999999978</v>
      </c>
      <c r="AK367" s="1">
        <v>74.312000000000012</v>
      </c>
      <c r="AL367" s="1">
        <v>73.553500000000014</v>
      </c>
      <c r="AM367" s="1">
        <v>76.299000000000007</v>
      </c>
      <c r="AN367" s="1">
        <v>3484.1737050000002</v>
      </c>
      <c r="AO367" s="1">
        <v>981.59241608982995</v>
      </c>
      <c r="AP367" s="1">
        <v>754.31851098768971</v>
      </c>
      <c r="AQ367" s="1">
        <v>66.18947368421054</v>
      </c>
      <c r="AR367" s="1">
        <v>83.299999999999983</v>
      </c>
      <c r="AS367" s="1">
        <v>584.75</v>
      </c>
      <c r="AT367" s="1">
        <v>141.86571835509068</v>
      </c>
      <c r="AU367" s="1">
        <v>5.5424999999999995</v>
      </c>
      <c r="AV367" s="1">
        <v>781</v>
      </c>
      <c r="AW367" s="1">
        <v>282.935</v>
      </c>
      <c r="AX367" s="1">
        <v>8.3775560000000002</v>
      </c>
      <c r="AY367" s="1">
        <v>303.66355935110516</v>
      </c>
      <c r="AZ367" s="1">
        <v>840.42435052631583</v>
      </c>
      <c r="BA367" s="1">
        <v>344.6617076368421</v>
      </c>
      <c r="BB367" s="1">
        <v>25.973179690831074</v>
      </c>
      <c r="BC367" s="1">
        <v>21.97894736842105</v>
      </c>
      <c r="BD367" s="1">
        <v>29.621052631578944</v>
      </c>
      <c r="BE367" s="1">
        <v>1091.4000000000001</v>
      </c>
      <c r="BF367" s="1">
        <v>332.35</v>
      </c>
      <c r="BG367" s="1">
        <v>16352.3</v>
      </c>
      <c r="BH367" s="1">
        <v>42.1</v>
      </c>
      <c r="BI367" s="1">
        <v>161.52515866666664</v>
      </c>
      <c r="BJ367" s="1">
        <v>818.01739999999995</v>
      </c>
      <c r="BK367" s="1">
        <v>972.89877777777781</v>
      </c>
      <c r="BL367" s="1">
        <v>2158.8199999999997</v>
      </c>
      <c r="BM367" s="1">
        <v>1108.25</v>
      </c>
      <c r="BN367" s="1">
        <f t="shared" si="7"/>
        <v>216.77630125311703</v>
      </c>
      <c r="BO367" s="1">
        <f t="shared" si="8"/>
        <v>154.81099656357387</v>
      </c>
      <c r="BP367" s="1">
        <f t="shared" si="9"/>
        <v>130.87666294738648</v>
      </c>
      <c r="BQ367" s="1">
        <f t="shared" si="10"/>
        <v>174.21660060620187</v>
      </c>
      <c r="BR367" s="1">
        <f t="shared" si="11"/>
        <v>262.52516877887007</v>
      </c>
      <c r="BS367" s="49">
        <f>BS366</f>
        <v>0.32101616628175517</v>
      </c>
      <c r="BV367" s="49">
        <f>BV366</f>
        <v>0.19861431870669746</v>
      </c>
      <c r="BW367" s="49">
        <f>BW366</f>
        <v>0.48036951501154734</v>
      </c>
      <c r="BX367" s="1">
        <f t="shared" si="12"/>
        <v>230.29969661044248</v>
      </c>
      <c r="BY367" s="44">
        <v>2.0000000000000001E-4</v>
      </c>
      <c r="BZ367" s="44">
        <f t="shared" si="13"/>
        <v>0.13119999999999998</v>
      </c>
      <c r="CA367" s="47">
        <f t="shared" si="14"/>
        <v>200.13043635447451</v>
      </c>
      <c r="CB367" s="56">
        <f t="shared" si="15"/>
        <v>199.87490678221923</v>
      </c>
      <c r="CC367" s="1">
        <f t="shared" ref="CC367:CC377" si="34">3.55/12</f>
        <v>0.29583333333333334</v>
      </c>
      <c r="CD367" s="1">
        <f t="shared" si="25"/>
        <v>26.307500000000012</v>
      </c>
      <c r="CE367" s="1">
        <f t="shared" si="24"/>
        <v>169.7136039246503</v>
      </c>
      <c r="CF367" s="1">
        <f t="shared" si="18"/>
        <v>171.08512068403178</v>
      </c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</row>
    <row r="368" spans="1:124">
      <c r="A368" s="1" t="s">
        <v>493</v>
      </c>
      <c r="B368" s="1">
        <v>148.82071517204329</v>
      </c>
      <c r="C368" s="1">
        <v>153.15362964578134</v>
      </c>
      <c r="D368" s="1">
        <v>141.57714550432442</v>
      </c>
      <c r="E368" s="1">
        <v>139.1153698042788</v>
      </c>
      <c r="F368" s="1">
        <v>164.3016220581442</v>
      </c>
      <c r="G368" s="1">
        <v>164.84682190231797</v>
      </c>
      <c r="H368" s="1">
        <v>117.59123183378784</v>
      </c>
      <c r="I368" s="38">
        <v>198.98009182799277</v>
      </c>
      <c r="J368" s="1">
        <v>146.28580989034452</v>
      </c>
      <c r="K368" s="1">
        <v>148.94297236473599</v>
      </c>
      <c r="L368" s="1">
        <v>2210.5478260869568</v>
      </c>
      <c r="M368" s="1">
        <v>842.54143646408829</v>
      </c>
      <c r="N368" s="1">
        <v>147.06385424385886</v>
      </c>
      <c r="O368" s="1">
        <v>152.1</v>
      </c>
      <c r="P368" s="1">
        <v>101.116071428571</v>
      </c>
      <c r="Q368" s="1">
        <v>3089.6535574758532</v>
      </c>
      <c r="R368" s="1">
        <v>162.15217391304353</v>
      </c>
      <c r="S368" s="1">
        <v>72.552173913043475</v>
      </c>
      <c r="T368" s="1">
        <v>909.79591739130422</v>
      </c>
      <c r="U368" s="1">
        <v>7466.9608695652159</v>
      </c>
      <c r="V368" s="1">
        <v>85.786363636363646</v>
      </c>
      <c r="W368" s="1">
        <v>1793.8625217391307</v>
      </c>
      <c r="X368" s="1">
        <v>1200</v>
      </c>
      <c r="Y368" s="1">
        <v>69.260869565217391</v>
      </c>
      <c r="Z368" s="1">
        <v>139.76956521739129</v>
      </c>
      <c r="AA368" s="1">
        <v>142.38098004</v>
      </c>
      <c r="AB368" s="1">
        <v>2162.7086956521744</v>
      </c>
      <c r="AC368" s="1">
        <v>143.084</v>
      </c>
      <c r="AD368" s="1">
        <v>249.83986763524001</v>
      </c>
      <c r="AE368" s="1">
        <v>159.01335248447208</v>
      </c>
      <c r="AF368" s="1">
        <v>7.59</v>
      </c>
      <c r="AG368" s="1">
        <v>9.17</v>
      </c>
      <c r="AH368" s="1">
        <v>4.2913043478260864</v>
      </c>
      <c r="AI368" s="1">
        <v>22467.17391304348</v>
      </c>
      <c r="AJ368" s="1">
        <v>79.297681159420293</v>
      </c>
      <c r="AK368" s="1">
        <v>79.274782608695631</v>
      </c>
      <c r="AL368" s="1">
        <v>77.367826086956526</v>
      </c>
      <c r="AM368" s="1">
        <v>81.250434782608721</v>
      </c>
      <c r="AN368" s="1">
        <v>3349.4956739130444</v>
      </c>
      <c r="AO368" s="1">
        <v>954.72186970052996</v>
      </c>
      <c r="AP368" s="1">
        <v>793.90113938291654</v>
      </c>
      <c r="AQ368" s="1">
        <v>70.930434782608685</v>
      </c>
      <c r="AR368" s="1">
        <v>83.999999999999986</v>
      </c>
      <c r="AS368" s="1">
        <v>540.125</v>
      </c>
      <c r="AT368" s="1">
        <v>151.43692317279957</v>
      </c>
      <c r="AU368" s="1">
        <v>5.9908695652173911</v>
      </c>
      <c r="AV368" s="1">
        <v>790.10213624999994</v>
      </c>
      <c r="AW368" s="1">
        <v>277.01100000000002</v>
      </c>
      <c r="AX368" s="1">
        <v>8.3775560000000002</v>
      </c>
      <c r="AY368" s="1">
        <v>292.60134825269552</v>
      </c>
      <c r="AZ368" s="1">
        <v>869.38710434782593</v>
      </c>
      <c r="BA368" s="1">
        <v>348.95172379565213</v>
      </c>
      <c r="BB368" s="1">
        <v>25.021847876376608</v>
      </c>
      <c r="BC368" s="1">
        <v>18.147826086956517</v>
      </c>
      <c r="BD368" s="1">
        <v>27.7304347826087</v>
      </c>
      <c r="BE368" s="1">
        <v>1105.2173913043478</v>
      </c>
      <c r="BF368" s="1">
        <v>332.60869565217394</v>
      </c>
      <c r="BG368" s="1">
        <v>17509.130434782608</v>
      </c>
      <c r="BH368" s="1">
        <v>40.911111111111119</v>
      </c>
      <c r="BI368" s="1">
        <v>156.3123506521739</v>
      </c>
      <c r="BJ368" s="1">
        <v>850.47300000000007</v>
      </c>
      <c r="BK368" s="1">
        <v>1004.6872000000001</v>
      </c>
      <c r="BL368" s="1">
        <v>2277.2913043478266</v>
      </c>
      <c r="BM368" s="1">
        <v>1115.5</v>
      </c>
      <c r="BN368" s="1">
        <f t="shared" si="7"/>
        <v>235.69208262255663</v>
      </c>
      <c r="BO368" s="1">
        <f t="shared" si="8"/>
        <v>157.56013745704468</v>
      </c>
      <c r="BP368" s="1">
        <f t="shared" si="9"/>
        <v>154.26778070925059</v>
      </c>
      <c r="BQ368" s="1">
        <f t="shared" si="10"/>
        <v>184.88617663655933</v>
      </c>
      <c r="BR368" s="1">
        <f t="shared" si="11"/>
        <v>264.24256780765131</v>
      </c>
      <c r="BS368" s="49">
        <f t="shared" ref="BS368:BS377" si="35">BS367</f>
        <v>0.32101616628175517</v>
      </c>
      <c r="BV368" s="49">
        <f t="shared" ref="BV368:BV377" si="36">BV367</f>
        <v>0.19861431870669746</v>
      </c>
      <c r="BW368" s="49">
        <f t="shared" ref="BW368:BW377" si="37">BW367</f>
        <v>0.48036951501154734</v>
      </c>
      <c r="BX368" s="1">
        <f t="shared" si="12"/>
        <v>239.31608494057954</v>
      </c>
      <c r="BY368" s="44">
        <v>4.1000000000000003E-3</v>
      </c>
      <c r="BZ368" s="44">
        <f t="shared" si="13"/>
        <v>0.13529999999999998</v>
      </c>
      <c r="CA368" s="47">
        <f t="shared" si="14"/>
        <v>207.91781459637551</v>
      </c>
      <c r="CB368" s="56">
        <f t="shared" si="15"/>
        <v>203.89636068929735</v>
      </c>
      <c r="CC368" s="1">
        <f t="shared" si="34"/>
        <v>0.29583333333333334</v>
      </c>
      <c r="CD368" s="1">
        <f t="shared" si="25"/>
        <v>26.603333333333346</v>
      </c>
      <c r="CE368" s="1">
        <f t="shared" si="24"/>
        <v>175.65002914355401</v>
      </c>
      <c r="CF368" s="1">
        <f t="shared" si="18"/>
        <v>172.68181653410215</v>
      </c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</row>
    <row r="369" spans="1:124">
      <c r="A369" s="1" t="s">
        <v>494</v>
      </c>
      <c r="B369" s="1">
        <v>157.9309162444566</v>
      </c>
      <c r="C369" s="1">
        <v>162.55913573698905</v>
      </c>
      <c r="D369" s="1">
        <v>145.5564957780021</v>
      </c>
      <c r="E369" s="1">
        <v>142.94890442354048</v>
      </c>
      <c r="F369" s="1">
        <v>169.62698627610436</v>
      </c>
      <c r="G369" s="1">
        <v>179.73318750259571</v>
      </c>
      <c r="H369" s="1">
        <v>122.90627911109152</v>
      </c>
      <c r="I369" s="38">
        <v>220.7799335141442</v>
      </c>
      <c r="J369" s="1">
        <v>155.22324728223944</v>
      </c>
      <c r="K369" s="1">
        <v>158.12645731683244</v>
      </c>
      <c r="L369" s="1">
        <v>2314.3050000000003</v>
      </c>
      <c r="M369" s="1">
        <v>828.41536916122527</v>
      </c>
      <c r="N369" s="1">
        <v>151.70508137526565</v>
      </c>
      <c r="O369" s="1">
        <v>164.75</v>
      </c>
      <c r="P369" s="1">
        <v>107.303571428571</v>
      </c>
      <c r="Q369" s="1">
        <v>3221.2279620228564</v>
      </c>
      <c r="R369" s="1">
        <v>171.07368421052635</v>
      </c>
      <c r="S369" s="1">
        <v>76.373684210526292</v>
      </c>
      <c r="T369" s="1">
        <v>907.87460454545442</v>
      </c>
      <c r="U369" s="1">
        <v>7729.8549999999987</v>
      </c>
      <c r="V369" s="1">
        <v>88.084999999999994</v>
      </c>
      <c r="W369" s="1">
        <v>1961.1054545454544</v>
      </c>
      <c r="X369" s="1">
        <v>1202.7272727272727</v>
      </c>
      <c r="Y369" s="1">
        <v>72.117647058823536</v>
      </c>
      <c r="Z369" s="1">
        <v>172.46818181818185</v>
      </c>
      <c r="AA369" s="1">
        <v>144.95495690000001</v>
      </c>
      <c r="AB369" s="1">
        <v>2272.1750000000002</v>
      </c>
      <c r="AC369" s="1">
        <v>140.226</v>
      </c>
      <c r="AD369" s="1">
        <v>246.03528154253999</v>
      </c>
      <c r="AE369" s="1">
        <v>157.66032482993199</v>
      </c>
      <c r="AF369" s="1">
        <v>8.35</v>
      </c>
      <c r="AG369" s="1">
        <v>9.34</v>
      </c>
      <c r="AH369" s="1">
        <v>4.0380952380952388</v>
      </c>
      <c r="AI369" s="1">
        <v>26028.5</v>
      </c>
      <c r="AJ369" s="1">
        <v>84.13606060606061</v>
      </c>
      <c r="AK369" s="1">
        <v>84.928636363636372</v>
      </c>
      <c r="AL369" s="1">
        <v>82.984090909090924</v>
      </c>
      <c r="AM369" s="1">
        <v>84.495454545454564</v>
      </c>
      <c r="AN369" s="1">
        <v>3292.5702454545458</v>
      </c>
      <c r="AO369" s="1">
        <v>994.72843658782006</v>
      </c>
      <c r="AP369" s="1">
        <v>798.53324980583409</v>
      </c>
      <c r="AQ369" s="1">
        <v>77.577272727272728</v>
      </c>
      <c r="AR369" s="1">
        <v>85.284615384615364</v>
      </c>
      <c r="AS369" s="1">
        <v>502.22727272727275</v>
      </c>
      <c r="AT369" s="1">
        <v>179.08672778899847</v>
      </c>
      <c r="AU369" s="1">
        <v>6.4777272727272726</v>
      </c>
      <c r="AV369" s="1">
        <v>820.20849999999996</v>
      </c>
      <c r="AW369" s="1">
        <v>284.27</v>
      </c>
      <c r="AX369" s="1">
        <v>8.6531334999999991</v>
      </c>
      <c r="AY369" s="1">
        <v>308.04876923171423</v>
      </c>
      <c r="AZ369" s="1">
        <v>868.0953704761904</v>
      </c>
      <c r="BA369" s="1">
        <v>357.64567879999998</v>
      </c>
      <c r="BB369" s="1">
        <v>25.483445688297003</v>
      </c>
      <c r="BC369" s="1">
        <v>16.885714285714283</v>
      </c>
      <c r="BD369" s="1">
        <v>26.147619047619049</v>
      </c>
      <c r="BE369" s="1">
        <v>1132.7727272727273</v>
      </c>
      <c r="BF369" s="1">
        <v>313.59090909090907</v>
      </c>
      <c r="BG369" s="1">
        <v>18634.599999999999</v>
      </c>
      <c r="BH369" s="1">
        <v>41.325000000000003</v>
      </c>
      <c r="BI369" s="1">
        <v>158.05622249999993</v>
      </c>
      <c r="BJ369" s="1">
        <v>817.35866666666664</v>
      </c>
      <c r="BK369" s="1">
        <v>992.27983333333339</v>
      </c>
      <c r="BL369" s="1">
        <v>2367.5300000000002</v>
      </c>
      <c r="BM369" s="1">
        <v>1179.25</v>
      </c>
      <c r="BN369" s="1">
        <f t="shared" si="7"/>
        <v>243.99024651999616</v>
      </c>
      <c r="BO369" s="1">
        <f t="shared" si="8"/>
        <v>160.48109965635737</v>
      </c>
      <c r="BP369" s="1">
        <f t="shared" si="9"/>
        <v>178.72113981632478</v>
      </c>
      <c r="BQ369" s="1">
        <f t="shared" si="10"/>
        <v>196.16707998615203</v>
      </c>
      <c r="BR369" s="1">
        <f t="shared" si="11"/>
        <v>279.34383512969328</v>
      </c>
      <c r="BS369" s="49">
        <f t="shared" si="35"/>
        <v>0.32101616628175517</v>
      </c>
      <c r="BV369" s="49">
        <f t="shared" si="36"/>
        <v>0.19861431870669746</v>
      </c>
      <c r="BW369" s="49">
        <f t="shared" si="37"/>
        <v>0.48036951501154734</v>
      </c>
      <c r="BX369" s="1">
        <f t="shared" si="12"/>
        <v>251.47466709483774</v>
      </c>
      <c r="BY369" s="44">
        <v>1.6999999999999999E-3</v>
      </c>
      <c r="BZ369" s="44">
        <f t="shared" si="13"/>
        <v>0.13699999999999998</v>
      </c>
      <c r="CA369" s="47">
        <f t="shared" si="14"/>
        <v>217.4501446369062</v>
      </c>
      <c r="CB369" s="56">
        <f t="shared" si="15"/>
        <v>210.67325266310178</v>
      </c>
      <c r="CC369" s="1">
        <f t="shared" si="34"/>
        <v>0.29583333333333334</v>
      </c>
      <c r="CD369" s="1">
        <f t="shared" si="25"/>
        <v>26.89916666666668</v>
      </c>
      <c r="CE369" s="1">
        <f t="shared" si="24"/>
        <v>183.83007726855217</v>
      </c>
      <c r="CF369" s="1">
        <f t="shared" si="18"/>
        <v>179.74005320605309</v>
      </c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</row>
    <row r="370" spans="1:124">
      <c r="A370" s="1" t="s">
        <v>495</v>
      </c>
      <c r="B370" s="1">
        <v>146.66092857840752</v>
      </c>
      <c r="C370" s="1">
        <v>155.27393794513011</v>
      </c>
      <c r="D370" s="1">
        <v>144.29418779179139</v>
      </c>
      <c r="E370" s="1">
        <v>141.83433089181437</v>
      </c>
      <c r="F370" s="1">
        <v>167.0009520385276</v>
      </c>
      <c r="G370" s="1">
        <v>166.36438025066153</v>
      </c>
      <c r="H370" s="1">
        <v>121.68279330508709</v>
      </c>
      <c r="I370" s="38">
        <v>198.63841736900147</v>
      </c>
      <c r="J370" s="1">
        <v>141.62201930213214</v>
      </c>
      <c r="K370" s="1">
        <v>142.15018379676846</v>
      </c>
      <c r="L370" s="1">
        <v>2044.7315789473685</v>
      </c>
      <c r="M370" s="1">
        <v>872.46777163904233</v>
      </c>
      <c r="N370" s="1">
        <v>142.9458539103781</v>
      </c>
      <c r="O370" s="1">
        <v>157.75</v>
      </c>
      <c r="P370" s="1">
        <v>107.282142857143</v>
      </c>
      <c r="Q370" s="1">
        <v>3165.737288178444</v>
      </c>
      <c r="R370" s="1">
        <v>174.0277777777778</v>
      </c>
      <c r="S370" s="1">
        <v>76.234999999999985</v>
      </c>
      <c r="T370" s="1">
        <v>861.85111904761914</v>
      </c>
      <c r="U370" s="1">
        <v>6843.1842105263167</v>
      </c>
      <c r="V370" s="1">
        <v>90.068421052631578</v>
      </c>
      <c r="W370" s="1">
        <v>1907.7838333333336</v>
      </c>
      <c r="X370" s="1">
        <v>1230</v>
      </c>
      <c r="Y370" s="1">
        <v>72.2</v>
      </c>
      <c r="Z370" s="1">
        <v>161.34761904761902</v>
      </c>
      <c r="AA370" s="1">
        <v>138.19373541612651</v>
      </c>
      <c r="AB370" s="1">
        <v>1876.8157894736842</v>
      </c>
      <c r="AC370" s="1">
        <v>143.84800000000001</v>
      </c>
      <c r="AD370" s="1">
        <v>253.65874816397999</v>
      </c>
      <c r="AE370" s="1">
        <v>163.77177142857144</v>
      </c>
      <c r="AF370" s="1">
        <v>7.87</v>
      </c>
      <c r="AG370" s="1">
        <v>10.039999999999999</v>
      </c>
      <c r="AH370" s="1">
        <v>4.1499999999999995</v>
      </c>
      <c r="AI370" s="1">
        <v>21930</v>
      </c>
      <c r="AJ370" s="1">
        <v>75.537460317460329</v>
      </c>
      <c r="AK370" s="1">
        <v>76.250952380952384</v>
      </c>
      <c r="AL370" s="1">
        <v>76.62</v>
      </c>
      <c r="AM370" s="1">
        <v>73.741428571428571</v>
      </c>
      <c r="AN370" s="1">
        <v>3011.2298142857144</v>
      </c>
      <c r="AO370" s="1">
        <v>1054.7115513142301</v>
      </c>
      <c r="AP370" s="1">
        <v>775.56624167224913</v>
      </c>
      <c r="AQ370" s="1">
        <v>85.284999999999982</v>
      </c>
      <c r="AR370" s="1">
        <v>86.449999999999989</v>
      </c>
      <c r="AS370" s="1">
        <v>472.47619047619048</v>
      </c>
      <c r="AT370" s="1">
        <v>166.9113908411384</v>
      </c>
      <c r="AU370" s="1">
        <v>6.3395634032810673</v>
      </c>
      <c r="AV370" s="1">
        <v>836.47132350000004</v>
      </c>
      <c r="AW370" s="1">
        <v>281.61599999999999</v>
      </c>
      <c r="AX370" s="1">
        <v>10.251483</v>
      </c>
      <c r="AY370" s="1">
        <v>305.73706494160001</v>
      </c>
      <c r="AZ370" s="1">
        <v>832.68497400000001</v>
      </c>
      <c r="BA370" s="1">
        <v>349.05780126000002</v>
      </c>
      <c r="BB370" s="1">
        <v>24.338875290120416</v>
      </c>
      <c r="BC370" s="1">
        <v>15.105</v>
      </c>
      <c r="BD370" s="1">
        <v>25.324999999999999</v>
      </c>
      <c r="BE370" s="1">
        <v>1102.5238095238096</v>
      </c>
      <c r="BF370" s="1">
        <v>286.14285714285717</v>
      </c>
      <c r="BG370" s="1">
        <v>17565.026315789473</v>
      </c>
      <c r="BH370" s="1">
        <v>41.300000000000004</v>
      </c>
      <c r="BI370" s="1">
        <v>158.68014904761901</v>
      </c>
      <c r="BJ370" s="1">
        <v>764.56600000000003</v>
      </c>
      <c r="BK370" s="1">
        <v>919.8756249999999</v>
      </c>
      <c r="BL370" s="1">
        <v>1969.8157894736842</v>
      </c>
      <c r="BM370" s="1">
        <v>1207.5</v>
      </c>
      <c r="BN370" s="1">
        <f t="shared" si="7"/>
        <v>216.00278433528982</v>
      </c>
      <c r="BO370" s="1">
        <f t="shared" si="8"/>
        <v>172.50859106529208</v>
      </c>
      <c r="BP370" s="1">
        <f t="shared" si="9"/>
        <v>150.57934941206764</v>
      </c>
      <c r="BQ370" s="1">
        <f t="shared" si="10"/>
        <v>176.11904946948081</v>
      </c>
      <c r="BR370" s="1">
        <f t="shared" si="11"/>
        <v>286.03576927632361</v>
      </c>
      <c r="BS370" s="49">
        <f t="shared" si="35"/>
        <v>0.32101616628175517</v>
      </c>
      <c r="BV370" s="49">
        <f t="shared" si="36"/>
        <v>0.19861431870669746</v>
      </c>
      <c r="BW370" s="49">
        <f t="shared" si="37"/>
        <v>0.48036951501154734</v>
      </c>
      <c r="BX370" s="1">
        <f t="shared" si="12"/>
        <v>241.72301451837401</v>
      </c>
      <c r="BY370" s="44">
        <v>8.0000000000000004E-4</v>
      </c>
      <c r="BZ370" s="44">
        <f t="shared" si="13"/>
        <v>0.13779999999999998</v>
      </c>
      <c r="CA370" s="47">
        <f t="shared" si="14"/>
        <v>208.60696152935677</v>
      </c>
      <c r="CB370" s="56">
        <f t="shared" si="15"/>
        <v>209.64010709622926</v>
      </c>
      <c r="CC370" s="1">
        <f t="shared" si="34"/>
        <v>0.29583333333333334</v>
      </c>
      <c r="CD370" s="1">
        <f t="shared" si="25"/>
        <v>27.195000000000014</v>
      </c>
      <c r="CE370" s="1">
        <f t="shared" si="24"/>
        <v>175.98644072010217</v>
      </c>
      <c r="CF370" s="1">
        <f t="shared" si="18"/>
        <v>179.90825899432718</v>
      </c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</row>
    <row r="371" spans="1:124">
      <c r="A371" s="1" t="s">
        <v>496</v>
      </c>
      <c r="B371" s="1">
        <v>143.68089823775418</v>
      </c>
      <c r="C371" s="1">
        <v>149.74021990336175</v>
      </c>
      <c r="D371" s="1">
        <v>141.94490006139861</v>
      </c>
      <c r="E371" s="1">
        <v>138.48122610297909</v>
      </c>
      <c r="F371" s="1">
        <v>173.91782824357375</v>
      </c>
      <c r="G371" s="1">
        <v>157.61412812104254</v>
      </c>
      <c r="H371" s="1">
        <v>122.6399139494484</v>
      </c>
      <c r="I371" s="38">
        <v>182.87641541924694</v>
      </c>
      <c r="J371" s="1">
        <v>140.13598485745158</v>
      </c>
      <c r="K371" s="1">
        <v>140.45075314687404</v>
      </c>
      <c r="L371" s="1">
        <v>1929.409090909091</v>
      </c>
      <c r="M371" s="1">
        <v>964.84178804620785</v>
      </c>
      <c r="N371" s="1">
        <v>145.96926271262217</v>
      </c>
      <c r="O371" s="1">
        <v>144.80555555555554</v>
      </c>
      <c r="P371" s="1">
        <v>105.200892857143</v>
      </c>
      <c r="Q371" s="1">
        <v>3230.8248857959161</v>
      </c>
      <c r="R371" s="1">
        <v>193.52409090909097</v>
      </c>
      <c r="S371" s="1">
        <v>82.51136363636364</v>
      </c>
      <c r="T371" s="1">
        <v>876.04543636363633</v>
      </c>
      <c r="U371" s="1">
        <v>6501.5</v>
      </c>
      <c r="V371" s="1">
        <v>91.683333333333337</v>
      </c>
      <c r="W371" s="1">
        <v>1817.1258863636365</v>
      </c>
      <c r="X371" s="1">
        <v>1189.090909090909</v>
      </c>
      <c r="Y371" s="1">
        <v>73.666666666666671</v>
      </c>
      <c r="Z371" s="1">
        <v>143.63181818181818</v>
      </c>
      <c r="AA371" s="1">
        <v>138.05918350932188</v>
      </c>
      <c r="AB371" s="1">
        <v>1707.284090909091</v>
      </c>
      <c r="AC371" s="1">
        <v>143.37700000000001</v>
      </c>
      <c r="AD371" s="1">
        <v>260.83782247764998</v>
      </c>
      <c r="AE371" s="1">
        <v>152.8739339285714</v>
      </c>
      <c r="AF371" s="1">
        <v>8.06</v>
      </c>
      <c r="AG371" s="1">
        <v>9.2799999999999994</v>
      </c>
      <c r="AH371" s="1">
        <v>4.8013636363636358</v>
      </c>
      <c r="AI371" s="1">
        <v>19411.295454545456</v>
      </c>
      <c r="AJ371" s="1">
        <v>74.725000000000009</v>
      </c>
      <c r="AK371" s="1">
        <v>74.838181818181823</v>
      </c>
      <c r="AL371" s="1">
        <v>73.983181818181819</v>
      </c>
      <c r="AM371" s="1">
        <v>75.353636363636355</v>
      </c>
      <c r="AN371" s="1">
        <v>2925.7983227272725</v>
      </c>
      <c r="AO371" s="1">
        <v>1201.27028571045</v>
      </c>
      <c r="AP371" s="1">
        <v>764.90933302294627</v>
      </c>
      <c r="AQ371" s="1">
        <v>78.715454545454548</v>
      </c>
      <c r="AR371" s="1">
        <v>87.17307692307692</v>
      </c>
      <c r="AS371" s="1">
        <v>458.54545454545456</v>
      </c>
      <c r="AT371" s="1">
        <v>161.74092257498924</v>
      </c>
      <c r="AU371" s="1">
        <v>5.9608486894534902</v>
      </c>
      <c r="AV371" s="1">
        <v>841.09199999999998</v>
      </c>
      <c r="AW371" s="1">
        <v>285.34500000000003</v>
      </c>
      <c r="AX371" s="1">
        <v>10.251483</v>
      </c>
      <c r="AY371" s="1">
        <v>314.31905954054548</v>
      </c>
      <c r="AZ371" s="1">
        <v>820.99046700000008</v>
      </c>
      <c r="BA371" s="1">
        <v>348.51399450000002</v>
      </c>
      <c r="BB371" s="1">
        <v>24.536361764261994</v>
      </c>
      <c r="BC371" s="1">
        <v>16.299999999999997</v>
      </c>
      <c r="BD371" s="1">
        <v>27.61</v>
      </c>
      <c r="BE371" s="1">
        <v>1090.3181818181818</v>
      </c>
      <c r="BF371" s="1">
        <v>262.36363636363637</v>
      </c>
      <c r="BG371" s="1">
        <v>17257.727272727272</v>
      </c>
      <c r="BH371" s="1">
        <v>40.777777777777779</v>
      </c>
      <c r="BI371" s="1">
        <v>149.19598833333333</v>
      </c>
      <c r="BJ371" s="1">
        <v>762.81225999999992</v>
      </c>
      <c r="BK371" s="1">
        <v>919.51920999999982</v>
      </c>
      <c r="BL371" s="1">
        <v>1746.5113636363637</v>
      </c>
      <c r="BM371" s="1">
        <v>1244</v>
      </c>
      <c r="BN371" s="1">
        <f t="shared" si="7"/>
        <v>205.21763833212336</v>
      </c>
      <c r="BO371" s="1">
        <f t="shared" si="8"/>
        <v>159.45017182130584</v>
      </c>
      <c r="BP371" s="1">
        <f t="shared" si="9"/>
        <v>133.28500869999456</v>
      </c>
      <c r="BQ371" s="1">
        <f t="shared" si="10"/>
        <v>174.224761016554</v>
      </c>
      <c r="BR371" s="1">
        <f t="shared" si="11"/>
        <v>294.68198507639465</v>
      </c>
      <c r="BS371" s="49">
        <f t="shared" si="35"/>
        <v>0.32101616628175517</v>
      </c>
      <c r="BV371" s="49">
        <f t="shared" si="36"/>
        <v>0.19861431870669746</v>
      </c>
      <c r="BW371" s="49">
        <f t="shared" si="37"/>
        <v>0.48036951501154734</v>
      </c>
      <c r="BX371" s="1">
        <f t="shared" ref="BX371:BX434" si="38">BN371*BS371+BO371*BT371+BP371*BU371+BQ371*BV371+BR371*BW371</f>
        <v>242.03795397570178</v>
      </c>
      <c r="BY371" s="45">
        <v>-1E-3</v>
      </c>
      <c r="BZ371" s="44">
        <f t="shared" si="13"/>
        <v>0.13679999999999998</v>
      </c>
      <c r="CA371" s="47">
        <f t="shared" si="14"/>
        <v>208.68512391785009</v>
      </c>
      <c r="CB371" s="56">
        <f t="shared" si="15"/>
        <v>209.16261550703967</v>
      </c>
      <c r="CC371" s="1">
        <f t="shared" si="34"/>
        <v>0.29583333333333334</v>
      </c>
      <c r="CD371" s="1">
        <f t="shared" si="25"/>
        <v>27.490833333333349</v>
      </c>
      <c r="CE371" s="1">
        <f t="shared" ref="CE371:CE402" si="39">BX371*(1-CD371/100)</f>
        <v>175.49970344483151</v>
      </c>
      <c r="CF371" s="1">
        <f t="shared" si="18"/>
        <v>175.74307208246682</v>
      </c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</row>
    <row r="372" spans="1:124">
      <c r="A372" s="1" t="s">
        <v>497</v>
      </c>
      <c r="B372" s="1">
        <v>144.2487702070089</v>
      </c>
      <c r="C372" s="1">
        <v>151.9445021163543</v>
      </c>
      <c r="D372" s="1">
        <v>149.07623939313879</v>
      </c>
      <c r="E372" s="1">
        <v>145.82208561237113</v>
      </c>
      <c r="F372" s="1">
        <v>179.1151017038724</v>
      </c>
      <c r="G372" s="1">
        <v>154.84168117823452</v>
      </c>
      <c r="H372" s="1">
        <v>120.88470005176866</v>
      </c>
      <c r="I372" s="38">
        <v>179.36920905313423</v>
      </c>
      <c r="J372" s="1">
        <v>139.74650006487332</v>
      </c>
      <c r="K372" s="1">
        <v>139.9618421154064</v>
      </c>
      <c r="L372" s="1">
        <v>1989.0454545454545</v>
      </c>
      <c r="M372" s="1">
        <v>987.06680060271208</v>
      </c>
      <c r="N372" s="1">
        <v>156.35569606633669</v>
      </c>
      <c r="O372" s="1">
        <v>145.38636363636363</v>
      </c>
      <c r="P372" s="1">
        <v>102.835714285714</v>
      </c>
      <c r="Q372" s="1">
        <v>3229.5463654302293</v>
      </c>
      <c r="R372" s="1">
        <v>205.24714285714288</v>
      </c>
      <c r="S372" s="1">
        <v>89.952380952380949</v>
      </c>
      <c r="T372" s="1">
        <v>945.75447272727263</v>
      </c>
      <c r="U372" s="1">
        <v>6750.568181818182</v>
      </c>
      <c r="V372" s="1">
        <v>84.15</v>
      </c>
      <c r="W372" s="1">
        <v>1705.0293272727272</v>
      </c>
      <c r="X372" s="1">
        <v>1180</v>
      </c>
      <c r="Y372" s="1">
        <v>73.736842105263165</v>
      </c>
      <c r="Z372" s="1">
        <v>126.36363636363636</v>
      </c>
      <c r="AA372" s="1">
        <v>143.13938623989441</v>
      </c>
      <c r="AB372" s="1">
        <v>1843.965909090909</v>
      </c>
      <c r="AC372" s="1">
        <v>146.316</v>
      </c>
      <c r="AD372" s="1">
        <v>274.90743387152003</v>
      </c>
      <c r="AE372" s="1">
        <v>163.92174557823131</v>
      </c>
      <c r="AF372" s="1">
        <v>8.48</v>
      </c>
      <c r="AG372" s="1">
        <v>9.09</v>
      </c>
      <c r="AH372" s="1">
        <v>4.6280952380952396</v>
      </c>
      <c r="AI372" s="1">
        <v>19548.522727272728</v>
      </c>
      <c r="AJ372" s="1">
        <v>74.515606060606061</v>
      </c>
      <c r="AK372" s="1">
        <v>74.735454545454544</v>
      </c>
      <c r="AL372" s="1">
        <v>72.652272727272717</v>
      </c>
      <c r="AM372" s="1">
        <v>76.159090909090907</v>
      </c>
      <c r="AN372" s="1">
        <v>2934.7250590909093</v>
      </c>
      <c r="AO372" s="1">
        <v>1302.4117753571099</v>
      </c>
      <c r="AP372" s="1">
        <v>774.50116942716704</v>
      </c>
      <c r="AQ372" s="1">
        <v>78.796315789473681</v>
      </c>
      <c r="AR372" s="1">
        <v>87.840909090909093</v>
      </c>
      <c r="AS372" s="1">
        <v>470.68181818181819</v>
      </c>
      <c r="AT372" s="1">
        <v>148.51456569303639</v>
      </c>
      <c r="AU372" s="1">
        <v>6.2765050506135704</v>
      </c>
      <c r="AV372" s="1">
        <v>871.18286999999998</v>
      </c>
      <c r="AW372" s="1">
        <v>282.50099999999998</v>
      </c>
      <c r="AX372" s="1">
        <v>10.251483</v>
      </c>
      <c r="AY372" s="1">
        <v>335.09214003704756</v>
      </c>
      <c r="AZ372" s="1">
        <v>836.73727552380956</v>
      </c>
      <c r="BA372" s="1">
        <v>370.97576824999999</v>
      </c>
      <c r="BB372" s="1">
        <v>25.426196956089186</v>
      </c>
      <c r="BC372" s="1">
        <v>17.690000000000001</v>
      </c>
      <c r="BD372" s="1">
        <v>29.2147619047619</v>
      </c>
      <c r="BE372" s="1">
        <v>1094.7727272727273</v>
      </c>
      <c r="BF372" s="1">
        <v>259.18181818181819</v>
      </c>
      <c r="BG372" s="1">
        <v>18206.522727272728</v>
      </c>
      <c r="BH372" s="1">
        <v>41.944444444444443</v>
      </c>
      <c r="BI372" s="1">
        <v>182.65101730158727</v>
      </c>
      <c r="BJ372" s="1">
        <v>779.23754999999994</v>
      </c>
      <c r="BK372" s="1">
        <v>918.35482500000001</v>
      </c>
      <c r="BL372" s="1">
        <v>1847.0272727272727</v>
      </c>
      <c r="BM372" s="1">
        <v>1169</v>
      </c>
      <c r="BN372" s="1">
        <f t="shared" ref="BN372:BN435" si="40">U372/3168.1*100</f>
        <v>213.07939085944832</v>
      </c>
      <c r="BO372" s="1">
        <f t="shared" ref="BO372:BO435" si="41">AG372/5.82*100</f>
        <v>156.18556701030928</v>
      </c>
      <c r="BP372" s="1">
        <f t="shared" ref="BP372:BP435" si="42">AI372/14563.75*100</f>
        <v>134.22726102324421</v>
      </c>
      <c r="BQ372" s="1">
        <f t="shared" ref="BQ372:BQ435" si="43">AJ372/42.89*100</f>
        <v>173.73654945349978</v>
      </c>
      <c r="BR372" s="1">
        <f t="shared" ref="BR372:BR435" si="44">BM372/422.15*100</f>
        <v>276.91578822693356</v>
      </c>
      <c r="BS372" s="49">
        <f t="shared" si="35"/>
        <v>0.32101616628175517</v>
      </c>
      <c r="BV372" s="49">
        <f t="shared" si="36"/>
        <v>0.19861431870669746</v>
      </c>
      <c r="BW372" s="49">
        <f t="shared" si="37"/>
        <v>0.48036951501154734</v>
      </c>
      <c r="BX372" s="1">
        <f t="shared" si="38"/>
        <v>235.9303984611235</v>
      </c>
      <c r="BY372" s="44">
        <v>2.0000000000000001E-4</v>
      </c>
      <c r="BZ372" s="44">
        <f t="shared" ref="BZ372:BZ435" si="45">BY372+BZ371</f>
        <v>0.13699999999999998</v>
      </c>
      <c r="CA372" s="47">
        <f t="shared" ref="CA372:CA435" si="46">BX372*(1-BZ371)</f>
        <v>203.65511995164181</v>
      </c>
      <c r="CB372" s="56">
        <f t="shared" ref="CB372:CB435" si="47">(CB371+CA372)/2</f>
        <v>206.40886772934073</v>
      </c>
      <c r="CC372" s="1">
        <f t="shared" si="34"/>
        <v>0.29583333333333334</v>
      </c>
      <c r="CD372" s="1">
        <f t="shared" ref="CD372:CD403" si="48">CC372+CD371</f>
        <v>27.786666666666683</v>
      </c>
      <c r="CE372" s="1">
        <f t="shared" si="39"/>
        <v>170.3732050753926</v>
      </c>
      <c r="CF372" s="1">
        <f t="shared" ref="CF372:CF435" si="49">(CE371+CE372)/2</f>
        <v>172.93645426011204</v>
      </c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1:124">
      <c r="A373" s="1" t="s">
        <v>498</v>
      </c>
      <c r="B373" s="1">
        <v>148.57968841518823</v>
      </c>
      <c r="C373" s="1">
        <v>160.94173179355184</v>
      </c>
      <c r="D373" s="1">
        <v>155.57181975290868</v>
      </c>
      <c r="E373" s="1">
        <v>152.80815428233208</v>
      </c>
      <c r="F373" s="1">
        <v>181.08301932627228</v>
      </c>
      <c r="G373" s="1">
        <v>166.36578050511775</v>
      </c>
      <c r="H373" s="1">
        <v>122.54167790980402</v>
      </c>
      <c r="I373" s="38">
        <v>198.02044656614899</v>
      </c>
      <c r="J373" s="1">
        <v>141.34746418313006</v>
      </c>
      <c r="K373" s="1">
        <v>142.56892670842291</v>
      </c>
      <c r="L373" s="1">
        <v>2110.4404761904761</v>
      </c>
      <c r="M373" s="1">
        <v>896.53440482169765</v>
      </c>
      <c r="N373" s="1">
        <v>161.03054387610021</v>
      </c>
      <c r="O373" s="1">
        <v>152.5</v>
      </c>
      <c r="P373" s="1">
        <v>96.192857142857093</v>
      </c>
      <c r="Q373" s="1">
        <v>3071.7108601635923</v>
      </c>
      <c r="R373" s="1">
        <v>212.79954545454549</v>
      </c>
      <c r="S373" s="1">
        <v>89.057272727272732</v>
      </c>
      <c r="T373" s="1">
        <v>1012.8367772727271</v>
      </c>
      <c r="U373" s="1">
        <v>7302.666666666667</v>
      </c>
      <c r="V373" s="1">
        <v>90.345238095238088</v>
      </c>
      <c r="W373" s="1">
        <v>1673.8256590909091</v>
      </c>
      <c r="X373" s="1">
        <v>1210.909090909091</v>
      </c>
      <c r="Y373" s="1">
        <v>72.138888888888886</v>
      </c>
      <c r="Z373" s="1">
        <v>145.34090909090909</v>
      </c>
      <c r="AA373" s="1">
        <v>146.9991140075895</v>
      </c>
      <c r="AB373" s="1">
        <v>2082.7976190476193</v>
      </c>
      <c r="AC373" s="1">
        <v>141.773</v>
      </c>
      <c r="AD373" s="1">
        <v>294.67195436259999</v>
      </c>
      <c r="AE373" s="1">
        <v>175.6001303571428</v>
      </c>
      <c r="AF373" s="1">
        <v>8.57</v>
      </c>
      <c r="AG373" s="1">
        <v>8.85</v>
      </c>
      <c r="AH373" s="1">
        <v>4.3145454545454536</v>
      </c>
      <c r="AI373" s="1">
        <v>21448.785714285714</v>
      </c>
      <c r="AJ373" s="1">
        <v>75.879999999999981</v>
      </c>
      <c r="AK373" s="1">
        <v>76.693181818181813</v>
      </c>
      <c r="AL373" s="1">
        <v>74.345000000000013</v>
      </c>
      <c r="AM373" s="1">
        <v>76.601818181818189</v>
      </c>
      <c r="AN373" s="1">
        <v>3087.5522136363634</v>
      </c>
      <c r="AO373" s="1">
        <v>1139.3270703292101</v>
      </c>
      <c r="AP373" s="1">
        <v>865.22933087173385</v>
      </c>
      <c r="AQ373" s="1">
        <v>83.151428571428568</v>
      </c>
      <c r="AR373" s="1">
        <v>87.788461538461533</v>
      </c>
      <c r="AS373" s="1">
        <v>486.86363636363637</v>
      </c>
      <c r="AT373" s="1">
        <v>150.41553234076207</v>
      </c>
      <c r="AU373" s="1">
        <v>6.4580671887328274</v>
      </c>
      <c r="AV373" s="1">
        <v>892.1847252</v>
      </c>
      <c r="AW373" s="1">
        <v>289.24099999999999</v>
      </c>
      <c r="AX373" s="1">
        <v>10.251483</v>
      </c>
      <c r="AY373" s="1">
        <v>339.13609553340905</v>
      </c>
      <c r="AZ373" s="1">
        <v>895.27613999999994</v>
      </c>
      <c r="BA373" s="1">
        <v>379.46221090909091</v>
      </c>
      <c r="BB373" s="1">
        <v>26.041205120761553</v>
      </c>
      <c r="BC373" s="1">
        <v>18.603636363636365</v>
      </c>
      <c r="BD373" s="1">
        <v>30.997727272727264</v>
      </c>
      <c r="BE373" s="1">
        <v>1140.0454545454545</v>
      </c>
      <c r="BF373" s="1">
        <v>315.09090909090907</v>
      </c>
      <c r="BG373" s="1">
        <v>20733.071428571428</v>
      </c>
      <c r="BH373" s="1">
        <v>46.0625</v>
      </c>
      <c r="BI373" s="1">
        <v>219.81898583333333</v>
      </c>
      <c r="BJ373" s="1">
        <v>788.42646666666667</v>
      </c>
      <c r="BK373" s="1">
        <v>935.58640000000003</v>
      </c>
      <c r="BL373" s="1">
        <v>2047.4761904761904</v>
      </c>
      <c r="BM373" s="1">
        <v>1246</v>
      </c>
      <c r="BN373" s="1">
        <f t="shared" si="40"/>
        <v>230.5061919341772</v>
      </c>
      <c r="BO373" s="1">
        <f t="shared" si="41"/>
        <v>152.06185567010309</v>
      </c>
      <c r="BP373" s="1">
        <f t="shared" si="42"/>
        <v>147.27515725198327</v>
      </c>
      <c r="BQ373" s="1">
        <f t="shared" si="43"/>
        <v>176.91769643273486</v>
      </c>
      <c r="BR373" s="1">
        <f t="shared" si="44"/>
        <v>295.1557503257136</v>
      </c>
      <c r="BS373" s="49">
        <f t="shared" si="35"/>
        <v>0.32101616628175517</v>
      </c>
      <c r="BV373" s="49">
        <f t="shared" si="36"/>
        <v>0.19861431870669746</v>
      </c>
      <c r="BW373" s="49">
        <f t="shared" si="37"/>
        <v>0.48036951501154734</v>
      </c>
      <c r="BX373" s="1">
        <f t="shared" si="38"/>
        <v>250.91842641989436</v>
      </c>
      <c r="BY373" s="44">
        <v>1.4E-3</v>
      </c>
      <c r="BZ373" s="44">
        <f t="shared" si="45"/>
        <v>0.1384</v>
      </c>
      <c r="CA373" s="47">
        <f t="shared" si="46"/>
        <v>216.54260200036882</v>
      </c>
      <c r="CB373" s="56">
        <f t="shared" si="47"/>
        <v>211.47573486485476</v>
      </c>
      <c r="CC373" s="1">
        <f t="shared" si="34"/>
        <v>0.29583333333333334</v>
      </c>
      <c r="CD373" s="1">
        <f t="shared" si="48"/>
        <v>28.082500000000017</v>
      </c>
      <c r="CE373" s="1">
        <f t="shared" si="39"/>
        <v>180.45425932052751</v>
      </c>
      <c r="CF373" s="1">
        <f t="shared" si="49"/>
        <v>175.41373219796006</v>
      </c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</row>
    <row r="374" spans="1:124">
      <c r="A374" s="1" t="s">
        <v>499</v>
      </c>
      <c r="B374" s="1">
        <v>150.37491409583805</v>
      </c>
      <c r="C374" s="1">
        <v>164.76954660858425</v>
      </c>
      <c r="D374" s="1">
        <v>159.5668252785367</v>
      </c>
      <c r="E374" s="1">
        <v>157.38079242408111</v>
      </c>
      <c r="F374" s="1">
        <v>179.74593921894811</v>
      </c>
      <c r="G374" s="1">
        <v>170.02471907943553</v>
      </c>
      <c r="H374" s="1">
        <v>125.42837631258749</v>
      </c>
      <c r="I374" s="38">
        <v>202.23718332231587</v>
      </c>
      <c r="J374" s="1">
        <v>141.95355470694744</v>
      </c>
      <c r="K374" s="1">
        <v>143.08396884055119</v>
      </c>
      <c r="L374" s="1">
        <v>2171.2431818181817</v>
      </c>
      <c r="M374" s="1">
        <v>883.97790055248618</v>
      </c>
      <c r="N374" s="1">
        <v>168.20314554539755</v>
      </c>
      <c r="O374" s="1">
        <v>152.5</v>
      </c>
      <c r="P374" s="1">
        <v>101.678571428571</v>
      </c>
      <c r="Q374" s="1">
        <v>2874.9787919206415</v>
      </c>
      <c r="R374" s="1">
        <v>222.10000000000005</v>
      </c>
      <c r="S374" s="1">
        <v>87.107142857142861</v>
      </c>
      <c r="T374" s="1">
        <v>1031.5073863636364</v>
      </c>
      <c r="U374" s="1">
        <v>7729.590909090909</v>
      </c>
      <c r="V374" s="1">
        <v>104.73181818181818</v>
      </c>
      <c r="W374" s="1">
        <v>1632.1851136363637</v>
      </c>
      <c r="X374" s="1">
        <v>1272.2727272727273</v>
      </c>
      <c r="Y374" s="1">
        <v>71.857142857142861</v>
      </c>
      <c r="Z374" s="1">
        <v>140.62727272727273</v>
      </c>
      <c r="AA374" s="1">
        <v>147.02992822966507</v>
      </c>
      <c r="AB374" s="1">
        <v>2192.8522727272725</v>
      </c>
      <c r="AC374" s="1">
        <v>136.91800000000001</v>
      </c>
      <c r="AD374" s="1">
        <v>310.91209847739998</v>
      </c>
      <c r="AE374" s="1">
        <v>205.83952040816325</v>
      </c>
      <c r="AF374" s="1">
        <v>8.49</v>
      </c>
      <c r="AG374" s="1">
        <v>8.98</v>
      </c>
      <c r="AH374" s="1">
        <v>3.8947619047619049</v>
      </c>
      <c r="AI374" s="1">
        <v>22690.136363636364</v>
      </c>
      <c r="AJ374" s="1">
        <v>76.111060606060605</v>
      </c>
      <c r="AK374" s="1">
        <v>77.786818181818177</v>
      </c>
      <c r="AL374" s="1">
        <v>75.286363636363646</v>
      </c>
      <c r="AM374" s="1">
        <v>75.260000000000005</v>
      </c>
      <c r="AN374" s="1">
        <v>3068.006359090909</v>
      </c>
      <c r="AO374" s="1">
        <v>1046.8508990590301</v>
      </c>
      <c r="AP374" s="1">
        <v>884.89304291949429</v>
      </c>
      <c r="AQ374" s="1">
        <v>81.934761904761913</v>
      </c>
      <c r="AR374" s="1">
        <v>87.75</v>
      </c>
      <c r="AS374" s="1">
        <v>519.9545454545455</v>
      </c>
      <c r="AT374" s="1">
        <v>160.24406597385158</v>
      </c>
      <c r="AU374" s="1">
        <v>6.1439103159576947</v>
      </c>
      <c r="AV374" s="1">
        <v>875.96437500000002</v>
      </c>
      <c r="AW374" s="1">
        <v>281.94</v>
      </c>
      <c r="AX374" s="1">
        <v>10.251483</v>
      </c>
      <c r="AY374" s="1">
        <v>334.05806704623802</v>
      </c>
      <c r="AZ374" s="1">
        <v>929.64626123809524</v>
      </c>
      <c r="BA374" s="1">
        <v>390.23121674999993</v>
      </c>
      <c r="BB374" s="1">
        <v>25.896935148309758</v>
      </c>
      <c r="BC374" s="1">
        <v>22.669523809523813</v>
      </c>
      <c r="BD374" s="1">
        <v>35.220952380952383</v>
      </c>
      <c r="BE374" s="1">
        <v>1195.1818181818182</v>
      </c>
      <c r="BF374" s="1">
        <v>337.18181818181819</v>
      </c>
      <c r="BG374" s="1">
        <v>22694.363636363636</v>
      </c>
      <c r="BH374" s="1">
        <v>46.666666666666664</v>
      </c>
      <c r="BI374" s="1">
        <v>239.18456833333329</v>
      </c>
      <c r="BJ374" s="1">
        <v>790.39166249999994</v>
      </c>
      <c r="BK374" s="1">
        <v>988.23087272727275</v>
      </c>
      <c r="BL374" s="1">
        <v>2150.943181818182</v>
      </c>
      <c r="BM374" s="1">
        <v>1307</v>
      </c>
      <c r="BN374" s="1">
        <f t="shared" si="40"/>
        <v>243.98191058018716</v>
      </c>
      <c r="BO374" s="1">
        <f t="shared" si="41"/>
        <v>154.29553264604812</v>
      </c>
      <c r="BP374" s="1">
        <f t="shared" si="42"/>
        <v>155.79872192008492</v>
      </c>
      <c r="BQ374" s="1">
        <f t="shared" si="43"/>
        <v>177.45642482177803</v>
      </c>
      <c r="BR374" s="1">
        <f t="shared" si="44"/>
        <v>309.60559042994203</v>
      </c>
      <c r="BS374" s="49">
        <f t="shared" si="35"/>
        <v>0.32101616628175517</v>
      </c>
      <c r="BV374" s="49">
        <f t="shared" si="36"/>
        <v>0.19861431870669746</v>
      </c>
      <c r="BW374" s="49">
        <f t="shared" si="37"/>
        <v>0.48036951501154734</v>
      </c>
      <c r="BX374" s="1">
        <f t="shared" si="38"/>
        <v>262.29261181234841</v>
      </c>
      <c r="BY374" s="44">
        <v>5.9999999999999995E-4</v>
      </c>
      <c r="BZ374" s="44">
        <f t="shared" si="45"/>
        <v>0.13899999999999998</v>
      </c>
      <c r="CA374" s="47">
        <f t="shared" si="46"/>
        <v>225.99131433751941</v>
      </c>
      <c r="CB374" s="56">
        <f t="shared" si="47"/>
        <v>218.73352460118707</v>
      </c>
      <c r="CC374" s="1">
        <f t="shared" si="34"/>
        <v>0.29583333333333334</v>
      </c>
      <c r="CD374" s="1">
        <f t="shared" si="48"/>
        <v>28.378333333333352</v>
      </c>
      <c r="CE374" s="1">
        <f t="shared" si="39"/>
        <v>187.85834012353411</v>
      </c>
      <c r="CF374" s="1">
        <f t="shared" si="49"/>
        <v>184.15629972203081</v>
      </c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</row>
    <row r="375" spans="1:124">
      <c r="A375" s="1" t="s">
        <v>500</v>
      </c>
      <c r="B375" s="1">
        <v>159.60114356377852</v>
      </c>
      <c r="C375" s="1">
        <v>173.74161026739756</v>
      </c>
      <c r="D375" s="1">
        <v>166.20899261441716</v>
      </c>
      <c r="E375" s="1">
        <v>164.63824423580803</v>
      </c>
      <c r="F375" s="1">
        <v>180.70845928028402</v>
      </c>
      <c r="G375" s="1">
        <v>181.35016786873842</v>
      </c>
      <c r="H375" s="1">
        <v>132.98754396486518</v>
      </c>
      <c r="I375" s="38">
        <v>216.28306138738554</v>
      </c>
      <c r="J375" s="1">
        <v>151.32847999057699</v>
      </c>
      <c r="K375" s="1">
        <v>153.57123763648443</v>
      </c>
      <c r="L375" s="1">
        <v>2342.1785714285716</v>
      </c>
      <c r="M375" s="1">
        <v>921.79689555380151</v>
      </c>
      <c r="N375" s="1">
        <v>174.6089484090694</v>
      </c>
      <c r="O375" s="1">
        <v>154.75</v>
      </c>
      <c r="P375" s="1">
        <v>104.41071428571399</v>
      </c>
      <c r="Q375" s="1">
        <v>2927.4508635118586</v>
      </c>
      <c r="R375" s="1">
        <v>215.83714285714291</v>
      </c>
      <c r="S375" s="1">
        <v>90.565714285714293</v>
      </c>
      <c r="T375" s="1">
        <v>1149.2463714285714</v>
      </c>
      <c r="U375" s="1">
        <v>8289.7619047619046</v>
      </c>
      <c r="V375" s="1">
        <v>126.55238095238093</v>
      </c>
      <c r="W375" s="1">
        <v>1665.7113095238096</v>
      </c>
      <c r="X375" s="1">
        <v>1296.1904761904761</v>
      </c>
      <c r="Y375" s="1">
        <v>73.684210526315795</v>
      </c>
      <c r="Z375" s="1">
        <v>148.4809523809524</v>
      </c>
      <c r="AA375" s="1">
        <v>149.51229636591478</v>
      </c>
      <c r="AB375" s="1">
        <v>2383.5476190476193</v>
      </c>
      <c r="AC375" s="1">
        <v>145.892</v>
      </c>
      <c r="AD375" s="1">
        <v>316.36162135653001</v>
      </c>
      <c r="AE375" s="1">
        <v>235.70312295918367</v>
      </c>
      <c r="AF375" s="1">
        <v>8.64</v>
      </c>
      <c r="AG375" s="1">
        <v>9.52</v>
      </c>
      <c r="AH375" s="1">
        <v>3.433809523809523</v>
      </c>
      <c r="AI375" s="1">
        <v>23793.678571428572</v>
      </c>
      <c r="AJ375" s="1">
        <v>81.719365079365076</v>
      </c>
      <c r="AK375" s="1">
        <v>82.918095238095219</v>
      </c>
      <c r="AL375" s="1">
        <v>80.340476190476181</v>
      </c>
      <c r="AM375" s="1">
        <v>81.899523809523814</v>
      </c>
      <c r="AN375" s="1">
        <v>3093.2813666666671</v>
      </c>
      <c r="AO375" s="1">
        <v>1086.32365351467</v>
      </c>
      <c r="AP375" s="1">
        <v>935.21765966142607</v>
      </c>
      <c r="AQ375" s="1">
        <v>71.150952380952404</v>
      </c>
      <c r="AR375" s="1">
        <v>86.729166666666671</v>
      </c>
      <c r="AS375" s="1">
        <v>533.125</v>
      </c>
      <c r="AT375" s="1">
        <v>178.02441712231155</v>
      </c>
      <c r="AU375" s="1">
        <v>6.3187944846287945</v>
      </c>
      <c r="AV375" s="1">
        <v>880.17449999999997</v>
      </c>
      <c r="AW375" s="1">
        <v>281.779</v>
      </c>
      <c r="AX375" s="1">
        <v>11.794717</v>
      </c>
      <c r="AY375" s="1">
        <v>353.74744668342856</v>
      </c>
      <c r="AZ375" s="1">
        <v>1034.8486279999997</v>
      </c>
      <c r="BA375" s="1">
        <v>427.17613225000008</v>
      </c>
      <c r="BB375" s="1">
        <v>26.365606685052295</v>
      </c>
      <c r="BC375" s="1">
        <v>26.94380952380952</v>
      </c>
      <c r="BD375" s="1">
        <v>34.743333333333325</v>
      </c>
      <c r="BE375" s="1">
        <v>1304.1428571428571</v>
      </c>
      <c r="BF375" s="1">
        <v>339.85714285714283</v>
      </c>
      <c r="BG375" s="1">
        <v>26237.095238095237</v>
      </c>
      <c r="BH375" s="1">
        <v>48.833333333333336</v>
      </c>
      <c r="BI375" s="1">
        <v>234.46833579365077</v>
      </c>
      <c r="BJ375" s="1">
        <v>853.98661666666669</v>
      </c>
      <c r="BK375" s="1">
        <v>1084.7161000000001</v>
      </c>
      <c r="BL375" s="1">
        <v>2373.5619047619048</v>
      </c>
      <c r="BM375" s="1">
        <v>1346.75</v>
      </c>
      <c r="BN375" s="1">
        <f t="shared" si="40"/>
        <v>261.66351771604133</v>
      </c>
      <c r="BO375" s="1">
        <f t="shared" si="41"/>
        <v>163.57388316151201</v>
      </c>
      <c r="BP375" s="1">
        <f t="shared" si="42"/>
        <v>163.37604374854396</v>
      </c>
      <c r="BQ375" s="1">
        <f t="shared" si="43"/>
        <v>190.5324436450573</v>
      </c>
      <c r="BR375" s="1">
        <f t="shared" si="44"/>
        <v>319.02167476015637</v>
      </c>
      <c r="BS375" s="49">
        <f t="shared" si="35"/>
        <v>0.32101616628175517</v>
      </c>
      <c r="BV375" s="49">
        <f t="shared" si="36"/>
        <v>0.19861431870669746</v>
      </c>
      <c r="BW375" s="49">
        <f t="shared" si="37"/>
        <v>0.48036951501154734</v>
      </c>
      <c r="BX375" s="1">
        <f t="shared" si="38"/>
        <v>275.08897798179493</v>
      </c>
      <c r="BY375" s="44">
        <v>1.1999999999999999E-3</v>
      </c>
      <c r="BZ375" s="44">
        <f t="shared" si="45"/>
        <v>0.14019999999999999</v>
      </c>
      <c r="CA375" s="47">
        <f t="shared" si="46"/>
        <v>236.85161004232543</v>
      </c>
      <c r="CB375" s="56">
        <f t="shared" si="47"/>
        <v>227.79256732175625</v>
      </c>
      <c r="CC375" s="1">
        <f t="shared" si="34"/>
        <v>0.29583333333333334</v>
      </c>
      <c r="CD375" s="1">
        <f t="shared" si="48"/>
        <v>28.674166666666686</v>
      </c>
      <c r="CE375" s="1">
        <f t="shared" si="39"/>
        <v>196.20950595366503</v>
      </c>
      <c r="CF375" s="1">
        <f t="shared" si="49"/>
        <v>192.03392303859957</v>
      </c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</row>
    <row r="376" spans="1:124">
      <c r="A376" s="1" t="s">
        <v>501</v>
      </c>
      <c r="B376" s="1">
        <v>165.00591702903819</v>
      </c>
      <c r="C376" s="1">
        <v>178.4880367143806</v>
      </c>
      <c r="D376" s="1">
        <v>168.79005301896714</v>
      </c>
      <c r="E376" s="1">
        <v>167.00809380468155</v>
      </c>
      <c r="F376" s="1">
        <v>185.23919190036383</v>
      </c>
      <c r="G376" s="1">
        <v>188.28379045666964</v>
      </c>
      <c r="H376" s="1">
        <v>140.70272315644416</v>
      </c>
      <c r="I376" s="38">
        <v>222.65215642469641</v>
      </c>
      <c r="J376" s="1">
        <v>157.11840930046156</v>
      </c>
      <c r="K376" s="1">
        <v>158.91447339684484</v>
      </c>
      <c r="L376" s="1">
        <v>2324.0454545454545</v>
      </c>
      <c r="M376" s="1">
        <v>908.14917127071817</v>
      </c>
      <c r="N376" s="1">
        <v>179.11568633649202</v>
      </c>
      <c r="O376" s="1">
        <v>156.5</v>
      </c>
      <c r="P376" s="1">
        <v>114.814285714286</v>
      </c>
      <c r="Q376" s="1">
        <v>2910.3086266307405</v>
      </c>
      <c r="R376" s="1">
        <v>227.95950000000002</v>
      </c>
      <c r="S376" s="1">
        <v>97.9375</v>
      </c>
      <c r="T376" s="1">
        <v>1243.953859090909</v>
      </c>
      <c r="U376" s="1">
        <v>8458.420454545454</v>
      </c>
      <c r="V376" s="1">
        <v>155.46818181818182</v>
      </c>
      <c r="W376" s="1">
        <v>1662.628681818182</v>
      </c>
      <c r="X376" s="1">
        <v>1300</v>
      </c>
      <c r="Y376" s="1">
        <v>75.241904761904763</v>
      </c>
      <c r="Z376" s="1">
        <v>160.55000000000001</v>
      </c>
      <c r="AA376" s="1">
        <v>150.75370153440022</v>
      </c>
      <c r="AB376" s="1">
        <v>2364.9772727272725</v>
      </c>
      <c r="AC376" s="1">
        <v>141.01900000000001</v>
      </c>
      <c r="AD376" s="1">
        <v>313.32446030098998</v>
      </c>
      <c r="AE376" s="1">
        <v>238.23674875</v>
      </c>
      <c r="AF376" s="1">
        <v>8.7100000000000009</v>
      </c>
      <c r="AG376" s="1">
        <v>10</v>
      </c>
      <c r="AH376" s="1">
        <v>3.714</v>
      </c>
      <c r="AI376" s="1">
        <v>22836.227272727272</v>
      </c>
      <c r="AJ376" s="1">
        <v>84.534545454545466</v>
      </c>
      <c r="AK376" s="1">
        <v>85.67</v>
      </c>
      <c r="AL376" s="1">
        <v>83.741818181818175</v>
      </c>
      <c r="AM376" s="1">
        <v>84.191818181818178</v>
      </c>
      <c r="AN376" s="1">
        <v>3081.9406181818176</v>
      </c>
      <c r="AO376" s="1">
        <v>823.34875999999997</v>
      </c>
      <c r="AP376" s="1">
        <v>1059.0098224609533</v>
      </c>
      <c r="AQ376" s="1">
        <v>63.479523809523805</v>
      </c>
      <c r="AR376" s="1">
        <v>85.458333333333329</v>
      </c>
      <c r="AS376" s="1">
        <v>543.13636363636363</v>
      </c>
      <c r="AT376" s="1">
        <v>195.32329216084236</v>
      </c>
      <c r="AU376" s="1">
        <v>6.0930961030042292</v>
      </c>
      <c r="AV376" s="1">
        <v>901.45185000000004</v>
      </c>
      <c r="AW376" s="1">
        <v>271.34199999999998</v>
      </c>
      <c r="AX376" s="1">
        <v>12.400987499999999</v>
      </c>
      <c r="AY376" s="1">
        <v>376.04038065280957</v>
      </c>
      <c r="AZ376" s="1">
        <v>1123.2958827619047</v>
      </c>
      <c r="BA376" s="1">
        <v>459.9611359999999</v>
      </c>
      <c r="BB376" s="1">
        <v>26.603307697018085</v>
      </c>
      <c r="BC376" s="1">
        <v>26.420476190476194</v>
      </c>
      <c r="BD376" s="1">
        <v>38.089047619047619</v>
      </c>
      <c r="BE376" s="1">
        <v>1395.7727272727273</v>
      </c>
      <c r="BF376" s="1">
        <v>331.68181818181819</v>
      </c>
      <c r="BG376" s="1">
        <v>25403.090909090908</v>
      </c>
      <c r="BH376" s="1">
        <v>57.162499999999994</v>
      </c>
      <c r="BI376" s="1">
        <v>241.74827416666668</v>
      </c>
      <c r="BJ376" s="1">
        <v>889.48799999999994</v>
      </c>
      <c r="BK376" s="1">
        <v>1274.9328</v>
      </c>
      <c r="BL376" s="1">
        <v>2283.2954545454545</v>
      </c>
      <c r="BM376" s="1">
        <v>1383.5</v>
      </c>
      <c r="BN376" s="1">
        <f t="shared" si="40"/>
        <v>266.98716753086876</v>
      </c>
      <c r="BO376" s="1">
        <f t="shared" si="41"/>
        <v>171.82130584192439</v>
      </c>
      <c r="BP376" s="1">
        <f t="shared" si="42"/>
        <v>156.80183519167298</v>
      </c>
      <c r="BQ376" s="1">
        <f t="shared" si="43"/>
        <v>197.0961656669281</v>
      </c>
      <c r="BR376" s="1">
        <f t="shared" si="44"/>
        <v>327.7271112163923</v>
      </c>
      <c r="BS376" s="49">
        <f t="shared" si="35"/>
        <v>0.32101616628175517</v>
      </c>
      <c r="BV376" s="49">
        <f t="shared" si="36"/>
        <v>0.19861431870669746</v>
      </c>
      <c r="BW376" s="49">
        <f t="shared" si="37"/>
        <v>0.48036951501154734</v>
      </c>
      <c r="BX376" s="1">
        <f t="shared" si="38"/>
        <v>282.28343110197727</v>
      </c>
      <c r="BY376" s="44">
        <v>4.0000000000000002E-4</v>
      </c>
      <c r="BZ376" s="44">
        <f t="shared" si="45"/>
        <v>0.1406</v>
      </c>
      <c r="CA376" s="47">
        <f t="shared" si="46"/>
        <v>242.70729406148007</v>
      </c>
      <c r="CB376" s="56">
        <f t="shared" si="47"/>
        <v>235.24993069161815</v>
      </c>
      <c r="CC376" s="1">
        <f t="shared" si="34"/>
        <v>0.29583333333333334</v>
      </c>
      <c r="CD376" s="1">
        <f t="shared" si="48"/>
        <v>28.97000000000002</v>
      </c>
      <c r="CE376" s="1">
        <f t="shared" si="39"/>
        <v>200.50592111173441</v>
      </c>
      <c r="CF376" s="1">
        <f t="shared" si="49"/>
        <v>198.35771353269973</v>
      </c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</row>
    <row r="377" spans="1:124">
      <c r="A377" s="1" t="s">
        <v>502</v>
      </c>
      <c r="B377" s="1">
        <v>174.95924921753235</v>
      </c>
      <c r="C377" s="1">
        <v>188.34951411523826</v>
      </c>
      <c r="D377" s="1">
        <v>179.6779669450367</v>
      </c>
      <c r="E377" s="1">
        <v>178.28072887954869</v>
      </c>
      <c r="F377" s="1">
        <v>192.57577224009239</v>
      </c>
      <c r="G377" s="1">
        <v>197.10848333108794</v>
      </c>
      <c r="H377" s="1">
        <v>146.61222615654304</v>
      </c>
      <c r="I377" s="38">
        <v>233.5825253200984</v>
      </c>
      <c r="J377" s="1">
        <v>167.12547972628781</v>
      </c>
      <c r="K377" s="1">
        <v>169.32510107721234</v>
      </c>
      <c r="L377" s="1">
        <v>2356.6690476190479</v>
      </c>
      <c r="M377" s="1">
        <v>897.79005524861873</v>
      </c>
      <c r="N377" s="1">
        <v>189.59871531870937</v>
      </c>
      <c r="O377" s="1">
        <v>173.02777777777777</v>
      </c>
      <c r="P377" s="1">
        <v>126.739285714286</v>
      </c>
      <c r="Q377" s="1">
        <v>3047.0566906809481</v>
      </c>
      <c r="R377" s="1">
        <v>237.32800000000003</v>
      </c>
      <c r="S377" s="1">
        <v>98.316666666666663</v>
      </c>
      <c r="T377" s="1">
        <v>1385.4845652173915</v>
      </c>
      <c r="U377" s="1">
        <v>9152.8571428571431</v>
      </c>
      <c r="V377" s="1">
        <v>168.22380952380951</v>
      </c>
      <c r="W377" s="1">
        <v>1593.2053695652178</v>
      </c>
      <c r="X377" s="1">
        <v>1359.1304347826087</v>
      </c>
      <c r="Y377" s="1">
        <v>76.57352941176471</v>
      </c>
      <c r="Z377" s="1">
        <v>168.52608695652177</v>
      </c>
      <c r="AA377" s="1">
        <v>147.14062613430124</v>
      </c>
      <c r="AB377" s="1">
        <v>2413.2023809523807</v>
      </c>
      <c r="AC377" s="1">
        <v>149.48599999999999</v>
      </c>
      <c r="AD377" s="1">
        <v>306.53989014485001</v>
      </c>
      <c r="AE377" s="1">
        <v>250.62555085034015</v>
      </c>
      <c r="AF377" s="1">
        <v>8.73</v>
      </c>
      <c r="AG377" s="1">
        <v>9.9499999999999993</v>
      </c>
      <c r="AH377" s="1">
        <v>4.2457142857142856</v>
      </c>
      <c r="AI377" s="1">
        <v>24099.571428571428</v>
      </c>
      <c r="AJ377" s="1">
        <v>90.068260869565208</v>
      </c>
      <c r="AK377" s="1">
        <v>91.796521739130441</v>
      </c>
      <c r="AL377" s="1">
        <v>89.184782608695656</v>
      </c>
      <c r="AM377" s="1">
        <v>89.223478260869555</v>
      </c>
      <c r="AN377" s="1">
        <v>3003.9602782608704</v>
      </c>
      <c r="AO377" s="1">
        <v>723.89052500000003</v>
      </c>
      <c r="AP377" s="1">
        <v>1171.215928258116</v>
      </c>
      <c r="AQ377" s="1">
        <v>68.814285714285717</v>
      </c>
      <c r="AR377" s="1">
        <v>85.354166666666671</v>
      </c>
      <c r="AS377" s="1">
        <v>536.78260869565213</v>
      </c>
      <c r="AT377" s="1">
        <v>215.27519481815466</v>
      </c>
      <c r="AU377" s="1">
        <v>7.0192995875169677</v>
      </c>
      <c r="AV377" s="1">
        <v>896.98850000000004</v>
      </c>
      <c r="AW377" s="1">
        <v>287.839</v>
      </c>
      <c r="AX377" s="1">
        <v>12.456103000000001</v>
      </c>
      <c r="AY377" s="1">
        <v>387.50752001859092</v>
      </c>
      <c r="AZ377" s="1">
        <v>1208.3321799999997</v>
      </c>
      <c r="BA377" s="1">
        <v>483.75586302272728</v>
      </c>
      <c r="BB377" s="1">
        <v>25.974833765360689</v>
      </c>
      <c r="BC377" s="1">
        <v>28.040909090909089</v>
      </c>
      <c r="BD377" s="1">
        <v>38.004090909090912</v>
      </c>
      <c r="BE377" s="1">
        <v>1466.2608695652175</v>
      </c>
      <c r="BF377" s="1">
        <v>352.13043478260869</v>
      </c>
      <c r="BG377" s="1">
        <v>26103.857142857141</v>
      </c>
      <c r="BH377" s="1">
        <v>60.625</v>
      </c>
      <c r="BI377" s="1">
        <v>265.89634260869565</v>
      </c>
      <c r="BJ377" s="1">
        <v>883.83729999999991</v>
      </c>
      <c r="BK377" s="1">
        <v>1266.1738399999999</v>
      </c>
      <c r="BL377" s="1">
        <v>2287.3214285714284</v>
      </c>
      <c r="BM377" s="1">
        <v>1405.5</v>
      </c>
      <c r="BN377" s="1">
        <f t="shared" si="40"/>
        <v>288.9068256323078</v>
      </c>
      <c r="BO377" s="1">
        <f t="shared" si="41"/>
        <v>170.96219931271474</v>
      </c>
      <c r="BP377" s="1">
        <f t="shared" si="42"/>
        <v>165.47641526784946</v>
      </c>
      <c r="BQ377" s="1">
        <f t="shared" si="43"/>
        <v>209.99827668352813</v>
      </c>
      <c r="BR377" s="1">
        <f t="shared" si="44"/>
        <v>332.93852895890092</v>
      </c>
      <c r="BS377" s="49">
        <f t="shared" si="35"/>
        <v>0.32101616628175517</v>
      </c>
      <c r="BV377" s="49">
        <f t="shared" si="36"/>
        <v>0.19861431870669746</v>
      </c>
      <c r="BW377" s="49">
        <f t="shared" si="37"/>
        <v>0.48036951501154734</v>
      </c>
      <c r="BX377" s="1">
        <f t="shared" si="38"/>
        <v>294.38594591483968</v>
      </c>
      <c r="BY377" s="44">
        <v>1.6999999999999999E-3</v>
      </c>
      <c r="BZ377" s="44">
        <f t="shared" si="45"/>
        <v>0.14230000000000001</v>
      </c>
      <c r="CA377" s="47">
        <f t="shared" si="46"/>
        <v>252.9952819192132</v>
      </c>
      <c r="CB377" s="56">
        <f t="shared" si="47"/>
        <v>244.12260630541567</v>
      </c>
      <c r="CC377" s="1">
        <f t="shared" si="34"/>
        <v>0.29583333333333334</v>
      </c>
      <c r="CD377" s="1">
        <f t="shared" si="48"/>
        <v>29.265833333333354</v>
      </c>
      <c r="CE377" s="1">
        <f t="shared" si="39"/>
        <v>208.23144562664586</v>
      </c>
      <c r="CF377" s="1">
        <f t="shared" si="49"/>
        <v>204.36868336919014</v>
      </c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</row>
    <row r="378" spans="1:124">
      <c r="A378" s="1" t="s">
        <v>503</v>
      </c>
      <c r="B378" s="1">
        <v>182.36763468470917</v>
      </c>
      <c r="C378" s="1">
        <v>197.87359599971785</v>
      </c>
      <c r="D378" s="1">
        <v>187.98686428435209</v>
      </c>
      <c r="E378" s="1">
        <v>186.06618976240949</v>
      </c>
      <c r="F378" s="1">
        <v>205.71647431364767</v>
      </c>
      <c r="G378" s="1">
        <v>207.86000062170183</v>
      </c>
      <c r="H378" s="1">
        <v>155.77612559988924</v>
      </c>
      <c r="I378" s="38">
        <v>245.48079770235375</v>
      </c>
      <c r="J378" s="1">
        <v>173.29610939302174</v>
      </c>
      <c r="K378" s="1">
        <v>174.28228853692403</v>
      </c>
      <c r="L378" s="1">
        <v>2439.6999999999998</v>
      </c>
      <c r="M378" s="1">
        <v>949.42120494606695</v>
      </c>
      <c r="N378" s="1">
        <v>195.1248248589485</v>
      </c>
      <c r="O378" s="1">
        <v>185.625</v>
      </c>
      <c r="P378" s="1">
        <v>141.94285714285701</v>
      </c>
      <c r="Q378" s="1">
        <v>3164.4837963094592</v>
      </c>
      <c r="R378" s="1">
        <v>262.94473684210533</v>
      </c>
      <c r="S378" s="1">
        <v>106.02631578947368</v>
      </c>
      <c r="T378" s="1">
        <v>1441.4165285714287</v>
      </c>
      <c r="U378" s="1">
        <v>9533.2000000000007</v>
      </c>
      <c r="V378" s="1">
        <v>178.92749999999995</v>
      </c>
      <c r="W378" s="1">
        <v>1607.457761904762</v>
      </c>
      <c r="X378" s="1">
        <v>1568.5714285714287</v>
      </c>
      <c r="Y378" s="1">
        <v>78.454545454545453</v>
      </c>
      <c r="Z378" s="1">
        <v>179.63</v>
      </c>
      <c r="AA378" s="1">
        <v>147.56992740471867</v>
      </c>
      <c r="AB378" s="1">
        <v>2583.9749999999999</v>
      </c>
      <c r="AC378" s="1">
        <v>152.47300000000001</v>
      </c>
      <c r="AD378" s="1">
        <v>315.32101589552002</v>
      </c>
      <c r="AE378" s="1">
        <v>265.28552397959174</v>
      </c>
      <c r="AF378" s="1">
        <v>9.19</v>
      </c>
      <c r="AG378" s="1">
        <v>10.81</v>
      </c>
      <c r="AH378" s="1">
        <v>4.4920000000000018</v>
      </c>
      <c r="AI378" s="1">
        <v>25621.224999999999</v>
      </c>
      <c r="AJ378" s="1">
        <v>92.663650793650802</v>
      </c>
      <c r="AK378" s="1">
        <v>96.294285714285706</v>
      </c>
      <c r="AL378" s="1">
        <v>92.186666666666653</v>
      </c>
      <c r="AM378" s="1">
        <v>89.509999999999991</v>
      </c>
      <c r="AN378" s="1">
        <v>2989.7988095238097</v>
      </c>
      <c r="AO378" s="1">
        <v>734.611625</v>
      </c>
      <c r="AP378" s="1">
        <v>1238.5718220704407</v>
      </c>
      <c r="AQ378" s="1">
        <v>75.042380952380952</v>
      </c>
      <c r="AR378" s="1">
        <v>85</v>
      </c>
      <c r="AS378" s="1">
        <v>528.38095238095241</v>
      </c>
      <c r="AT378" s="1">
        <v>250.36168634611906</v>
      </c>
      <c r="AU378" s="1">
        <v>6.7409956095089827</v>
      </c>
      <c r="AV378" s="1">
        <v>907.78240000000005</v>
      </c>
      <c r="AW378" s="1">
        <v>291.81200000000001</v>
      </c>
      <c r="AX378" s="1">
        <v>12.456103000000001</v>
      </c>
      <c r="AY378" s="1">
        <v>412.07152546075002</v>
      </c>
      <c r="AZ378" s="1">
        <v>1257.1404625999999</v>
      </c>
      <c r="BA378" s="1">
        <v>511.10486699999984</v>
      </c>
      <c r="BB378" s="1">
        <v>26.230033835643713</v>
      </c>
      <c r="BC378" s="1">
        <v>29.736842105263158</v>
      </c>
      <c r="BD378" s="1">
        <v>39.672105263157889</v>
      </c>
      <c r="BE378" s="1">
        <v>1528.952380952381</v>
      </c>
      <c r="BF378" s="1">
        <v>368.09523809523807</v>
      </c>
      <c r="BG378" s="1">
        <v>27439.35</v>
      </c>
      <c r="BH378" s="1">
        <v>63.875</v>
      </c>
      <c r="BI378" s="1">
        <v>297.10963860634922</v>
      </c>
      <c r="BJ378" s="1">
        <v>1011.44856</v>
      </c>
      <c r="BK378" s="1">
        <v>1549.3972166666665</v>
      </c>
      <c r="BL378" s="1">
        <v>2375.8125</v>
      </c>
      <c r="BM378" s="1">
        <v>1327</v>
      </c>
      <c r="BN378" s="1">
        <f t="shared" si="40"/>
        <v>300.91221867996592</v>
      </c>
      <c r="BO378" s="1">
        <f t="shared" si="41"/>
        <v>185.73883161512029</v>
      </c>
      <c r="BP378" s="1">
        <f t="shared" si="42"/>
        <v>175.92464166165993</v>
      </c>
      <c r="BQ378" s="1">
        <f t="shared" si="43"/>
        <v>216.04954719899928</v>
      </c>
      <c r="BR378" s="1">
        <f t="shared" si="44"/>
        <v>314.34324292313158</v>
      </c>
      <c r="BS378" s="49">
        <f>'PNG Exports'!K13</f>
        <v>0.29821073558648109</v>
      </c>
      <c r="BV378" s="49">
        <f>'PNG Exports'!J13</f>
        <v>0.26838966202783299</v>
      </c>
      <c r="BW378" s="49">
        <f>'PNG Exports'!I13</f>
        <v>0.43339960238568592</v>
      </c>
      <c r="BX378" s="1">
        <f t="shared" si="38"/>
        <v>283.95695552903078</v>
      </c>
      <c r="BY378" s="44">
        <v>4.7999999999999996E-3</v>
      </c>
      <c r="BZ378" s="44">
        <f t="shared" si="45"/>
        <v>0.14710000000000001</v>
      </c>
      <c r="CA378" s="47">
        <f t="shared" si="46"/>
        <v>243.5498807572497</v>
      </c>
      <c r="CB378" s="56">
        <f t="shared" si="47"/>
        <v>243.83624353133268</v>
      </c>
      <c r="CC378" s="1">
        <f>5/12</f>
        <v>0.41666666666666669</v>
      </c>
      <c r="CD378" s="1">
        <f t="shared" si="48"/>
        <v>29.682500000000022</v>
      </c>
      <c r="CE378" s="1">
        <f t="shared" si="39"/>
        <v>199.67143220412615</v>
      </c>
      <c r="CF378" s="1">
        <f t="shared" si="49"/>
        <v>203.95143891538601</v>
      </c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</row>
    <row r="379" spans="1:124">
      <c r="A379" s="1" t="s">
        <v>504</v>
      </c>
      <c r="B379" s="1">
        <v>190.22256185495658</v>
      </c>
      <c r="C379" s="1">
        <v>205.08076239031323</v>
      </c>
      <c r="D379" s="1">
        <v>194.72419151816365</v>
      </c>
      <c r="E379" s="1">
        <v>191.87181228614349</v>
      </c>
      <c r="F379" s="1">
        <v>221.0543015194298</v>
      </c>
      <c r="G379" s="1">
        <v>215.54174284402552</v>
      </c>
      <c r="H379" s="1">
        <v>159.20276744890739</v>
      </c>
      <c r="I379" s="38">
        <v>256.23604909877196</v>
      </c>
      <c r="J379" s="1">
        <v>181.52999909104793</v>
      </c>
      <c r="K379" s="1">
        <v>184.09739520819616</v>
      </c>
      <c r="L379" s="1">
        <v>2515.2599999999998</v>
      </c>
      <c r="M379" s="1">
        <v>1013.121546961326</v>
      </c>
      <c r="N379" s="1">
        <v>196.37398766259989</v>
      </c>
      <c r="O379" s="1">
        <v>183.72499999999999</v>
      </c>
      <c r="P379" s="1">
        <v>137.52857142857101</v>
      </c>
      <c r="Q379" s="1">
        <v>3471.0973673428357</v>
      </c>
      <c r="R379" s="1">
        <v>288.08315789473687</v>
      </c>
      <c r="S379" s="1">
        <v>114.61842105263158</v>
      </c>
      <c r="T379" s="1">
        <v>1419.2670000000001</v>
      </c>
      <c r="U379" s="1">
        <v>9880.9375</v>
      </c>
      <c r="V379" s="1">
        <v>213.17500000000001</v>
      </c>
      <c r="W379" s="1">
        <v>1612.8200000000002</v>
      </c>
      <c r="X379" s="1">
        <v>1600</v>
      </c>
      <c r="Y379" s="1">
        <v>69.833333333333329</v>
      </c>
      <c r="Z379" s="1">
        <v>187.18000000000004</v>
      </c>
      <c r="AA379" s="1">
        <v>150.31794759528125</v>
      </c>
      <c r="AB379" s="1">
        <v>2595.5749999999998</v>
      </c>
      <c r="AC379" s="1">
        <v>150.28899999999999</v>
      </c>
      <c r="AD379" s="1">
        <v>328.62873281807998</v>
      </c>
      <c r="AE379" s="1">
        <v>293.3967969924812</v>
      </c>
      <c r="AF379" s="1">
        <v>9.14</v>
      </c>
      <c r="AG379" s="1">
        <v>11.89</v>
      </c>
      <c r="AH379" s="1">
        <v>4.0921052631578947</v>
      </c>
      <c r="AI379" s="1">
        <v>28412.174999999999</v>
      </c>
      <c r="AJ379" s="1">
        <v>97.732166666666672</v>
      </c>
      <c r="AK379" s="1">
        <v>103.9555</v>
      </c>
      <c r="AL379" s="1">
        <v>99.874999999999986</v>
      </c>
      <c r="AM379" s="1">
        <v>89.366000000000014</v>
      </c>
      <c r="AN379" s="1">
        <v>3054.1038450000001</v>
      </c>
      <c r="AO379" s="1">
        <v>884.95694759593005</v>
      </c>
      <c r="AP379" s="1">
        <v>1248.5526117409408</v>
      </c>
      <c r="AQ379" s="1">
        <v>83.218499999999977</v>
      </c>
      <c r="AR379" s="1">
        <v>85.068181818181813</v>
      </c>
      <c r="AS379" s="1">
        <v>532.79999999999995</v>
      </c>
      <c r="AT379" s="1">
        <v>280.78761872794399</v>
      </c>
      <c r="AU379" s="1">
        <v>7.0820474526277408</v>
      </c>
      <c r="AV379" s="1">
        <v>927.80849999999998</v>
      </c>
      <c r="AW379" s="1">
        <v>262.96100000000001</v>
      </c>
      <c r="AX379" s="1">
        <v>12.456103000000001</v>
      </c>
      <c r="AY379" s="1">
        <v>410.15843517405261</v>
      </c>
      <c r="AZ379" s="1">
        <v>1268.3526957894735</v>
      </c>
      <c r="BA379" s="1">
        <v>512.05246768421057</v>
      </c>
      <c r="BB379" s="1">
        <v>26.811672953305234</v>
      </c>
      <c r="BC379" s="1">
        <v>29.306315789473683</v>
      </c>
      <c r="BD379" s="1">
        <v>40.367368421052632</v>
      </c>
      <c r="BE379" s="1">
        <v>1591.5</v>
      </c>
      <c r="BF379" s="1">
        <v>349.75</v>
      </c>
      <c r="BG379" s="1">
        <v>31619.65</v>
      </c>
      <c r="BH379" s="1">
        <v>65</v>
      </c>
      <c r="BI379" s="1">
        <v>311.02595241666666</v>
      </c>
      <c r="BJ379" s="1">
        <v>1060.9121</v>
      </c>
      <c r="BK379" s="1">
        <v>1633.1143428571429</v>
      </c>
      <c r="BL379" s="1">
        <v>2473.4499999999998</v>
      </c>
      <c r="BM379" s="1">
        <v>1411</v>
      </c>
      <c r="BN379" s="1">
        <f t="shared" si="40"/>
        <v>311.88843470850037</v>
      </c>
      <c r="BO379" s="1">
        <f t="shared" si="41"/>
        <v>204.29553264604809</v>
      </c>
      <c r="BP379" s="1">
        <f t="shared" si="42"/>
        <v>195.08831859926187</v>
      </c>
      <c r="BQ379" s="1">
        <f t="shared" si="43"/>
        <v>227.86702417035829</v>
      </c>
      <c r="BR379" s="1">
        <f t="shared" si="44"/>
        <v>334.24138339452804</v>
      </c>
      <c r="BS379" s="49">
        <f>BS378</f>
        <v>0.29821073558648109</v>
      </c>
      <c r="BV379" s="49">
        <f>BV378</f>
        <v>0.26838966202783299</v>
      </c>
      <c r="BW379" s="49">
        <f>BW378</f>
        <v>0.43339960238568592</v>
      </c>
      <c r="BX379" s="1">
        <f t="shared" si="38"/>
        <v>299.02571580373865</v>
      </c>
      <c r="BY379" s="44">
        <v>4.8999999999999998E-3</v>
      </c>
      <c r="BZ379" s="44">
        <f t="shared" si="45"/>
        <v>0.152</v>
      </c>
      <c r="CA379" s="47">
        <f t="shared" si="46"/>
        <v>255.0390330090087</v>
      </c>
      <c r="CB379" s="56">
        <f t="shared" si="47"/>
        <v>249.43763827017068</v>
      </c>
      <c r="CC379" s="1">
        <f t="shared" ref="CC379:CC389" si="50">5/12</f>
        <v>0.41666666666666669</v>
      </c>
      <c r="CD379" s="1">
        <f t="shared" si="48"/>
        <v>30.09916666666669</v>
      </c>
      <c r="CE379" s="1">
        <f t="shared" si="39"/>
        <v>209.02146722777829</v>
      </c>
      <c r="CF379" s="1">
        <f t="shared" si="49"/>
        <v>204.34644971595222</v>
      </c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</row>
    <row r="380" spans="1:124">
      <c r="A380" s="1" t="s">
        <v>505</v>
      </c>
      <c r="B380" s="1">
        <v>199.85242201452064</v>
      </c>
      <c r="C380" s="1">
        <v>201.74259376398743</v>
      </c>
      <c r="D380" s="1">
        <v>190.59433164357037</v>
      </c>
      <c r="E380" s="1">
        <v>187.19325077131066</v>
      </c>
      <c r="F380" s="1">
        <v>221.98946749525709</v>
      </c>
      <c r="G380" s="1">
        <v>213.00324688693931</v>
      </c>
      <c r="H380" s="1">
        <v>169.79975872160597</v>
      </c>
      <c r="I380" s="38">
        <v>244.20963582715652</v>
      </c>
      <c r="J380" s="1">
        <v>198.74660596851237</v>
      </c>
      <c r="K380" s="1">
        <v>204.41686526709034</v>
      </c>
      <c r="L380" s="1">
        <v>2555.5</v>
      </c>
      <c r="M380" s="1">
        <v>994.17487388902225</v>
      </c>
      <c r="N380" s="1">
        <v>202.52604614553493</v>
      </c>
      <c r="O380" s="1">
        <v>187.71739130434781</v>
      </c>
      <c r="P380" s="1">
        <v>135.13928571428599</v>
      </c>
      <c r="Q380" s="1">
        <v>3392.9658377686756</v>
      </c>
      <c r="R380" s="1">
        <v>294.48347826086939</v>
      </c>
      <c r="S380" s="1">
        <v>122.46086956521739</v>
      </c>
      <c r="T380" s="1">
        <v>1416.7047217391303</v>
      </c>
      <c r="U380" s="1">
        <v>9503.358695652174</v>
      </c>
      <c r="V380" s="1">
        <v>229.6673913043478</v>
      </c>
      <c r="W380" s="1">
        <v>1755.6452608695649</v>
      </c>
      <c r="X380" s="1">
        <v>1600</v>
      </c>
      <c r="Y380" s="1">
        <v>88</v>
      </c>
      <c r="Z380" s="1">
        <v>169.35652173913047</v>
      </c>
      <c r="AA380" s="1">
        <v>152.52572595281308</v>
      </c>
      <c r="AB380" s="1">
        <v>2624.021739130435</v>
      </c>
      <c r="AC380" s="1">
        <v>150.095</v>
      </c>
      <c r="AD380" s="1">
        <v>334.76410728956</v>
      </c>
      <c r="AE380" s="1">
        <v>290.36197612577638</v>
      </c>
      <c r="AF380" s="1">
        <v>9.1199999999999992</v>
      </c>
      <c r="AG380" s="1">
        <v>12.18</v>
      </c>
      <c r="AH380" s="1">
        <v>3.9734434782608692</v>
      </c>
      <c r="AI380" s="1">
        <v>26710.347826086956</v>
      </c>
      <c r="AJ380" s="1">
        <v>108.64521739130433</v>
      </c>
      <c r="AK380" s="1">
        <v>114.44130434782609</v>
      </c>
      <c r="AL380" s="1">
        <v>108.57826086956523</v>
      </c>
      <c r="AM380" s="1">
        <v>102.91608695652172</v>
      </c>
      <c r="AN380" s="1">
        <v>3098.4968217391302</v>
      </c>
      <c r="AO380" s="1">
        <v>852.44409418209</v>
      </c>
      <c r="AP380" s="1">
        <v>1142.2312419519615</v>
      </c>
      <c r="AQ380" s="1">
        <v>80.834090909090932</v>
      </c>
      <c r="AR380" s="1">
        <v>86.07692307692308</v>
      </c>
      <c r="AS380" s="1">
        <v>508.95652173913044</v>
      </c>
      <c r="AT380" s="1">
        <v>245.78227619232814</v>
      </c>
      <c r="AU380" s="1">
        <v>7.2814856518807289</v>
      </c>
      <c r="AV380" s="1">
        <v>929.21725000000004</v>
      </c>
      <c r="AW380" s="1">
        <v>270.58699999999999</v>
      </c>
      <c r="AX380" s="1">
        <v>12.456103000000001</v>
      </c>
      <c r="AY380" s="1">
        <v>393.9277209310435</v>
      </c>
      <c r="AZ380" s="1">
        <v>1245.1022788695652</v>
      </c>
      <c r="BA380" s="1">
        <v>498.73981317391298</v>
      </c>
      <c r="BB380" s="1">
        <v>26.883779491920727</v>
      </c>
      <c r="BC380" s="1">
        <v>25.9</v>
      </c>
      <c r="BD380" s="1">
        <v>36.109130434782621</v>
      </c>
      <c r="BE380" s="1">
        <v>1576.9565217391305</v>
      </c>
      <c r="BF380" s="1">
        <v>330.6521739130435</v>
      </c>
      <c r="BG380" s="1">
        <v>30590.934782608696</v>
      </c>
      <c r="BH380" s="1">
        <v>63.5</v>
      </c>
      <c r="BI380" s="1">
        <v>288.5895506521739</v>
      </c>
      <c r="BJ380" s="1">
        <v>1243.7621125000001</v>
      </c>
      <c r="BK380" s="1">
        <v>1702.9845400000002</v>
      </c>
      <c r="BL380" s="1">
        <v>2341.478260869565</v>
      </c>
      <c r="BM380" s="1">
        <v>1439</v>
      </c>
      <c r="BN380" s="1">
        <f t="shared" si="40"/>
        <v>299.97028804811004</v>
      </c>
      <c r="BO380" s="1">
        <f t="shared" si="41"/>
        <v>209.2783505154639</v>
      </c>
      <c r="BP380" s="1">
        <f t="shared" si="42"/>
        <v>183.40295477529452</v>
      </c>
      <c r="BQ380" s="1">
        <f t="shared" si="43"/>
        <v>253.31130191490865</v>
      </c>
      <c r="BR380" s="1">
        <f t="shared" si="44"/>
        <v>340.87409688499349</v>
      </c>
      <c r="BS380" s="49">
        <f t="shared" ref="BS380:BS389" si="51">BS379</f>
        <v>0.29821073558648109</v>
      </c>
      <c r="BV380" s="49">
        <f t="shared" ref="BV380:BV389" si="52">BV379</f>
        <v>0.26838966202783299</v>
      </c>
      <c r="BW380" s="49">
        <f t="shared" ref="BW380:BW389" si="53">BW379</f>
        <v>0.43339960238568592</v>
      </c>
      <c r="BX380" s="1">
        <f t="shared" si="38"/>
        <v>305.17519301522418</v>
      </c>
      <c r="BY380" s="44">
        <v>9.7999999999999997E-3</v>
      </c>
      <c r="BZ380" s="44">
        <f t="shared" si="45"/>
        <v>0.1618</v>
      </c>
      <c r="CA380" s="47">
        <f t="shared" si="46"/>
        <v>258.78856367691009</v>
      </c>
      <c r="CB380" s="56">
        <f t="shared" si="47"/>
        <v>254.11310097354038</v>
      </c>
      <c r="CC380" s="1">
        <f t="shared" si="50"/>
        <v>0.41666666666666669</v>
      </c>
      <c r="CD380" s="1">
        <f t="shared" si="48"/>
        <v>30.515833333333358</v>
      </c>
      <c r="CE380" s="1">
        <f t="shared" si="39"/>
        <v>212.04843974001997</v>
      </c>
      <c r="CF380" s="1">
        <f t="shared" si="49"/>
        <v>210.53495348389913</v>
      </c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</row>
    <row r="381" spans="1:124">
      <c r="A381" s="1" t="s">
        <v>506</v>
      </c>
      <c r="B381" s="1">
        <v>210.37529167806682</v>
      </c>
      <c r="C381" s="1">
        <v>206.61686230986601</v>
      </c>
      <c r="D381" s="1">
        <v>196.26638017459183</v>
      </c>
      <c r="E381" s="1">
        <v>194.06026606962871</v>
      </c>
      <c r="F381" s="1">
        <v>216.63086271146832</v>
      </c>
      <c r="G381" s="1">
        <v>217.07169264321226</v>
      </c>
      <c r="H381" s="1">
        <v>171.36784139881641</v>
      </c>
      <c r="I381" s="38">
        <v>250.08412331872611</v>
      </c>
      <c r="J381" s="1">
        <v>212.57410324337459</v>
      </c>
      <c r="K381" s="1">
        <v>218.82266036518908</v>
      </c>
      <c r="L381" s="1">
        <v>2667.4166666666665</v>
      </c>
      <c r="M381" s="1">
        <v>1013.4668508287293</v>
      </c>
      <c r="N381" s="1">
        <v>208.69954270315384</v>
      </c>
      <c r="O381" s="1">
        <v>193</v>
      </c>
      <c r="P381" s="1">
        <v>131.25</v>
      </c>
      <c r="Q381" s="1">
        <v>3113.5046056618221</v>
      </c>
      <c r="R381" s="1">
        <v>302.70947368421048</v>
      </c>
      <c r="S381" s="1">
        <v>121.29263157894734</v>
      </c>
      <c r="T381" s="1">
        <v>1446.9100714285714</v>
      </c>
      <c r="U381" s="1">
        <v>9482.75</v>
      </c>
      <c r="V381" s="1">
        <v>216.61666666666662</v>
      </c>
      <c r="W381" s="1">
        <v>1760.7317619047622</v>
      </c>
      <c r="X381" s="1">
        <v>1600</v>
      </c>
      <c r="Y381" s="1">
        <v>88</v>
      </c>
      <c r="Z381" s="1">
        <v>179.26111111111115</v>
      </c>
      <c r="AA381" s="1">
        <v>154.07833214501773</v>
      </c>
      <c r="AB381" s="1">
        <v>2719.3472222222222</v>
      </c>
      <c r="AC381" s="1">
        <v>156.18799999999999</v>
      </c>
      <c r="AD381" s="1">
        <v>343.49831515304999</v>
      </c>
      <c r="AE381" s="1">
        <v>318.69553669642858</v>
      </c>
      <c r="AF381" s="1">
        <v>10.029999999999999</v>
      </c>
      <c r="AG381" s="1">
        <v>14.41</v>
      </c>
      <c r="AH381" s="1">
        <v>4.23672</v>
      </c>
      <c r="AI381" s="1">
        <v>26332.166666666668</v>
      </c>
      <c r="AJ381" s="1">
        <v>116.31698412698411</v>
      </c>
      <c r="AK381" s="1">
        <v>123.15047619047621</v>
      </c>
      <c r="AL381" s="1">
        <v>115.75761904761906</v>
      </c>
      <c r="AM381" s="1">
        <v>110.04285714285717</v>
      </c>
      <c r="AN381" s="1">
        <v>3226.2798285714284</v>
      </c>
      <c r="AO381" s="1">
        <v>880.96929646709998</v>
      </c>
      <c r="AP381" s="1">
        <v>1123.7868441585201</v>
      </c>
      <c r="AQ381" s="1">
        <v>92.057619047619042</v>
      </c>
      <c r="AR381" s="1">
        <v>86.40384615384616</v>
      </c>
      <c r="AS381" s="1">
        <v>500.57142857142856</v>
      </c>
      <c r="AT381" s="1">
        <v>265.49246582177432</v>
      </c>
      <c r="AU381" s="1">
        <v>7.9156513030842355</v>
      </c>
      <c r="AV381" s="1">
        <v>946.20891749999998</v>
      </c>
      <c r="AW381" s="1">
        <v>275.39999999999998</v>
      </c>
      <c r="AX381" s="1">
        <v>12.456103000000001</v>
      </c>
      <c r="AY381" s="1">
        <v>388.22302026889997</v>
      </c>
      <c r="AZ381" s="1">
        <v>1279.1425702000001</v>
      </c>
      <c r="BA381" s="1">
        <v>501.46883167499999</v>
      </c>
      <c r="BB381" s="1">
        <v>27.175569349819924</v>
      </c>
      <c r="BC381" s="1">
        <v>23.903000000000002</v>
      </c>
      <c r="BD381" s="1">
        <v>35.759499999999996</v>
      </c>
      <c r="BE381" s="1">
        <v>1691.7619047619048</v>
      </c>
      <c r="BF381" s="1">
        <v>325.33333333333331</v>
      </c>
      <c r="BG381" s="1">
        <v>32347.694444444445</v>
      </c>
      <c r="BH381" s="1">
        <v>57.821428571428569</v>
      </c>
      <c r="BI381" s="1">
        <v>308.84889016666659</v>
      </c>
      <c r="BJ381" s="1">
        <v>1310.0669166666667</v>
      </c>
      <c r="BK381" s="1">
        <v>1743.6730833333334</v>
      </c>
      <c r="BL381" s="1">
        <v>2371.4777777777776</v>
      </c>
      <c r="BM381" s="1">
        <v>1535.5</v>
      </c>
      <c r="BN381" s="1">
        <f t="shared" si="40"/>
        <v>299.31978157255139</v>
      </c>
      <c r="BO381" s="1">
        <f t="shared" si="41"/>
        <v>247.59450171821305</v>
      </c>
      <c r="BP381" s="1">
        <f t="shared" si="42"/>
        <v>180.80622550281808</v>
      </c>
      <c r="BQ381" s="1">
        <f t="shared" si="43"/>
        <v>271.19837754018209</v>
      </c>
      <c r="BR381" s="1">
        <f t="shared" si="44"/>
        <v>363.73327016463344</v>
      </c>
      <c r="BS381" s="49">
        <f t="shared" si="51"/>
        <v>0.29821073558648109</v>
      </c>
      <c r="BV381" s="49">
        <f t="shared" si="52"/>
        <v>0.26838966202783299</v>
      </c>
      <c r="BW381" s="49">
        <f t="shared" si="53"/>
        <v>0.43339960238568592</v>
      </c>
      <c r="BX381" s="1">
        <f t="shared" si="38"/>
        <v>319.68906779263892</v>
      </c>
      <c r="BY381" s="44">
        <v>6.4000000000000003E-3</v>
      </c>
      <c r="BZ381" s="44">
        <f t="shared" si="45"/>
        <v>0.16819999999999999</v>
      </c>
      <c r="CA381" s="47">
        <f t="shared" si="46"/>
        <v>267.96337662378994</v>
      </c>
      <c r="CB381" s="56">
        <f t="shared" si="47"/>
        <v>261.03823879866513</v>
      </c>
      <c r="CC381" s="1">
        <f t="shared" si="50"/>
        <v>0.41666666666666669</v>
      </c>
      <c r="CD381" s="1">
        <f t="shared" si="48"/>
        <v>30.932500000000026</v>
      </c>
      <c r="CE381" s="1">
        <f t="shared" si="39"/>
        <v>220.80124689768078</v>
      </c>
      <c r="CF381" s="1">
        <f t="shared" si="49"/>
        <v>216.42484331885038</v>
      </c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1:124">
      <c r="A382" s="1" t="s">
        <v>507</v>
      </c>
      <c r="B382" s="1">
        <v>199.50949586087904</v>
      </c>
      <c r="C382" s="1">
        <v>198.76103416508161</v>
      </c>
      <c r="D382" s="1">
        <v>190.91591210823913</v>
      </c>
      <c r="E382" s="1">
        <v>188.31701517419202</v>
      </c>
      <c r="F382" s="1">
        <v>214.90614502931967</v>
      </c>
      <c r="G382" s="1">
        <v>206.68524667776865</v>
      </c>
      <c r="H382" s="1">
        <v>161.30529199802646</v>
      </c>
      <c r="I382" s="38">
        <v>239.4637230453734</v>
      </c>
      <c r="J382" s="1">
        <v>199.94737191805154</v>
      </c>
      <c r="K382" s="1">
        <v>203.62110728222069</v>
      </c>
      <c r="L382" s="1">
        <v>2587.2125000000001</v>
      </c>
      <c r="M382" s="1">
        <v>1022.0994475138122</v>
      </c>
      <c r="N382" s="1">
        <v>208.71643763102739</v>
      </c>
      <c r="O382" s="1">
        <v>184.11363636363637</v>
      </c>
      <c r="P382" s="1">
        <v>127.62857142857099</v>
      </c>
      <c r="Q382" s="1">
        <v>3070.7675501073418</v>
      </c>
      <c r="R382" s="1">
        <v>293.05761904761908</v>
      </c>
      <c r="S382" s="1">
        <v>126.29619047619049</v>
      </c>
      <c r="T382" s="1">
        <v>1415.5120090909093</v>
      </c>
      <c r="U382" s="1">
        <v>8931.6749999999993</v>
      </c>
      <c r="V382" s="1">
        <v>165.52000000000004</v>
      </c>
      <c r="W382" s="1">
        <v>1590.9529545454548</v>
      </c>
      <c r="X382" s="1">
        <v>1659.090909090909</v>
      </c>
      <c r="Y382" s="1">
        <v>88</v>
      </c>
      <c r="Z382" s="1">
        <v>177.095</v>
      </c>
      <c r="AA382" s="1">
        <v>154.32602087114336</v>
      </c>
      <c r="AB382" s="1">
        <v>2419.6374999999998</v>
      </c>
      <c r="AC382" s="1">
        <v>160.905</v>
      </c>
      <c r="AD382" s="1">
        <v>385.24920138391002</v>
      </c>
      <c r="AE382" s="1">
        <v>308.46785357142852</v>
      </c>
      <c r="AF382" s="1">
        <v>10.02</v>
      </c>
      <c r="AG382" s="1">
        <v>15.75</v>
      </c>
      <c r="AH382" s="1">
        <v>4.3111428571428565</v>
      </c>
      <c r="AI382" s="1">
        <v>24164.55</v>
      </c>
      <c r="AJ382" s="1">
        <v>108.18303030303032</v>
      </c>
      <c r="AK382" s="1">
        <v>114.45818181818181</v>
      </c>
      <c r="AL382" s="1">
        <v>108.83954545454547</v>
      </c>
      <c r="AM382" s="1">
        <v>101.25136363636362</v>
      </c>
      <c r="AN382" s="1">
        <v>3164.7944272727273</v>
      </c>
      <c r="AO382" s="1">
        <v>836.41069669737999</v>
      </c>
      <c r="AP382" s="1">
        <v>1143.4362372831567</v>
      </c>
      <c r="AQ382" s="1">
        <v>92.448571428571427</v>
      </c>
      <c r="AR382" s="1">
        <v>86.541666666666671</v>
      </c>
      <c r="AS382" s="1">
        <v>500.54545454545456</v>
      </c>
      <c r="AT382" s="1">
        <v>232.07400821910352</v>
      </c>
      <c r="AU382" s="1">
        <v>7.1736288103861066</v>
      </c>
      <c r="AV382" s="1">
        <v>958.12596250000001</v>
      </c>
      <c r="AW382" s="1">
        <v>277.94400000000002</v>
      </c>
      <c r="AX382" s="1">
        <v>12.456103000000001</v>
      </c>
      <c r="AY382" s="1">
        <v>388.25503978790471</v>
      </c>
      <c r="AZ382" s="1">
        <v>1255.6675664761904</v>
      </c>
      <c r="BA382" s="1">
        <v>498.76510774999997</v>
      </c>
      <c r="BB382" s="1">
        <v>27.137823194019838</v>
      </c>
      <c r="BC382" s="1">
        <v>21.84095238095238</v>
      </c>
      <c r="BD382" s="1">
        <v>34.198095238095235</v>
      </c>
      <c r="BE382" s="1">
        <v>1701.1818181818182</v>
      </c>
      <c r="BF382" s="1">
        <v>327.68181818181819</v>
      </c>
      <c r="BG382" s="1">
        <v>28571.4</v>
      </c>
      <c r="BH382" s="1">
        <v>56.0625</v>
      </c>
      <c r="BI382" s="1">
        <v>300.71350833333338</v>
      </c>
      <c r="BJ382" s="1">
        <v>1302.0252857142857</v>
      </c>
      <c r="BK382" s="1">
        <v>1792.9669875</v>
      </c>
      <c r="BL382" s="1">
        <v>2159.6</v>
      </c>
      <c r="BM382" s="1">
        <v>1536.5</v>
      </c>
      <c r="BN382" s="1">
        <f t="shared" si="40"/>
        <v>281.92528644929138</v>
      </c>
      <c r="BO382" s="1">
        <f t="shared" si="41"/>
        <v>270.61855670103091</v>
      </c>
      <c r="BP382" s="1">
        <f t="shared" si="42"/>
        <v>165.92258175263925</v>
      </c>
      <c r="BQ382" s="1">
        <f t="shared" si="43"/>
        <v>252.23369154355404</v>
      </c>
      <c r="BR382" s="1">
        <f t="shared" si="44"/>
        <v>363.97015278929297</v>
      </c>
      <c r="BS382" s="49">
        <f t="shared" si="51"/>
        <v>0.29821073558648109</v>
      </c>
      <c r="BV382" s="49">
        <f t="shared" si="52"/>
        <v>0.26838966202783299</v>
      </c>
      <c r="BW382" s="49">
        <f t="shared" si="53"/>
        <v>0.43339960238568592</v>
      </c>
      <c r="BX382" s="1">
        <f t="shared" si="38"/>
        <v>309.51458177701664</v>
      </c>
      <c r="BY382" s="44">
        <v>4.7000000000000002E-3</v>
      </c>
      <c r="BZ382" s="44">
        <f t="shared" si="45"/>
        <v>0.1729</v>
      </c>
      <c r="CA382" s="47">
        <f t="shared" si="46"/>
        <v>257.45422912212246</v>
      </c>
      <c r="CB382" s="56">
        <f t="shared" si="47"/>
        <v>259.24623396039379</v>
      </c>
      <c r="CC382" s="1">
        <f t="shared" si="50"/>
        <v>0.41666666666666669</v>
      </c>
      <c r="CD382" s="1">
        <f t="shared" si="48"/>
        <v>31.349166666666694</v>
      </c>
      <c r="CE382" s="1">
        <f t="shared" si="39"/>
        <v>212.48433967810331</v>
      </c>
      <c r="CF382" s="1">
        <f t="shared" si="49"/>
        <v>216.64279328789206</v>
      </c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</row>
    <row r="383" spans="1:124">
      <c r="A383" s="1" t="s">
        <v>508</v>
      </c>
      <c r="B383" s="1">
        <v>196.09428485615237</v>
      </c>
      <c r="C383" s="1">
        <v>195.14640227354641</v>
      </c>
      <c r="D383" s="1">
        <v>185.95752354446702</v>
      </c>
      <c r="E383" s="1">
        <v>183.489724951916</v>
      </c>
      <c r="F383" s="1">
        <v>208.73759699101839</v>
      </c>
      <c r="G383" s="1">
        <v>204.42791851700949</v>
      </c>
      <c r="H383" s="1">
        <v>161.11886737102387</v>
      </c>
      <c r="I383" s="38">
        <v>235.71055684290874</v>
      </c>
      <c r="J383" s="1">
        <v>196.64882905028352</v>
      </c>
      <c r="K383" s="1">
        <v>199.35012552412556</v>
      </c>
      <c r="L383" s="1">
        <v>2557.7613636363635</v>
      </c>
      <c r="M383" s="1">
        <v>986.31341034655952</v>
      </c>
      <c r="N383" s="1">
        <v>210.16640874120623</v>
      </c>
      <c r="O383" s="1">
        <v>178.36363636363637</v>
      </c>
      <c r="P383" s="1">
        <v>128.667857142857</v>
      </c>
      <c r="Q383" s="1">
        <v>3015.6352345206355</v>
      </c>
      <c r="R383" s="1">
        <v>277.77772727272736</v>
      </c>
      <c r="S383" s="1">
        <v>122.14772727272727</v>
      </c>
      <c r="T383" s="1">
        <v>1404.2415818181819</v>
      </c>
      <c r="U383" s="1">
        <v>9066.8522727272721</v>
      </c>
      <c r="V383" s="1">
        <v>160.65</v>
      </c>
      <c r="W383" s="1">
        <v>1507.9992272727272</v>
      </c>
      <c r="X383" s="1">
        <v>1776.3636363636363</v>
      </c>
      <c r="Y383" s="1">
        <v>88</v>
      </c>
      <c r="Z383" s="1">
        <v>170.87727272727273</v>
      </c>
      <c r="AA383" s="1">
        <v>153.14496535225209</v>
      </c>
      <c r="AB383" s="1">
        <v>2524.9886363636365</v>
      </c>
      <c r="AC383" s="1">
        <v>157.678</v>
      </c>
      <c r="AD383" s="1">
        <v>417.56132438566999</v>
      </c>
      <c r="AE383" s="1">
        <v>310.46265888392855</v>
      </c>
      <c r="AF383" s="1">
        <v>10</v>
      </c>
      <c r="AG383" s="1">
        <v>16.29</v>
      </c>
      <c r="AH383" s="1">
        <v>4.5366666666666662</v>
      </c>
      <c r="AI383" s="1">
        <v>22420.93181818182</v>
      </c>
      <c r="AJ383" s="1">
        <v>105.84545454545454</v>
      </c>
      <c r="AK383" s="1">
        <v>113.75772727272728</v>
      </c>
      <c r="AL383" s="1">
        <v>107.52454545454543</v>
      </c>
      <c r="AM383" s="1">
        <v>96.25409090909092</v>
      </c>
      <c r="AN383" s="1">
        <v>3097.3402000000001</v>
      </c>
      <c r="AO383" s="1">
        <v>916.4</v>
      </c>
      <c r="AP383" s="1">
        <v>1075.9084245373715</v>
      </c>
      <c r="AQ383" s="1">
        <v>94.544999999999987</v>
      </c>
      <c r="AR383" s="1">
        <v>86.942307692307693</v>
      </c>
      <c r="AS383" s="1">
        <v>518.09090909090912</v>
      </c>
      <c r="AT383" s="1">
        <v>223.8027415155446</v>
      </c>
      <c r="AU383" s="1">
        <v>6.0001230314792062</v>
      </c>
      <c r="AV383" s="1">
        <v>973.15800000000002</v>
      </c>
      <c r="AW383" s="1">
        <v>273.55399999999997</v>
      </c>
      <c r="AX383" s="1">
        <v>12.400987499999999</v>
      </c>
      <c r="AY383" s="1">
        <v>391.53596680604551</v>
      </c>
      <c r="AZ383" s="1">
        <v>1250.0596240000002</v>
      </c>
      <c r="BA383" s="1">
        <v>499.77277588636366</v>
      </c>
      <c r="BB383" s="1">
        <v>26.96280317325353</v>
      </c>
      <c r="BC383" s="1">
        <v>24.924545454545452</v>
      </c>
      <c r="BD383" s="1">
        <v>35.124545454545448</v>
      </c>
      <c r="BE383" s="1">
        <v>1700.8636363636363</v>
      </c>
      <c r="BF383" s="1">
        <v>334.04545454545456</v>
      </c>
      <c r="BG383" s="1">
        <v>25519.68181818182</v>
      </c>
      <c r="BH383" s="1">
        <v>55.400000000000006</v>
      </c>
      <c r="BI383" s="1">
        <v>285.27281749999997</v>
      </c>
      <c r="BJ383" s="1">
        <v>1385.6715800000002</v>
      </c>
      <c r="BK383" s="1">
        <v>1865.4393599999999</v>
      </c>
      <c r="BL383" s="1">
        <v>2234.465909090909</v>
      </c>
      <c r="BM383" s="1">
        <v>1505.5</v>
      </c>
      <c r="BN383" s="1">
        <f t="shared" si="40"/>
        <v>286.19211113056002</v>
      </c>
      <c r="BO383" s="1">
        <f t="shared" si="41"/>
        <v>279.89690721649481</v>
      </c>
      <c r="BP383" s="1">
        <f t="shared" si="42"/>
        <v>153.95026568144758</v>
      </c>
      <c r="BQ383" s="1">
        <f t="shared" si="43"/>
        <v>246.78352656902436</v>
      </c>
      <c r="BR383" s="1">
        <f t="shared" si="44"/>
        <v>356.62679142484899</v>
      </c>
      <c r="BS383" s="49">
        <f t="shared" si="51"/>
        <v>0.29821073558648109</v>
      </c>
      <c r="BV383" s="49">
        <f t="shared" si="52"/>
        <v>0.26838966202783299</v>
      </c>
      <c r="BW383" s="49">
        <f t="shared" si="53"/>
        <v>0.43339960238568592</v>
      </c>
      <c r="BX383" s="1">
        <f t="shared" si="38"/>
        <v>306.14161687280193</v>
      </c>
      <c r="BY383" s="45">
        <v>-1.1000000000000001E-3</v>
      </c>
      <c r="BZ383" s="44">
        <f t="shared" si="45"/>
        <v>0.17180000000000001</v>
      </c>
      <c r="CA383" s="47">
        <f t="shared" si="46"/>
        <v>253.20973131549445</v>
      </c>
      <c r="CB383" s="56">
        <f t="shared" si="47"/>
        <v>256.22798263794414</v>
      </c>
      <c r="CC383" s="1">
        <f t="shared" si="50"/>
        <v>0.41666666666666669</v>
      </c>
      <c r="CD383" s="1">
        <f t="shared" si="48"/>
        <v>31.765833333333362</v>
      </c>
      <c r="CE383" s="1">
        <f t="shared" si="39"/>
        <v>208.8931810930157</v>
      </c>
      <c r="CF383" s="1">
        <f t="shared" si="49"/>
        <v>210.6887603855595</v>
      </c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</row>
    <row r="384" spans="1:124">
      <c r="A384" s="1" t="s">
        <v>509</v>
      </c>
      <c r="B384" s="1">
        <v>199.10956319711798</v>
      </c>
      <c r="C384" s="1">
        <v>196.01623701939823</v>
      </c>
      <c r="D384" s="1">
        <v>185.00342779350822</v>
      </c>
      <c r="E384" s="1">
        <v>182.30007125306591</v>
      </c>
      <c r="F384" s="1">
        <v>209.95791991834315</v>
      </c>
      <c r="G384" s="1">
        <v>207.14007168192177</v>
      </c>
      <c r="H384" s="1">
        <v>158.5610660402364</v>
      </c>
      <c r="I384" s="38">
        <v>242.2292602812781</v>
      </c>
      <c r="J384" s="1">
        <v>200.91926632268056</v>
      </c>
      <c r="K384" s="1">
        <v>203.22563427948089</v>
      </c>
      <c r="L384" s="1">
        <v>2525.4285714285716</v>
      </c>
      <c r="M384" s="1">
        <v>964.21994212049458</v>
      </c>
      <c r="N384" s="1">
        <v>215.45952602473363</v>
      </c>
      <c r="O384" s="1">
        <v>177.76190476190476</v>
      </c>
      <c r="P384" s="1">
        <v>129.375</v>
      </c>
      <c r="Q384" s="1">
        <v>3167.1801959887985</v>
      </c>
      <c r="R384" s="1">
        <v>269.18000000000006</v>
      </c>
      <c r="S384" s="1">
        <v>116.57550000000001</v>
      </c>
      <c r="T384" s="1">
        <v>1393.9468047619046</v>
      </c>
      <c r="U384" s="1">
        <v>9650.4642857142862</v>
      </c>
      <c r="V384" s="1">
        <v>149.25</v>
      </c>
      <c r="W384" s="1">
        <v>1469.0762380952381</v>
      </c>
      <c r="X384" s="1">
        <v>1683.3350694806145</v>
      </c>
      <c r="Y384" s="1">
        <v>87.5</v>
      </c>
      <c r="Z384" s="1">
        <v>172.97619047619045</v>
      </c>
      <c r="AA384" s="1">
        <v>152.23568374960388</v>
      </c>
      <c r="AB384" s="1">
        <v>2681.0238095238096</v>
      </c>
      <c r="AC384" s="1">
        <v>152.67099999999999</v>
      </c>
      <c r="AD384" s="1">
        <v>430.48876613092</v>
      </c>
      <c r="AE384" s="1">
        <v>300.79776227678565</v>
      </c>
      <c r="AF384" s="1">
        <v>11.2</v>
      </c>
      <c r="AG384" s="1">
        <v>16.29</v>
      </c>
      <c r="AH384" s="1">
        <v>4.4224999999999994</v>
      </c>
      <c r="AI384" s="1">
        <v>23847.952380952382</v>
      </c>
      <c r="AJ384" s="1">
        <v>107.8790476190476</v>
      </c>
      <c r="AK384" s="1">
        <v>116.46000000000001</v>
      </c>
      <c r="AL384" s="1">
        <v>109.98333333333336</v>
      </c>
      <c r="AM384" s="1">
        <v>97.193809523809549</v>
      </c>
      <c r="AN384" s="1">
        <v>3071.997523809524</v>
      </c>
      <c r="AO384" s="1">
        <v>971.56140075328994</v>
      </c>
      <c r="AP384" s="1">
        <v>1033.5723153395677</v>
      </c>
      <c r="AQ384" s="1">
        <v>96.914999999999992</v>
      </c>
      <c r="AR384" s="1">
        <v>87.340909090909093</v>
      </c>
      <c r="AS384" s="1">
        <v>546.19047619047615</v>
      </c>
      <c r="AT384" s="1">
        <v>214.64016474494468</v>
      </c>
      <c r="AU384" s="1">
        <v>5.6983466367138549</v>
      </c>
      <c r="AV384" s="1">
        <v>969.42</v>
      </c>
      <c r="AW384" s="1">
        <v>285.91800000000001</v>
      </c>
      <c r="AX384" s="1">
        <v>12.3</v>
      </c>
      <c r="AY384" s="1">
        <v>389.28675068304995</v>
      </c>
      <c r="AZ384" s="1">
        <v>1242.1049542000001</v>
      </c>
      <c r="BA384" s="1">
        <v>501.82708274999993</v>
      </c>
      <c r="BB384" s="1">
        <v>26.812740662789956</v>
      </c>
      <c r="BC384" s="1">
        <v>29.470999999999997</v>
      </c>
      <c r="BD384" s="1">
        <v>37.885499999999993</v>
      </c>
      <c r="BE384" s="1">
        <v>1676.4285714285713</v>
      </c>
      <c r="BF384" s="1">
        <v>356.14285714285717</v>
      </c>
      <c r="BG384" s="1">
        <v>27398.095238095237</v>
      </c>
      <c r="BH384" s="1">
        <v>52.788888888888891</v>
      </c>
      <c r="BI384" s="1">
        <v>271.46220933333331</v>
      </c>
      <c r="BJ384" s="1">
        <v>1362.2650749999998</v>
      </c>
      <c r="BK384" s="1">
        <v>1786.8490374999999</v>
      </c>
      <c r="BL384" s="1">
        <v>2397.7547619047618</v>
      </c>
      <c r="BM384" s="1">
        <v>1628.5</v>
      </c>
      <c r="BN384" s="1">
        <f t="shared" si="40"/>
        <v>304.61362601288744</v>
      </c>
      <c r="BO384" s="1">
        <f t="shared" si="41"/>
        <v>279.89690721649481</v>
      </c>
      <c r="BP384" s="1">
        <f t="shared" si="42"/>
        <v>163.74870744796073</v>
      </c>
      <c r="BQ384" s="1">
        <f t="shared" si="43"/>
        <v>251.52494198891958</v>
      </c>
      <c r="BR384" s="1">
        <f t="shared" si="44"/>
        <v>385.7633542579652</v>
      </c>
      <c r="BS384" s="49">
        <f t="shared" si="51"/>
        <v>0.29821073558648109</v>
      </c>
      <c r="BV384" s="49">
        <f t="shared" si="52"/>
        <v>0.26838966202783299</v>
      </c>
      <c r="BW384" s="49">
        <f t="shared" si="53"/>
        <v>0.43339960238568592</v>
      </c>
      <c r="BX384" s="1">
        <f t="shared" si="38"/>
        <v>325.53543200531544</v>
      </c>
      <c r="BY384" s="44">
        <v>8.9999999999999998E-4</v>
      </c>
      <c r="BZ384" s="44">
        <f t="shared" si="45"/>
        <v>0.17270000000000002</v>
      </c>
      <c r="CA384" s="47">
        <f t="shared" si="46"/>
        <v>269.60844478680224</v>
      </c>
      <c r="CB384" s="56">
        <f t="shared" si="47"/>
        <v>262.91821371237319</v>
      </c>
      <c r="CC384" s="1">
        <f t="shared" si="50"/>
        <v>0.41666666666666669</v>
      </c>
      <c r="CD384" s="1">
        <f t="shared" si="48"/>
        <v>32.182500000000026</v>
      </c>
      <c r="CE384" s="1">
        <f t="shared" si="39"/>
        <v>220.76999160020472</v>
      </c>
      <c r="CF384" s="1">
        <f t="shared" si="49"/>
        <v>214.83158634661021</v>
      </c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</row>
    <row r="385" spans="1:124">
      <c r="A385" s="1" t="s">
        <v>510</v>
      </c>
      <c r="B385" s="1">
        <v>190.65771302847074</v>
      </c>
      <c r="C385" s="1">
        <v>192.38115189599085</v>
      </c>
      <c r="D385" s="1">
        <v>186.2994389714726</v>
      </c>
      <c r="E385" s="1">
        <v>183.78029892064112</v>
      </c>
      <c r="F385" s="1">
        <v>209.55344177109748</v>
      </c>
      <c r="G385" s="1">
        <v>198.52417749914312</v>
      </c>
      <c r="H385" s="1">
        <v>151.03006076434883</v>
      </c>
      <c r="I385" s="38">
        <v>232.82973804847239</v>
      </c>
      <c r="J385" s="1">
        <v>189.64944150258654</v>
      </c>
      <c r="K385" s="1">
        <v>189.49672182189701</v>
      </c>
      <c r="L385" s="1">
        <v>2380.9749999999999</v>
      </c>
      <c r="M385" s="1">
        <v>960.24501561374007</v>
      </c>
      <c r="N385" s="1">
        <v>206.65976116563854</v>
      </c>
      <c r="O385" s="1">
        <v>180.84782608695653</v>
      </c>
      <c r="P385" s="1">
        <v>128.710714285714</v>
      </c>
      <c r="Q385" s="1">
        <v>3064.3103703663332</v>
      </c>
      <c r="R385" s="1">
        <v>273.54217391304354</v>
      </c>
      <c r="S385" s="1">
        <v>118.99956521739129</v>
      </c>
      <c r="T385" s="1">
        <v>1356.6505000000002</v>
      </c>
      <c r="U385" s="1">
        <v>8997.988636363636</v>
      </c>
      <c r="V385" s="1">
        <v>114.09772727272728</v>
      </c>
      <c r="W385" s="1">
        <v>1455.0611304347824</v>
      </c>
      <c r="X385" s="1">
        <v>1819.8819359461297</v>
      </c>
      <c r="Y385" s="1">
        <v>85.111111111111114</v>
      </c>
      <c r="Z385" s="1">
        <v>177.45000000000005</v>
      </c>
      <c r="AA385" s="1">
        <v>153.80132446934428</v>
      </c>
      <c r="AB385" s="1">
        <v>2393.056818181818</v>
      </c>
      <c r="AC385" s="1">
        <v>147.095</v>
      </c>
      <c r="AD385" s="1">
        <v>450.03070651744002</v>
      </c>
      <c r="AE385" s="1">
        <v>310.24292434006207</v>
      </c>
      <c r="AF385" s="1">
        <v>11.11</v>
      </c>
      <c r="AG385" s="1">
        <v>17.7</v>
      </c>
      <c r="AH385" s="1">
        <v>4.0539130434782606</v>
      </c>
      <c r="AI385" s="1">
        <v>21864.68181818182</v>
      </c>
      <c r="AJ385" s="1">
        <v>100.45478260869565</v>
      </c>
      <c r="AK385" s="1">
        <v>110.08130434782608</v>
      </c>
      <c r="AL385" s="1">
        <v>104.96173913043476</v>
      </c>
      <c r="AM385" s="1">
        <v>86.3213043478261</v>
      </c>
      <c r="AN385" s="1">
        <v>3118.6999173913046</v>
      </c>
      <c r="AO385" s="1">
        <v>948.83461569432995</v>
      </c>
      <c r="AP385" s="1">
        <v>1047.5116915018946</v>
      </c>
      <c r="AQ385" s="1">
        <v>103.02478260869567</v>
      </c>
      <c r="AR385" s="1">
        <v>88.125</v>
      </c>
      <c r="AS385" s="1">
        <v>577.304347826087</v>
      </c>
      <c r="AT385" s="1">
        <v>212.11300424951762</v>
      </c>
      <c r="AU385" s="1">
        <v>5.2338248154209959</v>
      </c>
      <c r="AV385" s="1">
        <v>973.59849999999994</v>
      </c>
      <c r="AW385" s="1">
        <v>293.55799999999999</v>
      </c>
      <c r="AX385" s="1">
        <v>12.235640999999999</v>
      </c>
      <c r="AY385" s="1">
        <v>393.79831916856523</v>
      </c>
      <c r="AZ385" s="1">
        <v>1225.2702841739128</v>
      </c>
      <c r="BA385" s="1">
        <v>501.42370082608699</v>
      </c>
      <c r="BB385" s="1">
        <v>27.225526434014263</v>
      </c>
      <c r="BC385" s="1">
        <v>28.874347826086954</v>
      </c>
      <c r="BD385" s="1">
        <v>39.608695652173914</v>
      </c>
      <c r="BE385" s="1">
        <v>1666.0434782608695</v>
      </c>
      <c r="BF385" s="1">
        <v>358.17391304347825</v>
      </c>
      <c r="BG385" s="1">
        <v>24056.727272727272</v>
      </c>
      <c r="BH385" s="1">
        <v>50.68333333333333</v>
      </c>
      <c r="BI385" s="1">
        <v>290.29094217391304</v>
      </c>
      <c r="BJ385" s="1">
        <v>1249.790542857143</v>
      </c>
      <c r="BK385" s="1">
        <v>1655.5855875</v>
      </c>
      <c r="BL385" s="1">
        <v>2199.2386363636365</v>
      </c>
      <c r="BM385" s="1">
        <v>1813.5</v>
      </c>
      <c r="BN385" s="1">
        <f t="shared" si="40"/>
        <v>284.01845384816249</v>
      </c>
      <c r="BO385" s="1">
        <f t="shared" si="41"/>
        <v>304.12371134020617</v>
      </c>
      <c r="BP385" s="1">
        <f t="shared" si="42"/>
        <v>150.1308510389276</v>
      </c>
      <c r="BQ385" s="1">
        <f t="shared" si="43"/>
        <v>234.21492797550863</v>
      </c>
      <c r="BR385" s="1">
        <f t="shared" si="44"/>
        <v>429.58663981996921</v>
      </c>
      <c r="BS385" s="49">
        <f t="shared" si="51"/>
        <v>0.29821073558648109</v>
      </c>
      <c r="BV385" s="49">
        <f t="shared" si="52"/>
        <v>0.26838966202783299</v>
      </c>
      <c r="BW385" s="49">
        <f t="shared" si="53"/>
        <v>0.43339960238568592</v>
      </c>
      <c r="BX385" s="1">
        <f t="shared" si="38"/>
        <v>333.74089629159312</v>
      </c>
      <c r="BY385" s="44">
        <v>2.8E-3</v>
      </c>
      <c r="BZ385" s="44">
        <f t="shared" si="45"/>
        <v>0.17550000000000002</v>
      </c>
      <c r="CA385" s="47">
        <f t="shared" si="46"/>
        <v>276.10384350203498</v>
      </c>
      <c r="CB385" s="56">
        <f t="shared" si="47"/>
        <v>269.51102860720408</v>
      </c>
      <c r="CC385" s="1">
        <f t="shared" si="50"/>
        <v>0.41666666666666669</v>
      </c>
      <c r="CD385" s="1">
        <f t="shared" si="48"/>
        <v>32.59916666666669</v>
      </c>
      <c r="CE385" s="1">
        <f t="shared" si="39"/>
        <v>224.94414527466944</v>
      </c>
      <c r="CF385" s="1">
        <f t="shared" si="49"/>
        <v>222.85706843743708</v>
      </c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</row>
    <row r="386" spans="1:124">
      <c r="A386" s="1" t="s">
        <v>511</v>
      </c>
      <c r="B386" s="1">
        <v>188.80380767979986</v>
      </c>
      <c r="C386" s="1">
        <v>185.99234114355943</v>
      </c>
      <c r="D386" s="1">
        <v>179.31249970560856</v>
      </c>
      <c r="E386" s="1">
        <v>176.62112353068852</v>
      </c>
      <c r="F386" s="1">
        <v>204.15640192762916</v>
      </c>
      <c r="G386" s="1">
        <v>192.73952528191307</v>
      </c>
      <c r="H386" s="1">
        <v>149.31924487258053</v>
      </c>
      <c r="I386" s="38">
        <v>224.10250581629913</v>
      </c>
      <c r="J386" s="1">
        <v>190.44861313701148</v>
      </c>
      <c r="K386" s="1">
        <v>190.27385434603028</v>
      </c>
      <c r="L386" s="1">
        <v>2293.4613636363633</v>
      </c>
      <c r="M386" s="1">
        <v>945.50477147162212</v>
      </c>
      <c r="N386" s="1">
        <v>210.63316656431428</v>
      </c>
      <c r="O386" s="1">
        <v>175.93181818181819</v>
      </c>
      <c r="P386" s="1">
        <v>131.88214285714301</v>
      </c>
      <c r="Q386" s="1">
        <v>2873.8778099017795</v>
      </c>
      <c r="R386" s="1">
        <v>275.58454545454555</v>
      </c>
      <c r="S386" s="1">
        <v>113.94181818181818</v>
      </c>
      <c r="T386" s="1">
        <v>1310.8387772727272</v>
      </c>
      <c r="U386" s="1">
        <v>8300.136363636364</v>
      </c>
      <c r="V386" s="1">
        <v>116.65476190476193</v>
      </c>
      <c r="W386" s="1">
        <v>1346.8968863636364</v>
      </c>
      <c r="X386" s="1">
        <v>1837.7291951158047</v>
      </c>
      <c r="Y386" s="1">
        <v>85</v>
      </c>
      <c r="Z386" s="1">
        <v>177.22727272727272</v>
      </c>
      <c r="AA386" s="1">
        <v>147.53909029038113</v>
      </c>
      <c r="AB386" s="1">
        <v>2287.6704545454545</v>
      </c>
      <c r="AC386" s="1">
        <v>140.96600000000001</v>
      </c>
      <c r="AD386" s="1">
        <v>453.62805761751002</v>
      </c>
      <c r="AE386" s="1">
        <v>296.21449687499995</v>
      </c>
      <c r="AF386" s="1">
        <v>11.11</v>
      </c>
      <c r="AG386" s="1">
        <v>17.78</v>
      </c>
      <c r="AH386" s="1">
        <v>3.8899999999999997</v>
      </c>
      <c r="AI386" s="1">
        <v>20377.590909090908</v>
      </c>
      <c r="AJ386" s="1">
        <v>100.83257575757575</v>
      </c>
      <c r="AK386" s="1">
        <v>110.87909090909089</v>
      </c>
      <c r="AL386" s="1">
        <v>106.00181818181819</v>
      </c>
      <c r="AM386" s="1">
        <v>85.616818181818189</v>
      </c>
      <c r="AN386" s="1">
        <v>3013.4799909090912</v>
      </c>
      <c r="AO386" s="1">
        <v>1194.9378460867099</v>
      </c>
      <c r="AP386" s="1">
        <v>995.17881593661969</v>
      </c>
      <c r="AQ386" s="1">
        <v>88.554285714285726</v>
      </c>
      <c r="AR386" s="1">
        <v>88.979166666666671</v>
      </c>
      <c r="AS386" s="1">
        <v>615.5454545454545</v>
      </c>
      <c r="AT386" s="1">
        <v>206.4528127296314</v>
      </c>
      <c r="AU386" s="1">
        <v>4.7128663547078764</v>
      </c>
      <c r="AV386" s="1">
        <v>952.68140000000005</v>
      </c>
      <c r="AW386" s="1">
        <v>287.28300000000002</v>
      </c>
      <c r="AX386" s="1">
        <v>11.408908500000001</v>
      </c>
      <c r="AY386" s="1">
        <v>381.8458868854762</v>
      </c>
      <c r="AZ386" s="1">
        <v>1218.8609106666668</v>
      </c>
      <c r="BA386" s="1">
        <v>490.90895475000002</v>
      </c>
      <c r="BB386" s="1">
        <v>26.247316393150143</v>
      </c>
      <c r="BC386" s="1">
        <v>26.638571428571428</v>
      </c>
      <c r="BD386" s="1">
        <v>39.284285714285708</v>
      </c>
      <c r="BE386" s="1">
        <v>1672.7727272727273</v>
      </c>
      <c r="BF386" s="1">
        <v>362.27272727272725</v>
      </c>
      <c r="BG386" s="1">
        <v>22526.602272727272</v>
      </c>
      <c r="BH386" s="1">
        <v>51.983333333333334</v>
      </c>
      <c r="BI386" s="1">
        <v>275.64430666666664</v>
      </c>
      <c r="BJ386" s="1">
        <v>1199.4766250000002</v>
      </c>
      <c r="BK386" s="1">
        <v>1593.1951875</v>
      </c>
      <c r="BL386" s="1">
        <v>2075.2204545454547</v>
      </c>
      <c r="BM386" s="1">
        <v>1620</v>
      </c>
      <c r="BN386" s="1">
        <f t="shared" si="40"/>
        <v>261.99098398523921</v>
      </c>
      <c r="BO386" s="1">
        <f t="shared" si="41"/>
        <v>305.49828178694162</v>
      </c>
      <c r="BP386" s="1">
        <f t="shared" si="42"/>
        <v>139.91994444487793</v>
      </c>
      <c r="BQ386" s="1">
        <f t="shared" si="43"/>
        <v>235.09577001066856</v>
      </c>
      <c r="BR386" s="1">
        <f t="shared" si="44"/>
        <v>383.74985194835961</v>
      </c>
      <c r="BS386" s="49">
        <f t="shared" si="51"/>
        <v>0.29821073558648109</v>
      </c>
      <c r="BV386" s="49">
        <f t="shared" si="52"/>
        <v>0.26838966202783299</v>
      </c>
      <c r="BW386" s="49">
        <f t="shared" si="53"/>
        <v>0.43339960238568592</v>
      </c>
      <c r="BX386" s="1">
        <f t="shared" si="38"/>
        <v>307.54283155858559</v>
      </c>
      <c r="BY386" s="44">
        <v>1.5E-3</v>
      </c>
      <c r="BZ386" s="44">
        <f t="shared" si="45"/>
        <v>0.17700000000000002</v>
      </c>
      <c r="CA386" s="47">
        <f t="shared" si="46"/>
        <v>253.56906462005381</v>
      </c>
      <c r="CB386" s="56">
        <f t="shared" si="47"/>
        <v>261.54004661362893</v>
      </c>
      <c r="CC386" s="1">
        <f t="shared" si="50"/>
        <v>0.41666666666666669</v>
      </c>
      <c r="CD386" s="1">
        <f t="shared" si="48"/>
        <v>33.015833333333354</v>
      </c>
      <c r="CE386" s="1">
        <f t="shared" si="39"/>
        <v>206.00500286258884</v>
      </c>
      <c r="CF386" s="1">
        <f t="shared" si="49"/>
        <v>215.47457406862912</v>
      </c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</row>
    <row r="387" spans="1:124">
      <c r="A387" s="1" t="s">
        <v>512</v>
      </c>
      <c r="B387" s="1">
        <v>182.93623577013116</v>
      </c>
      <c r="C387" s="1">
        <v>172.20306081266926</v>
      </c>
      <c r="D387" s="1">
        <v>168.89069842096666</v>
      </c>
      <c r="E387" s="1">
        <v>166.60905963159669</v>
      </c>
      <c r="F387" s="1">
        <v>189.95234395283373</v>
      </c>
      <c r="G387" s="1">
        <v>175.54881672579629</v>
      </c>
      <c r="H387" s="1">
        <v>140.45285796127664</v>
      </c>
      <c r="I387" s="38">
        <v>200.89904157903479</v>
      </c>
      <c r="J387" s="1">
        <v>189.21551546835144</v>
      </c>
      <c r="K387" s="1">
        <v>188.44168097551957</v>
      </c>
      <c r="L387" s="1">
        <v>2180.6476190476192</v>
      </c>
      <c r="M387" s="1">
        <v>956.32728229413294</v>
      </c>
      <c r="N387" s="1">
        <v>208.67733661992264</v>
      </c>
      <c r="O387" s="1">
        <v>174.28125</v>
      </c>
      <c r="P387" s="1">
        <v>127.917857142857</v>
      </c>
      <c r="Q387" s="1">
        <v>2680.0413555741538</v>
      </c>
      <c r="R387" s="1">
        <v>248.49285714285719</v>
      </c>
      <c r="S387" s="1">
        <v>107.34142857142855</v>
      </c>
      <c r="T387" s="1">
        <v>1268.965138095238</v>
      </c>
      <c r="U387" s="1">
        <v>7394.1904761904761</v>
      </c>
      <c r="V387" s="1">
        <v>110.61190476190475</v>
      </c>
      <c r="W387" s="1">
        <v>1352.3421428571428</v>
      </c>
      <c r="X387" s="1">
        <v>1829.2881101689584</v>
      </c>
      <c r="Y387" s="1">
        <v>78.125</v>
      </c>
      <c r="Z387" s="1">
        <v>150.43333333333334</v>
      </c>
      <c r="AA387" s="1">
        <v>146.91754105090311</v>
      </c>
      <c r="AB387" s="1">
        <v>1960.3809523809523</v>
      </c>
      <c r="AC387" s="1">
        <v>138.95699999999999</v>
      </c>
      <c r="AD387" s="1">
        <v>435.85795661484002</v>
      </c>
      <c r="AE387" s="1">
        <v>274.77607563775507</v>
      </c>
      <c r="AF387" s="1">
        <v>12.11</v>
      </c>
      <c r="AG387" s="1">
        <v>17.600000000000001</v>
      </c>
      <c r="AH387" s="1">
        <v>3.5638523809523805</v>
      </c>
      <c r="AI387" s="1">
        <v>19039.047619047618</v>
      </c>
      <c r="AJ387" s="1">
        <v>99.919682539682555</v>
      </c>
      <c r="AK387" s="1">
        <v>109.46857142857141</v>
      </c>
      <c r="AL387" s="1">
        <v>103.88428571428572</v>
      </c>
      <c r="AM387" s="1">
        <v>86.406190476190474</v>
      </c>
      <c r="AN387" s="1">
        <v>3013.0039428571431</v>
      </c>
      <c r="AO387" s="1">
        <v>1032.6995968113499</v>
      </c>
      <c r="AP387" s="1">
        <v>914.43741602970329</v>
      </c>
      <c r="AQ387" s="1">
        <v>92.477619047619029</v>
      </c>
      <c r="AR387" s="1">
        <v>89</v>
      </c>
      <c r="AS387" s="1">
        <v>602.14285714285711</v>
      </c>
      <c r="AT387" s="1">
        <v>184.20634848636047</v>
      </c>
      <c r="AU387" s="1">
        <v>4.1327668354443032</v>
      </c>
      <c r="AV387" s="1">
        <v>954.17574999999999</v>
      </c>
      <c r="AW387" s="1">
        <v>286.80200000000002</v>
      </c>
      <c r="AX387" s="1">
        <v>11.023099999999999</v>
      </c>
      <c r="AY387" s="1">
        <v>347.45377401347616</v>
      </c>
      <c r="AZ387" s="1">
        <v>1126.7707838095239</v>
      </c>
      <c r="BA387" s="1">
        <v>446.01602699999995</v>
      </c>
      <c r="BB387" s="1">
        <v>26.209550441799497</v>
      </c>
      <c r="BC387" s="1">
        <v>26.298571428571432</v>
      </c>
      <c r="BD387" s="1">
        <v>38.197142857142843</v>
      </c>
      <c r="BE387" s="1">
        <v>1565.1904761904761</v>
      </c>
      <c r="BF387" s="1">
        <v>357.14285714285717</v>
      </c>
      <c r="BG387" s="1">
        <v>21868.642857142859</v>
      </c>
      <c r="BH387" s="1">
        <v>52.337500000000006</v>
      </c>
      <c r="BI387" s="1">
        <v>251.58913476190469</v>
      </c>
      <c r="BJ387" s="1">
        <v>1072.0255</v>
      </c>
      <c r="BK387" s="1">
        <v>1431.3263222222222</v>
      </c>
      <c r="BL387" s="1">
        <v>1871.4166666666667</v>
      </c>
      <c r="BM387" s="1">
        <v>1722</v>
      </c>
      <c r="BN387" s="1">
        <f t="shared" si="40"/>
        <v>233.39510988259451</v>
      </c>
      <c r="BO387" s="1">
        <f t="shared" si="41"/>
        <v>302.40549828178695</v>
      </c>
      <c r="BP387" s="1">
        <f t="shared" si="42"/>
        <v>130.72901978575311</v>
      </c>
      <c r="BQ387" s="1">
        <f t="shared" si="43"/>
        <v>232.9673176490617</v>
      </c>
      <c r="BR387" s="1">
        <f t="shared" si="44"/>
        <v>407.91187966362668</v>
      </c>
      <c r="BS387" s="49">
        <f t="shared" si="51"/>
        <v>0.29821073558648109</v>
      </c>
      <c r="BV387" s="49">
        <f t="shared" si="52"/>
        <v>0.26838966202783299</v>
      </c>
      <c r="BW387" s="49">
        <f t="shared" si="53"/>
        <v>0.43339960238568592</v>
      </c>
      <c r="BX387" s="1">
        <f t="shared" si="38"/>
        <v>308.91579350235213</v>
      </c>
      <c r="BY387" s="45">
        <v>-2.0999999999999999E-3</v>
      </c>
      <c r="BZ387" s="44">
        <f t="shared" si="45"/>
        <v>0.17490000000000003</v>
      </c>
      <c r="CA387" s="47">
        <f t="shared" si="46"/>
        <v>254.2376980524358</v>
      </c>
      <c r="CB387" s="56">
        <f t="shared" si="47"/>
        <v>257.8888723330324</v>
      </c>
      <c r="CC387" s="1">
        <f t="shared" si="50"/>
        <v>0.41666666666666669</v>
      </c>
      <c r="CD387" s="1">
        <f t="shared" si="48"/>
        <v>33.432500000000019</v>
      </c>
      <c r="CE387" s="1">
        <f t="shared" si="39"/>
        <v>205.63752083967819</v>
      </c>
      <c r="CF387" s="1">
        <f t="shared" si="49"/>
        <v>205.8212618511335</v>
      </c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</row>
    <row r="388" spans="1:124">
      <c r="A388" s="1" t="s">
        <v>513</v>
      </c>
      <c r="B388" s="1">
        <v>186.39990293519077</v>
      </c>
      <c r="C388" s="1">
        <v>167.91251259687542</v>
      </c>
      <c r="D388" s="1">
        <v>167.18779866988734</v>
      </c>
      <c r="E388" s="1">
        <v>165.10775639929201</v>
      </c>
      <c r="F388" s="1">
        <v>186.38852106235495</v>
      </c>
      <c r="G388" s="1">
        <v>168.64453271418512</v>
      </c>
      <c r="H388" s="1">
        <v>134.54488464650436</v>
      </c>
      <c r="I388" s="38">
        <v>193.27511060299616</v>
      </c>
      <c r="J388" s="1">
        <v>197.2156676352482</v>
      </c>
      <c r="K388" s="1">
        <v>198.50966684659522</v>
      </c>
      <c r="L388" s="1">
        <v>2079.9818181818182</v>
      </c>
      <c r="M388" s="1">
        <v>959.31692616775479</v>
      </c>
      <c r="N388" s="1">
        <v>211.3728303750388</v>
      </c>
      <c r="O388" s="1">
        <v>186.68181818181819</v>
      </c>
      <c r="P388" s="1">
        <v>121.907142857143</v>
      </c>
      <c r="Q388" s="1">
        <v>2527.4215470833556</v>
      </c>
      <c r="R388" s="1">
        <v>249.50400000000005</v>
      </c>
      <c r="S388" s="1">
        <v>108.18149999999999</v>
      </c>
      <c r="T388" s="1">
        <v>1280.6480818181817</v>
      </c>
      <c r="U388" s="1">
        <v>7581.022727272727</v>
      </c>
      <c r="V388" s="1">
        <v>104.68409090909091</v>
      </c>
      <c r="W388" s="1">
        <v>1402.3415</v>
      </c>
      <c r="X388" s="1">
        <v>1860.6626274411012</v>
      </c>
      <c r="Y388" s="1">
        <v>76.5</v>
      </c>
      <c r="Z388" s="1">
        <v>135.54090909090911</v>
      </c>
      <c r="AA388" s="1">
        <v>141.99816513864934</v>
      </c>
      <c r="AB388" s="1">
        <v>1994.215909090909</v>
      </c>
      <c r="AC388" s="1">
        <v>148.518</v>
      </c>
      <c r="AD388" s="1">
        <v>403.25939883984</v>
      </c>
      <c r="AE388" s="1">
        <v>274.22913866071423</v>
      </c>
      <c r="AF388" s="1">
        <v>12.02</v>
      </c>
      <c r="AG388" s="1">
        <v>17.89</v>
      </c>
      <c r="AH388" s="1">
        <v>3.2584549999999992</v>
      </c>
      <c r="AI388" s="1">
        <v>17873</v>
      </c>
      <c r="AJ388" s="1">
        <v>105.36242424242424</v>
      </c>
      <c r="AK388" s="1">
        <v>110.50409090909092</v>
      </c>
      <c r="AL388" s="1">
        <v>108.51681818181819</v>
      </c>
      <c r="AM388" s="1">
        <v>97.066363636363633</v>
      </c>
      <c r="AN388" s="1">
        <v>3031.7996409090915</v>
      </c>
      <c r="AO388" s="1">
        <v>681.649675</v>
      </c>
      <c r="AP388" s="1">
        <v>985.76647462538199</v>
      </c>
      <c r="AQ388" s="1">
        <v>85.702857142857141</v>
      </c>
      <c r="AR388" s="1">
        <v>89.227272727272734</v>
      </c>
      <c r="AS388" s="1">
        <v>609.09090909090912</v>
      </c>
      <c r="AT388" s="1">
        <v>152.94504916299152</v>
      </c>
      <c r="AU388" s="1">
        <v>4.3839680741107392</v>
      </c>
      <c r="AV388" s="1">
        <v>892.75085000000001</v>
      </c>
      <c r="AW388" s="1">
        <v>286.66199999999998</v>
      </c>
      <c r="AX388" s="1">
        <v>10.83019575</v>
      </c>
      <c r="AY388" s="1">
        <v>329.09241704976193</v>
      </c>
      <c r="AZ388" s="1">
        <v>1118.3197404761904</v>
      </c>
      <c r="BA388" s="1">
        <v>428.82522449999999</v>
      </c>
      <c r="BB388" s="1">
        <v>26.335343247362353</v>
      </c>
      <c r="BC388" s="1">
        <v>24.517619047619043</v>
      </c>
      <c r="BD388" s="1">
        <v>38.105714285714285</v>
      </c>
      <c r="BE388" s="1">
        <v>1554.7727272727273</v>
      </c>
      <c r="BF388" s="1">
        <v>351.27272727272725</v>
      </c>
      <c r="BG388" s="1">
        <v>21291.704545454544</v>
      </c>
      <c r="BH388" s="1">
        <v>53.194444444444443</v>
      </c>
      <c r="BI388" s="1">
        <v>241.29732916666663</v>
      </c>
      <c r="BJ388" s="1">
        <v>1148.8268285714287</v>
      </c>
      <c r="BK388" s="1">
        <v>1469.2530400000001</v>
      </c>
      <c r="BL388" s="1">
        <v>1935.3181818181818</v>
      </c>
      <c r="BM388" s="1">
        <v>1746</v>
      </c>
      <c r="BN388" s="1">
        <f t="shared" si="40"/>
        <v>239.29240640360868</v>
      </c>
      <c r="BO388" s="1">
        <f t="shared" si="41"/>
        <v>307.38831615120273</v>
      </c>
      <c r="BP388" s="1">
        <f t="shared" si="42"/>
        <v>122.72251308900523</v>
      </c>
      <c r="BQ388" s="1">
        <f t="shared" si="43"/>
        <v>245.65731928753613</v>
      </c>
      <c r="BR388" s="1">
        <f t="shared" si="44"/>
        <v>413.59706265545429</v>
      </c>
      <c r="BS388" s="49">
        <f t="shared" si="51"/>
        <v>0.29821073558648109</v>
      </c>
      <c r="BV388" s="49">
        <f t="shared" si="52"/>
        <v>0.26838966202783299</v>
      </c>
      <c r="BW388" s="49">
        <f t="shared" si="53"/>
        <v>0.43339960238568592</v>
      </c>
      <c r="BX388" s="1">
        <f t="shared" si="38"/>
        <v>316.54425193488612</v>
      </c>
      <c r="BY388" s="45">
        <v>-8.0000000000000004E-4</v>
      </c>
      <c r="BZ388" s="44">
        <f t="shared" si="45"/>
        <v>0.17410000000000003</v>
      </c>
      <c r="CA388" s="47">
        <f t="shared" si="46"/>
        <v>261.18066227147455</v>
      </c>
      <c r="CB388" s="56">
        <f t="shared" si="47"/>
        <v>259.5347673022535</v>
      </c>
      <c r="CC388" s="1">
        <f t="shared" si="50"/>
        <v>0.41666666666666669</v>
      </c>
      <c r="CD388" s="1">
        <f t="shared" si="48"/>
        <v>33.849166666666683</v>
      </c>
      <c r="CE388" s="1">
        <f t="shared" si="39"/>
        <v>209.39666052369324</v>
      </c>
      <c r="CF388" s="1">
        <f t="shared" si="49"/>
        <v>207.51709068168572</v>
      </c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</row>
    <row r="389" spans="1:124">
      <c r="A389" s="1" t="s">
        <v>514</v>
      </c>
      <c r="B389" s="1">
        <v>184.1482831963543</v>
      </c>
      <c r="C389" s="1">
        <v>165.12236854074669</v>
      </c>
      <c r="D389" s="1">
        <v>164.37106310645203</v>
      </c>
      <c r="E389" s="1">
        <v>162.94992077221971</v>
      </c>
      <c r="F389" s="1">
        <v>177.48952700765321</v>
      </c>
      <c r="G389" s="1">
        <v>165.88124824716192</v>
      </c>
      <c r="H389" s="1">
        <v>129.57019210458623</v>
      </c>
      <c r="I389" s="38">
        <v>192.10915226451661</v>
      </c>
      <c r="J389" s="1">
        <v>195.27910330415199</v>
      </c>
      <c r="K389" s="1">
        <v>196.30707676420832</v>
      </c>
      <c r="L389" s="1">
        <v>2024.375</v>
      </c>
      <c r="M389" s="1">
        <v>946.76042189854331</v>
      </c>
      <c r="N389" s="1">
        <v>212.22097360880417</v>
      </c>
      <c r="O389" s="1">
        <v>190.09090909090909</v>
      </c>
      <c r="P389" s="1">
        <v>119.528571428571</v>
      </c>
      <c r="Q389" s="1">
        <v>2200.6032207648723</v>
      </c>
      <c r="R389" s="1">
        <v>243.14466666666669</v>
      </c>
      <c r="S389" s="1">
        <v>114.06733333333334</v>
      </c>
      <c r="T389" s="1">
        <v>1244.4268136363637</v>
      </c>
      <c r="U389" s="1">
        <v>7558.875</v>
      </c>
      <c r="V389" s="1">
        <v>95.445000000000007</v>
      </c>
      <c r="W389" s="1">
        <v>1369.6840000000002</v>
      </c>
      <c r="X389" s="1">
        <v>1853.5272515147071</v>
      </c>
      <c r="Y389" s="1">
        <v>72</v>
      </c>
      <c r="Z389" s="1">
        <v>136.45499999999998</v>
      </c>
      <c r="AA389" s="1">
        <v>135.96927839353449</v>
      </c>
      <c r="AB389" s="1">
        <v>2024.5625</v>
      </c>
      <c r="AC389" s="1">
        <v>143.99799999999999</v>
      </c>
      <c r="AD389" s="1">
        <v>387.85881936204999</v>
      </c>
      <c r="AE389" s="1">
        <v>258.43826670918367</v>
      </c>
      <c r="AF389" s="1">
        <v>12.11</v>
      </c>
      <c r="AG389" s="1">
        <v>18.05</v>
      </c>
      <c r="AH389" s="1">
        <v>3.1628571428571428</v>
      </c>
      <c r="AI389" s="1">
        <v>18246.037499999999</v>
      </c>
      <c r="AJ389" s="1">
        <v>104.26363636363637</v>
      </c>
      <c r="AK389" s="1">
        <v>107.96999999999998</v>
      </c>
      <c r="AL389" s="1">
        <v>106.20863636363637</v>
      </c>
      <c r="AM389" s="1">
        <v>98.612272727272725</v>
      </c>
      <c r="AN389" s="1">
        <v>2964.2579409090904</v>
      </c>
      <c r="AO389" s="1">
        <v>757.73019999999997</v>
      </c>
      <c r="AP389" s="1">
        <v>969.07252384963954</v>
      </c>
      <c r="AQ389" s="1">
        <v>83.934117647058812</v>
      </c>
      <c r="AR389" s="1">
        <v>89.818181818181813</v>
      </c>
      <c r="AS389" s="1">
        <v>580.90909090909088</v>
      </c>
      <c r="AT389" s="1">
        <v>153.51744021537459</v>
      </c>
      <c r="AU389" s="1">
        <v>4.5591149096945776</v>
      </c>
      <c r="AV389" s="1">
        <v>888.43619999999999</v>
      </c>
      <c r="AW389" s="1">
        <v>277.76900000000001</v>
      </c>
      <c r="AX389" s="1">
        <v>10.692406999999999</v>
      </c>
      <c r="AY389" s="1">
        <v>320.68335648490472</v>
      </c>
      <c r="AZ389" s="1">
        <v>1103.0448733333333</v>
      </c>
      <c r="BA389" s="1">
        <v>420.04610474999998</v>
      </c>
      <c r="BB389" s="1">
        <v>25.9497338407526</v>
      </c>
      <c r="BC389" s="1">
        <v>23.415238095238095</v>
      </c>
      <c r="BD389" s="1">
        <v>36.557619047619049</v>
      </c>
      <c r="BE389" s="1">
        <v>1535.6363636363637</v>
      </c>
      <c r="BF389" s="1">
        <v>333.36363636363637</v>
      </c>
      <c r="BG389" s="1">
        <v>19386.912499999999</v>
      </c>
      <c r="BH389" s="1">
        <v>52.178571428571431</v>
      </c>
      <c r="BI389" s="1">
        <v>238.02459781746026</v>
      </c>
      <c r="BJ389" s="1">
        <v>1164.0880333333334</v>
      </c>
      <c r="BK389" s="1">
        <v>1434.3741000000002</v>
      </c>
      <c r="BL389" s="1">
        <v>1911.15</v>
      </c>
      <c r="BM389" s="1">
        <v>1531</v>
      </c>
      <c r="BN389" s="1">
        <f t="shared" si="40"/>
        <v>238.59332091790031</v>
      </c>
      <c r="BO389" s="1">
        <f t="shared" si="41"/>
        <v>310.13745704467357</v>
      </c>
      <c r="BP389" s="1">
        <f t="shared" si="42"/>
        <v>125.28392412668438</v>
      </c>
      <c r="BQ389" s="1">
        <f t="shared" si="43"/>
        <v>243.09544500731258</v>
      </c>
      <c r="BR389" s="1">
        <f t="shared" si="44"/>
        <v>362.66729835366573</v>
      </c>
      <c r="BS389" s="49">
        <f t="shared" si="51"/>
        <v>0.29821073558648109</v>
      </c>
      <c r="BV389" s="49">
        <f t="shared" si="52"/>
        <v>0.26838966202783299</v>
      </c>
      <c r="BW389" s="49">
        <f t="shared" si="53"/>
        <v>0.43339960238568592</v>
      </c>
      <c r="BX389" s="1">
        <f t="shared" si="38"/>
        <v>293.57525696773632</v>
      </c>
      <c r="BY389" s="45">
        <v>-2.5000000000000001E-3</v>
      </c>
      <c r="BZ389" s="44">
        <f t="shared" si="45"/>
        <v>0.17160000000000003</v>
      </c>
      <c r="CA389" s="47">
        <f t="shared" si="46"/>
        <v>242.46380472965342</v>
      </c>
      <c r="CB389" s="56">
        <f t="shared" si="47"/>
        <v>250.99928601595346</v>
      </c>
      <c r="CC389" s="1">
        <f t="shared" si="50"/>
        <v>0.41666666666666669</v>
      </c>
      <c r="CD389" s="1">
        <f t="shared" si="48"/>
        <v>34.265833333333347</v>
      </c>
      <c r="CE389" s="1">
        <f t="shared" si="39"/>
        <v>192.97924870726669</v>
      </c>
      <c r="CF389" s="1">
        <f t="shared" si="49"/>
        <v>201.18795461547995</v>
      </c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</row>
    <row r="390" spans="1:124">
      <c r="A390" s="1" t="s">
        <v>515</v>
      </c>
      <c r="B390" s="1">
        <v>188.49025145510066</v>
      </c>
      <c r="C390" s="1">
        <v>169.34473215500728</v>
      </c>
      <c r="D390" s="1">
        <v>166.11518007000686</v>
      </c>
      <c r="E390" s="1">
        <v>164.80079351083461</v>
      </c>
      <c r="F390" s="1">
        <v>178.24818899767303</v>
      </c>
      <c r="G390" s="1">
        <v>172.60684291082589</v>
      </c>
      <c r="H390" s="1">
        <v>131.85754922198089</v>
      </c>
      <c r="I390" s="38">
        <v>202.04053824178783</v>
      </c>
      <c r="J390" s="1">
        <v>199.69104442916662</v>
      </c>
      <c r="K390" s="1">
        <v>201.32072740332364</v>
      </c>
      <c r="L390" s="1">
        <v>2151.3333333333335</v>
      </c>
      <c r="M390" s="1">
        <v>942.99347061777985</v>
      </c>
      <c r="N390" s="1">
        <v>210.47304449243552</v>
      </c>
      <c r="O390" s="1">
        <v>190.93181818181819</v>
      </c>
      <c r="P390" s="1">
        <v>124.778571428571</v>
      </c>
      <c r="Q390" s="1">
        <v>2307.7556570555853</v>
      </c>
      <c r="R390" s="1">
        <v>240.89000000000004</v>
      </c>
      <c r="S390" s="1">
        <v>109.40299999999998</v>
      </c>
      <c r="T390" s="1">
        <v>1253.1202772727274</v>
      </c>
      <c r="U390" s="1">
        <v>8061.916666666667</v>
      </c>
      <c r="V390" s="1">
        <v>101.11428571428574</v>
      </c>
      <c r="W390" s="1">
        <v>1295.0460727272728</v>
      </c>
      <c r="X390" s="1">
        <v>1858.5387195566561</v>
      </c>
      <c r="Y390" s="1">
        <v>73</v>
      </c>
      <c r="Z390" s="1">
        <v>140.34761904761911</v>
      </c>
      <c r="AA390" s="1">
        <v>132.7376929136318</v>
      </c>
      <c r="AB390" s="1">
        <v>2100.2142857142858</v>
      </c>
      <c r="AC390" s="1">
        <v>144.92599999999999</v>
      </c>
      <c r="AD390" s="1">
        <v>387.74674783949501</v>
      </c>
      <c r="AE390" s="1">
        <v>272.84633013392852</v>
      </c>
      <c r="AF390" s="1">
        <v>12.33</v>
      </c>
      <c r="AG390" s="1">
        <v>17.46</v>
      </c>
      <c r="AH390" s="1">
        <v>2.6694450000000001</v>
      </c>
      <c r="AI390" s="1">
        <v>19908.619047619046</v>
      </c>
      <c r="AJ390" s="1">
        <v>106.8930303030303</v>
      </c>
      <c r="AK390" s="1">
        <v>110.99363636363636</v>
      </c>
      <c r="AL390" s="1">
        <v>109.53681818181816</v>
      </c>
      <c r="AM390" s="1">
        <v>100.14863636363638</v>
      </c>
      <c r="AN390" s="1">
        <v>2874.3334727272722</v>
      </c>
      <c r="AO390" s="1">
        <v>730.58219061929901</v>
      </c>
      <c r="AP390" s="1">
        <v>1020.5356397281103</v>
      </c>
      <c r="AQ390" s="1">
        <v>84.126190476190473</v>
      </c>
      <c r="AR390" s="1">
        <v>90.354166666666671</v>
      </c>
      <c r="AS390" s="1">
        <v>541.05882352941171</v>
      </c>
      <c r="AT390" s="1">
        <v>164.47517629246531</v>
      </c>
      <c r="AU390" s="1">
        <v>4.3103699443173236</v>
      </c>
      <c r="AV390" s="1">
        <v>876.99865</v>
      </c>
      <c r="AW390" s="1">
        <v>261.565</v>
      </c>
      <c r="AX390" s="1">
        <v>10.692406999999999</v>
      </c>
      <c r="AY390" s="1">
        <v>347.6028484954</v>
      </c>
      <c r="AZ390" s="1">
        <v>1131.7747462999996</v>
      </c>
      <c r="BA390" s="1">
        <v>441.7327613999999</v>
      </c>
      <c r="BB390" s="1">
        <v>25.808975598969436</v>
      </c>
      <c r="BC390" s="1">
        <v>24.020499999999998</v>
      </c>
      <c r="BD390" s="1">
        <v>35.355999999999995</v>
      </c>
      <c r="BE390" s="1">
        <v>1553.409090909091</v>
      </c>
      <c r="BF390" s="1">
        <v>337.27272727272725</v>
      </c>
      <c r="BG390" s="1">
        <v>21547.702380952382</v>
      </c>
      <c r="BH390" s="1">
        <v>52.3125</v>
      </c>
      <c r="BI390" s="1">
        <v>241.07344730158729</v>
      </c>
      <c r="BJ390" s="1">
        <v>1274.5281600000001</v>
      </c>
      <c r="BK390" s="1">
        <v>1503.9357285714286</v>
      </c>
      <c r="BL390" s="1">
        <v>1989.2261904761904</v>
      </c>
      <c r="BM390" s="1">
        <v>1744</v>
      </c>
      <c r="BN390" s="1">
        <f t="shared" si="40"/>
        <v>254.47166019591134</v>
      </c>
      <c r="BO390" s="1">
        <f t="shared" si="41"/>
        <v>300</v>
      </c>
      <c r="BP390" s="1">
        <f t="shared" si="42"/>
        <v>136.69981321856696</v>
      </c>
      <c r="BQ390" s="1">
        <f t="shared" si="43"/>
        <v>249.22599744236487</v>
      </c>
      <c r="BR390" s="1">
        <f t="shared" si="44"/>
        <v>413.12329740613529</v>
      </c>
      <c r="BS390" s="49">
        <f>'PNG Exports'!K14</f>
        <v>0.27310924369747902</v>
      </c>
      <c r="BV390" s="49">
        <f>'PNG Exports'!J14</f>
        <v>0.28571428571428575</v>
      </c>
      <c r="BW390" s="49">
        <f>'PNG Exports'!I14</f>
        <v>0.44117647058823534</v>
      </c>
      <c r="BX390" s="1">
        <f t="shared" si="38"/>
        <v>322.96626876663561</v>
      </c>
      <c r="BY390" s="44">
        <v>4.4000000000000003E-3</v>
      </c>
      <c r="BZ390" s="44">
        <f t="shared" si="45"/>
        <v>0.17600000000000002</v>
      </c>
      <c r="CA390" s="47">
        <f t="shared" si="46"/>
        <v>267.54525704628094</v>
      </c>
      <c r="CB390" s="56">
        <f t="shared" si="47"/>
        <v>259.27227153111721</v>
      </c>
      <c r="CC390" s="1">
        <f>3.85/12</f>
        <v>0.32083333333333336</v>
      </c>
      <c r="CD390" s="1">
        <f t="shared" si="48"/>
        <v>34.58666666666668</v>
      </c>
      <c r="CE390" s="1">
        <f t="shared" si="39"/>
        <v>211.26300194254853</v>
      </c>
      <c r="CF390" s="1">
        <f t="shared" si="49"/>
        <v>202.12112532490761</v>
      </c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</row>
    <row r="391" spans="1:124">
      <c r="A391" s="1" t="s">
        <v>516</v>
      </c>
      <c r="B391" s="1">
        <v>195.97802936001551</v>
      </c>
      <c r="C391" s="1">
        <v>174.3240263673643</v>
      </c>
      <c r="D391" s="1">
        <v>170.95863813900144</v>
      </c>
      <c r="E391" s="1">
        <v>170.37971661020669</v>
      </c>
      <c r="F391" s="1">
        <v>176.30262163325477</v>
      </c>
      <c r="G391" s="1">
        <v>177.72334269616277</v>
      </c>
      <c r="H391" s="1">
        <v>137.04950212756415</v>
      </c>
      <c r="I391" s="38">
        <v>207.10253734865739</v>
      </c>
      <c r="J391" s="1">
        <v>208.64637231686126</v>
      </c>
      <c r="K391" s="1">
        <v>212.37992311076599</v>
      </c>
      <c r="L391" s="1">
        <v>2207.9166666666665</v>
      </c>
      <c r="M391" s="1">
        <v>1045.1197053406997</v>
      </c>
      <c r="N391" s="1">
        <v>213.46414735699855</v>
      </c>
      <c r="O391" s="1">
        <v>194.0952380952381</v>
      </c>
      <c r="P391" s="1">
        <v>125.37857142857099</v>
      </c>
      <c r="Q391" s="1">
        <v>2356.2383640000326</v>
      </c>
      <c r="R391" s="1">
        <v>225.49400000000006</v>
      </c>
      <c r="S391" s="1">
        <v>111.25450000000004</v>
      </c>
      <c r="T391" s="1">
        <v>1297.2055047619049</v>
      </c>
      <c r="U391" s="1">
        <v>8441.4880952380954</v>
      </c>
      <c r="V391" s="1">
        <v>100.74523809523809</v>
      </c>
      <c r="W391" s="1">
        <v>1315.2159047619048</v>
      </c>
      <c r="X391" s="1">
        <v>1885.514281547531</v>
      </c>
      <c r="Y391" s="1">
        <v>76.714285714285708</v>
      </c>
      <c r="Z391" s="1">
        <v>140.39523809523808</v>
      </c>
      <c r="AA391" s="1">
        <v>125.03492639424773</v>
      </c>
      <c r="AB391" s="1">
        <v>2121.2619047619046</v>
      </c>
      <c r="AC391" s="1">
        <v>142.61199999999999</v>
      </c>
      <c r="AD391" s="1">
        <v>374.978512001274</v>
      </c>
      <c r="AE391" s="1">
        <v>279.46019013392856</v>
      </c>
      <c r="AF391" s="1">
        <v>12.22</v>
      </c>
      <c r="AG391" s="1">
        <v>16.71</v>
      </c>
      <c r="AH391" s="1">
        <v>2.5295000000000001</v>
      </c>
      <c r="AI391" s="1">
        <v>20393.666666666668</v>
      </c>
      <c r="AJ391" s="1">
        <v>112.70380952380951</v>
      </c>
      <c r="AK391" s="1">
        <v>119.70238095238095</v>
      </c>
      <c r="AL391" s="1">
        <v>116.14619047619047</v>
      </c>
      <c r="AM391" s="1">
        <v>102.26285714285714</v>
      </c>
      <c r="AN391" s="1">
        <v>2911.3998952380953</v>
      </c>
      <c r="AO391" s="1">
        <v>778.64096152749903</v>
      </c>
      <c r="AP391" s="1">
        <v>1047.6884915007226</v>
      </c>
      <c r="AQ391" s="1">
        <v>86.405238095238076</v>
      </c>
      <c r="AR391" s="1">
        <v>91.166666666666671</v>
      </c>
      <c r="AS391" s="1">
        <v>547.47619047619048</v>
      </c>
      <c r="AT391" s="1">
        <v>181.5516419847325</v>
      </c>
      <c r="AU391" s="1">
        <v>4.9329258680553156</v>
      </c>
      <c r="AV391" s="1">
        <v>885.06880000000001</v>
      </c>
      <c r="AW391" s="1">
        <v>271.00900000000001</v>
      </c>
      <c r="AX391" s="1">
        <v>10.471945</v>
      </c>
      <c r="AY391" s="1">
        <v>364.49025776459996</v>
      </c>
      <c r="AZ391" s="1">
        <v>1170.2233191</v>
      </c>
      <c r="BA391" s="1">
        <v>461.55598754999983</v>
      </c>
      <c r="BB391" s="1">
        <v>26.271490719489073</v>
      </c>
      <c r="BC391" s="1">
        <v>23.416000000000004</v>
      </c>
      <c r="BD391" s="1">
        <v>33.985999999999997</v>
      </c>
      <c r="BE391" s="1">
        <v>1441</v>
      </c>
      <c r="BF391" s="1">
        <v>341</v>
      </c>
      <c r="BG391" s="1">
        <v>24293.309523809523</v>
      </c>
      <c r="BH391" s="1">
        <v>52.055555555555557</v>
      </c>
      <c r="BI391" s="1">
        <v>244.95777777777775</v>
      </c>
      <c r="BJ391" s="1">
        <v>1402.7904142857144</v>
      </c>
      <c r="BK391" s="1">
        <v>1560.8229100000001</v>
      </c>
      <c r="BL391" s="1">
        <v>2057.7857142857142</v>
      </c>
      <c r="BM391" s="1">
        <v>1770</v>
      </c>
      <c r="BN391" s="1">
        <f t="shared" si="40"/>
        <v>266.45270336283875</v>
      </c>
      <c r="BO391" s="1">
        <f t="shared" si="41"/>
        <v>287.11340206185565</v>
      </c>
      <c r="BP391" s="1">
        <f t="shared" si="42"/>
        <v>140.03032643836008</v>
      </c>
      <c r="BQ391" s="1">
        <f t="shared" si="43"/>
        <v>262.77409541573678</v>
      </c>
      <c r="BR391" s="1">
        <f t="shared" si="44"/>
        <v>419.2822456472818</v>
      </c>
      <c r="BS391" s="49">
        <f>BS390</f>
        <v>0.27310924369747902</v>
      </c>
      <c r="BV391" s="49">
        <f>BV390</f>
        <v>0.28571428571428575</v>
      </c>
      <c r="BW391" s="49">
        <f>BW390</f>
        <v>0.44117647058823534</v>
      </c>
      <c r="BX391" s="1">
        <f t="shared" si="38"/>
        <v>332.82647058747568</v>
      </c>
      <c r="BY391" s="44">
        <v>4.4000000000000003E-3</v>
      </c>
      <c r="BZ391" s="44">
        <f t="shared" si="45"/>
        <v>0.1804</v>
      </c>
      <c r="CA391" s="47">
        <f t="shared" si="46"/>
        <v>274.24901176407997</v>
      </c>
      <c r="CB391" s="56">
        <f t="shared" si="47"/>
        <v>266.76064164759862</v>
      </c>
      <c r="CC391" s="1">
        <f t="shared" ref="CC391:CC401" si="54">3.85/12</f>
        <v>0.32083333333333336</v>
      </c>
      <c r="CD391" s="1">
        <f t="shared" si="48"/>
        <v>34.907500000000013</v>
      </c>
      <c r="CE391" s="1">
        <f t="shared" si="39"/>
        <v>216.64507036715256</v>
      </c>
      <c r="CF391" s="1">
        <f t="shared" si="49"/>
        <v>213.95403615485054</v>
      </c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</row>
    <row r="392" spans="1:124">
      <c r="A392" s="1" t="s">
        <v>517</v>
      </c>
      <c r="B392" s="1">
        <v>201.82986150703766</v>
      </c>
      <c r="C392" s="1">
        <v>175.93990946905328</v>
      </c>
      <c r="D392" s="1">
        <v>173.95122987248854</v>
      </c>
      <c r="E392" s="1">
        <v>174.26936965488821</v>
      </c>
      <c r="F392" s="1">
        <v>171.01450414810739</v>
      </c>
      <c r="G392" s="1">
        <v>177.94863790293141</v>
      </c>
      <c r="H392" s="1">
        <v>137.83480178646238</v>
      </c>
      <c r="I392" s="38">
        <v>206.92333473630242</v>
      </c>
      <c r="J392" s="1">
        <v>216.9763816061058</v>
      </c>
      <c r="K392" s="1">
        <v>222.02889721977553</v>
      </c>
      <c r="L392" s="1">
        <v>2184.159090909091</v>
      </c>
      <c r="M392" s="1">
        <v>1151.4314414866901</v>
      </c>
      <c r="N392" s="1">
        <v>222.68376290462547</v>
      </c>
      <c r="O392" s="1">
        <v>194.36363636363637</v>
      </c>
      <c r="P392" s="1">
        <v>115.135714285714</v>
      </c>
      <c r="Q392" s="1">
        <v>2359.2492750350066</v>
      </c>
      <c r="R392" s="1">
        <v>201.85090909090914</v>
      </c>
      <c r="S392" s="1">
        <v>113.59681818181816</v>
      </c>
      <c r="T392" s="1">
        <v>1288.7526045454545</v>
      </c>
      <c r="U392" s="1">
        <v>8470.7840909090901</v>
      </c>
      <c r="V392" s="1">
        <v>99.50454545454545</v>
      </c>
      <c r="W392" s="1">
        <v>1319.3329545454546</v>
      </c>
      <c r="X392" s="1">
        <v>1807.7439113314824</v>
      </c>
      <c r="Y392" s="1">
        <v>82.25</v>
      </c>
      <c r="Z392" s="1">
        <v>144.66363636363633</v>
      </c>
      <c r="AA392" s="1">
        <v>117.18009957560224</v>
      </c>
      <c r="AB392" s="1">
        <v>2056.693181818182</v>
      </c>
      <c r="AC392" s="1">
        <v>147.03399999999999</v>
      </c>
      <c r="AD392" s="1">
        <v>357.05200619994002</v>
      </c>
      <c r="AE392" s="1">
        <v>280.66092066964285</v>
      </c>
      <c r="AF392" s="1">
        <v>12.51</v>
      </c>
      <c r="AG392" s="1">
        <v>18.420000000000002</v>
      </c>
      <c r="AH392" s="1">
        <v>2.1636363636363636</v>
      </c>
      <c r="AI392" s="1">
        <v>18660.80681818182</v>
      </c>
      <c r="AJ392" s="1">
        <v>117.785</v>
      </c>
      <c r="AK392" s="1">
        <v>124.92863636363636</v>
      </c>
      <c r="AL392" s="1">
        <v>122.2759090909091</v>
      </c>
      <c r="AM392" s="1">
        <v>106.15045454545454</v>
      </c>
      <c r="AN392" s="1">
        <v>2899.435531818182</v>
      </c>
      <c r="AO392" s="1">
        <v>802.57294212551801</v>
      </c>
      <c r="AP392" s="1">
        <v>1105.7418694084508</v>
      </c>
      <c r="AQ392" s="1">
        <v>84.689499999999981</v>
      </c>
      <c r="AR392" s="1">
        <v>92.788461538461533</v>
      </c>
      <c r="AS392" s="1">
        <v>577.0454545454545</v>
      </c>
      <c r="AT392" s="1">
        <v>178.21871590321484</v>
      </c>
      <c r="AU392" s="1">
        <v>4.9467766189982978</v>
      </c>
      <c r="AV392" s="1">
        <v>886.53599999999994</v>
      </c>
      <c r="AW392" s="1">
        <v>260.65800000000002</v>
      </c>
      <c r="AX392" s="1">
        <v>10.471945</v>
      </c>
      <c r="AY392" s="1">
        <v>405.2346900857728</v>
      </c>
      <c r="AZ392" s="1">
        <v>1196.5274419999998</v>
      </c>
      <c r="BA392" s="1">
        <v>496.29047522727257</v>
      </c>
      <c r="BB392" s="1">
        <v>26.300998327066875</v>
      </c>
      <c r="BC392" s="1">
        <v>23.788181818181819</v>
      </c>
      <c r="BD392" s="1">
        <v>33.482272727272722</v>
      </c>
      <c r="BE392" s="1">
        <v>1441</v>
      </c>
      <c r="BF392" s="1">
        <v>341</v>
      </c>
      <c r="BG392" s="1">
        <v>22985.43181818182</v>
      </c>
      <c r="BH392" s="1">
        <v>51.288888888888891</v>
      </c>
      <c r="BI392" s="1">
        <v>243.4935983333333</v>
      </c>
      <c r="BJ392" s="1">
        <v>1336.71795</v>
      </c>
      <c r="BK392" s="1">
        <v>1539.5248200000001</v>
      </c>
      <c r="BL392" s="1">
        <v>2035.925</v>
      </c>
      <c r="BM392" s="1">
        <v>1662.5</v>
      </c>
      <c r="BN392" s="1">
        <f t="shared" si="40"/>
        <v>267.37742151160285</v>
      </c>
      <c r="BO392" s="1">
        <f t="shared" si="41"/>
        <v>316.4948453608248</v>
      </c>
      <c r="BP392" s="1">
        <f t="shared" si="42"/>
        <v>128.13188099343796</v>
      </c>
      <c r="BQ392" s="1">
        <f t="shared" si="43"/>
        <v>274.62112380508279</v>
      </c>
      <c r="BR392" s="1">
        <f t="shared" si="44"/>
        <v>393.81736349638754</v>
      </c>
      <c r="BS392" s="49">
        <f t="shared" ref="BS392:BS401" si="55">BS391</f>
        <v>0.27310924369747902</v>
      </c>
      <c r="BV392" s="49">
        <f t="shared" ref="BV392:BV401" si="56">BV391</f>
        <v>0.28571428571428575</v>
      </c>
      <c r="BW392" s="49">
        <f t="shared" ref="BW392:BW401" si="57">BW391</f>
        <v>0.44117647058823534</v>
      </c>
      <c r="BX392" s="1">
        <f t="shared" si="38"/>
        <v>325.22937808453997</v>
      </c>
      <c r="BY392" s="44">
        <v>7.6E-3</v>
      </c>
      <c r="BZ392" s="44">
        <f t="shared" si="45"/>
        <v>0.188</v>
      </c>
      <c r="CA392" s="47">
        <f t="shared" si="46"/>
        <v>266.55799827808897</v>
      </c>
      <c r="CB392" s="56">
        <f t="shared" si="47"/>
        <v>266.65931996284382</v>
      </c>
      <c r="CC392" s="1">
        <f t="shared" si="54"/>
        <v>0.32083333333333336</v>
      </c>
      <c r="CD392" s="1">
        <f t="shared" si="48"/>
        <v>35.228333333333346</v>
      </c>
      <c r="CE392" s="1">
        <f t="shared" si="39"/>
        <v>210.65648867499124</v>
      </c>
      <c r="CF392" s="1">
        <f t="shared" si="49"/>
        <v>213.65077952107191</v>
      </c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</row>
    <row r="393" spans="1:124">
      <c r="A393" s="1" t="s">
        <v>518</v>
      </c>
      <c r="B393" s="1">
        <v>197.54684137955493</v>
      </c>
      <c r="C393" s="1">
        <v>175.19754566871893</v>
      </c>
      <c r="D393" s="1">
        <v>173.65901840405112</v>
      </c>
      <c r="E393" s="1">
        <v>174.49132431343565</v>
      </c>
      <c r="F393" s="1">
        <v>165.97606169801762</v>
      </c>
      <c r="G393" s="1">
        <v>176.75158356812378</v>
      </c>
      <c r="H393" s="1">
        <v>139.74004631328077</v>
      </c>
      <c r="I393" s="38">
        <v>203.48545335266471</v>
      </c>
      <c r="J393" s="1">
        <v>210.6219546971673</v>
      </c>
      <c r="K393" s="1">
        <v>214.36120829739957</v>
      </c>
      <c r="L393" s="1">
        <v>2048.5052631578947</v>
      </c>
      <c r="M393" s="1">
        <v>1029.3343856879769</v>
      </c>
      <c r="N393" s="1">
        <v>237.27438989753099</v>
      </c>
      <c r="O393" s="1">
        <v>192.0952380952381</v>
      </c>
      <c r="P393" s="1">
        <v>110.989285714286</v>
      </c>
      <c r="Q393" s="1">
        <v>2266.7845569589686</v>
      </c>
      <c r="R393" s="1">
        <v>193.35100000000006</v>
      </c>
      <c r="S393" s="1">
        <v>111.71299999999999</v>
      </c>
      <c r="T393" s="1">
        <v>1304.0631523809527</v>
      </c>
      <c r="U393" s="1">
        <v>8285.5263157894733</v>
      </c>
      <c r="V393" s="1">
        <v>100.09736842105262</v>
      </c>
      <c r="W393" s="1">
        <v>1408.0950952380954</v>
      </c>
      <c r="X393" s="1">
        <v>1717.7857872039003</v>
      </c>
      <c r="Y393" s="1">
        <v>84</v>
      </c>
      <c r="Z393" s="1">
        <v>147.64736842105265</v>
      </c>
      <c r="AA393" s="1">
        <v>109.12455316193174</v>
      </c>
      <c r="AB393" s="1">
        <v>2073.6447368421054</v>
      </c>
      <c r="AC393" s="1">
        <v>128.005</v>
      </c>
      <c r="AD393" s="1">
        <v>353.69889957437499</v>
      </c>
      <c r="AE393" s="1">
        <v>274.20945455357139</v>
      </c>
      <c r="AF393" s="1">
        <v>12.57</v>
      </c>
      <c r="AG393" s="1">
        <v>19.57</v>
      </c>
      <c r="AH393" s="1">
        <v>1.953157894736842</v>
      </c>
      <c r="AI393" s="1">
        <v>17892.815789473683</v>
      </c>
      <c r="AJ393" s="1">
        <v>113.75079365079364</v>
      </c>
      <c r="AK393" s="1">
        <v>120.5909523809524</v>
      </c>
      <c r="AL393" s="1">
        <v>117.37714285714286</v>
      </c>
      <c r="AM393" s="1">
        <v>103.28428571428573</v>
      </c>
      <c r="AN393" s="1">
        <v>2921.4613047619046</v>
      </c>
      <c r="AO393" s="1">
        <v>822.89048765762504</v>
      </c>
      <c r="AP393" s="1">
        <v>1157.4485227701525</v>
      </c>
      <c r="AQ393" s="1">
        <v>79.852499999999992</v>
      </c>
      <c r="AR393" s="1">
        <v>93.25</v>
      </c>
      <c r="AS393" s="1">
        <v>585.95238095238096</v>
      </c>
      <c r="AT393" s="1">
        <v>174.40420571345629</v>
      </c>
      <c r="AU393" s="1">
        <v>5.080424201304977</v>
      </c>
      <c r="AV393" s="1">
        <v>896.38080000000002</v>
      </c>
      <c r="AW393" s="1">
        <v>295.39499999999998</v>
      </c>
      <c r="AX393" s="1">
        <v>9.9207900000000002</v>
      </c>
      <c r="AY393" s="1">
        <v>440.61587683319988</v>
      </c>
      <c r="AZ393" s="1">
        <v>1232.5820456190474</v>
      </c>
      <c r="BA393" s="1">
        <v>529.42160144999991</v>
      </c>
      <c r="BB393" s="1">
        <v>26.60506158279734</v>
      </c>
      <c r="BC393" s="1">
        <v>22.477</v>
      </c>
      <c r="BD393" s="1">
        <v>31.928999999999995</v>
      </c>
      <c r="BE393" s="1">
        <v>1441</v>
      </c>
      <c r="BF393" s="1">
        <v>341</v>
      </c>
      <c r="BG393" s="1">
        <v>22114.526315789473</v>
      </c>
      <c r="BH393" s="1">
        <v>51.300000000000004</v>
      </c>
      <c r="BI393" s="1">
        <v>228.56310365079366</v>
      </c>
      <c r="BJ393" s="1">
        <v>1288.5266624999999</v>
      </c>
      <c r="BK393" s="1">
        <v>1441.5023874999999</v>
      </c>
      <c r="BL393" s="1">
        <v>2002.6842105263158</v>
      </c>
      <c r="BM393" s="1">
        <v>1651.25</v>
      </c>
      <c r="BN393" s="1">
        <f t="shared" si="40"/>
        <v>261.52982278935241</v>
      </c>
      <c r="BO393" s="1">
        <f t="shared" si="41"/>
        <v>336.25429553264604</v>
      </c>
      <c r="BP393" s="1">
        <f t="shared" si="42"/>
        <v>122.85857550063469</v>
      </c>
      <c r="BQ393" s="1">
        <f t="shared" si="43"/>
        <v>265.21518687524747</v>
      </c>
      <c r="BR393" s="1">
        <f t="shared" si="44"/>
        <v>391.15243396896841</v>
      </c>
      <c r="BS393" s="49">
        <f t="shared" si="55"/>
        <v>0.27310924369747902</v>
      </c>
      <c r="BV393" s="49">
        <f t="shared" si="56"/>
        <v>0.28571428571428575</v>
      </c>
      <c r="BW393" s="49">
        <f t="shared" si="57"/>
        <v>0.44117647058823534</v>
      </c>
      <c r="BX393" s="1">
        <f t="shared" si="38"/>
        <v>319.76923006540517</v>
      </c>
      <c r="BY393" s="44">
        <v>3.0000000000000001E-3</v>
      </c>
      <c r="BZ393" s="44">
        <f t="shared" si="45"/>
        <v>0.191</v>
      </c>
      <c r="CA393" s="47">
        <f t="shared" si="46"/>
        <v>259.65261481310904</v>
      </c>
      <c r="CB393" s="56">
        <f t="shared" si="47"/>
        <v>263.15596738797643</v>
      </c>
      <c r="CC393" s="1">
        <f t="shared" si="54"/>
        <v>0.32083333333333336</v>
      </c>
      <c r="CD393" s="1">
        <f t="shared" si="48"/>
        <v>35.549166666666679</v>
      </c>
      <c r="CE393" s="1">
        <f t="shared" si="39"/>
        <v>206.09393352073747</v>
      </c>
      <c r="CF393" s="1">
        <f t="shared" si="49"/>
        <v>208.37521109786434</v>
      </c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</row>
    <row r="394" spans="1:124">
      <c r="A394" s="1" t="s">
        <v>519</v>
      </c>
      <c r="B394" s="1">
        <v>185.21812408142515</v>
      </c>
      <c r="C394" s="1">
        <v>169.80647533968497</v>
      </c>
      <c r="D394" s="1">
        <v>169.61159271849749</v>
      </c>
      <c r="E394" s="1">
        <v>170.45068456772822</v>
      </c>
      <c r="F394" s="1">
        <v>161.8659954839512</v>
      </c>
      <c r="G394" s="1">
        <v>170.00332266648624</v>
      </c>
      <c r="H394" s="1">
        <v>137.6991567723272</v>
      </c>
      <c r="I394" s="38">
        <v>193.33700260974894</v>
      </c>
      <c r="J394" s="1">
        <v>194.23447324592209</v>
      </c>
      <c r="K394" s="1">
        <v>196.28330794306575</v>
      </c>
      <c r="L394" s="1">
        <v>2002.5227272727273</v>
      </c>
      <c r="M394" s="1">
        <v>955.44078789334606</v>
      </c>
      <c r="N394" s="1">
        <v>236.98473887873322</v>
      </c>
      <c r="O394" s="1">
        <v>187.30434782608697</v>
      </c>
      <c r="P394" s="1">
        <v>102.675</v>
      </c>
      <c r="Q394" s="1">
        <v>2113.0827298611794</v>
      </c>
      <c r="R394" s="1">
        <v>186.34590909090915</v>
      </c>
      <c r="S394" s="1">
        <v>116.00772727272725</v>
      </c>
      <c r="T394" s="1">
        <v>1236.6226652173914</v>
      </c>
      <c r="U394" s="1">
        <v>7896.909090909091</v>
      </c>
      <c r="V394" s="1">
        <v>88.534090909090921</v>
      </c>
      <c r="W394" s="1">
        <v>1518.0030000000002</v>
      </c>
      <c r="X394" s="1">
        <v>1619.4875436716509</v>
      </c>
      <c r="Y394" s="1">
        <v>84</v>
      </c>
      <c r="Z394" s="1">
        <v>136.27272727272728</v>
      </c>
      <c r="AA394" s="1">
        <v>97.924981555463646</v>
      </c>
      <c r="AB394" s="1">
        <v>1999.25</v>
      </c>
      <c r="AC394" s="1">
        <v>148.87200000000001</v>
      </c>
      <c r="AD394" s="1">
        <v>367.02541036255502</v>
      </c>
      <c r="AE394" s="1">
        <v>268.78648303571424</v>
      </c>
      <c r="AF394" s="1">
        <v>12.57</v>
      </c>
      <c r="AG394" s="1">
        <v>18.329999999999998</v>
      </c>
      <c r="AH394" s="1">
        <v>2.4322500000000002</v>
      </c>
      <c r="AI394" s="1">
        <v>16968.31818181818</v>
      </c>
      <c r="AJ394" s="1">
        <v>104.15811594202896</v>
      </c>
      <c r="AK394" s="1">
        <v>110.52173913043478</v>
      </c>
      <c r="AL394" s="1">
        <v>107.44565217391306</v>
      </c>
      <c r="AM394" s="1">
        <v>94.506956521739141</v>
      </c>
      <c r="AN394" s="1">
        <v>2874.6249391304345</v>
      </c>
      <c r="AO394" s="1">
        <v>755.83243958903904</v>
      </c>
      <c r="AP394" s="1">
        <v>1031.1243785162296</v>
      </c>
      <c r="AQ394" s="1">
        <v>79.152272727272717</v>
      </c>
      <c r="AR394" s="1">
        <v>94.0625</v>
      </c>
      <c r="AS394" s="1">
        <v>612.43478260869563</v>
      </c>
      <c r="AT394" s="1">
        <v>169.10562199546246</v>
      </c>
      <c r="AU394" s="1">
        <v>4.9914503621200259</v>
      </c>
      <c r="AV394" s="1">
        <v>892.15840000000003</v>
      </c>
      <c r="AW394" s="1">
        <v>300.32799999999997</v>
      </c>
      <c r="AX394" s="1">
        <v>9.7003280000000007</v>
      </c>
      <c r="AY394" s="1">
        <v>459.41830147822725</v>
      </c>
      <c r="AZ394" s="1">
        <v>1134.5776199999998</v>
      </c>
      <c r="BA394" s="1">
        <v>520.92545590909094</v>
      </c>
      <c r="BB394" s="1">
        <v>26.472985669488008</v>
      </c>
      <c r="BC394" s="1">
        <v>20.265454545454542</v>
      </c>
      <c r="BD394" s="1">
        <v>30.370000000000005</v>
      </c>
      <c r="BE394" s="1">
        <v>1441</v>
      </c>
      <c r="BF394" s="1">
        <v>341</v>
      </c>
      <c r="BG394" s="1">
        <v>20295.340909090908</v>
      </c>
      <c r="BH394" s="1">
        <v>51.888888888888886</v>
      </c>
      <c r="BI394" s="1">
        <v>231.14162659420293</v>
      </c>
      <c r="BJ394" s="1">
        <v>1237.6298125000001</v>
      </c>
      <c r="BK394" s="1">
        <v>1340.3008500000001</v>
      </c>
      <c r="BL394" s="1">
        <v>1928.0113636363637</v>
      </c>
      <c r="BM394" s="1">
        <v>1558</v>
      </c>
      <c r="BN394" s="1">
        <f t="shared" si="40"/>
        <v>249.26325213563621</v>
      </c>
      <c r="BO394" s="1">
        <f t="shared" si="41"/>
        <v>314.94845360824735</v>
      </c>
      <c r="BP394" s="1">
        <f t="shared" si="42"/>
        <v>116.51063896193068</v>
      </c>
      <c r="BQ394" s="1">
        <f t="shared" si="43"/>
        <v>242.84941930992994</v>
      </c>
      <c r="BR394" s="1">
        <f t="shared" si="44"/>
        <v>369.06312921947176</v>
      </c>
      <c r="BS394" s="49">
        <f t="shared" si="55"/>
        <v>0.27310924369747902</v>
      </c>
      <c r="BV394" s="49">
        <f t="shared" si="56"/>
        <v>0.28571428571428575</v>
      </c>
      <c r="BW394" s="49">
        <f t="shared" si="57"/>
        <v>0.44117647058823534</v>
      </c>
      <c r="BX394" s="1">
        <f t="shared" si="38"/>
        <v>300.28361541989977</v>
      </c>
      <c r="BY394" s="45">
        <v>-1.1999999999999999E-3</v>
      </c>
      <c r="BZ394" s="44">
        <f t="shared" si="45"/>
        <v>0.1898</v>
      </c>
      <c r="CA394" s="47">
        <f t="shared" si="46"/>
        <v>242.9294448746989</v>
      </c>
      <c r="CB394" s="56">
        <f t="shared" si="47"/>
        <v>253.04270613133767</v>
      </c>
      <c r="CC394" s="1">
        <f t="shared" si="54"/>
        <v>0.32083333333333336</v>
      </c>
      <c r="CD394" s="1">
        <f t="shared" si="48"/>
        <v>35.870000000000012</v>
      </c>
      <c r="CE394" s="1">
        <f t="shared" si="39"/>
        <v>192.57188256878169</v>
      </c>
      <c r="CF394" s="1">
        <f t="shared" si="49"/>
        <v>199.33290804475956</v>
      </c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</row>
    <row r="395" spans="1:124">
      <c r="A395" s="1" t="s">
        <v>520</v>
      </c>
      <c r="B395" s="1">
        <v>170.03699509813225</v>
      </c>
      <c r="C395" s="1">
        <v>165.88305905855154</v>
      </c>
      <c r="D395" s="1">
        <v>168.3796205382005</v>
      </c>
      <c r="E395" s="1">
        <v>169.2459624022363</v>
      </c>
      <c r="F395" s="1">
        <v>160.38248035336971</v>
      </c>
      <c r="G395" s="1">
        <v>163.3613285395889</v>
      </c>
      <c r="H395" s="1">
        <v>132.44877574194012</v>
      </c>
      <c r="I395" s="38">
        <v>185.68982993389264</v>
      </c>
      <c r="J395" s="1">
        <v>172.46719178684938</v>
      </c>
      <c r="K395" s="1">
        <v>171.01620487579603</v>
      </c>
      <c r="L395" s="1">
        <v>1885.5131578947369</v>
      </c>
      <c r="M395" s="1">
        <v>956.32728229413317</v>
      </c>
      <c r="N395" s="1">
        <v>234.70017083333326</v>
      </c>
      <c r="O395" s="1">
        <v>183.5952380952381</v>
      </c>
      <c r="P395" s="1">
        <v>93.417857142857102</v>
      </c>
      <c r="Q395" s="1">
        <v>2265.8418656496196</v>
      </c>
      <c r="R395" s="1">
        <v>169.78952380952384</v>
      </c>
      <c r="S395" s="1">
        <v>113.3447619047619</v>
      </c>
      <c r="T395" s="1">
        <v>1182.6853047619047</v>
      </c>
      <c r="U395" s="1">
        <v>7428.2894736842109</v>
      </c>
      <c r="V395" s="1">
        <v>82.181578947368408</v>
      </c>
      <c r="W395" s="1">
        <v>1642.3026190476189</v>
      </c>
      <c r="X395" s="1">
        <v>1546.616522390138</v>
      </c>
      <c r="Y395" s="1">
        <v>84</v>
      </c>
      <c r="Z395" s="1">
        <v>134.62105263157895</v>
      </c>
      <c r="AA395" s="1">
        <v>92.331013711505705</v>
      </c>
      <c r="AB395" s="1">
        <v>1850.957894736842</v>
      </c>
      <c r="AC395" s="1">
        <v>145.65299999999999</v>
      </c>
      <c r="AD395" s="1">
        <v>362.311270814267</v>
      </c>
      <c r="AE395" s="1">
        <v>267.22581454081626</v>
      </c>
      <c r="AF395" s="1">
        <v>12.56</v>
      </c>
      <c r="AG395" s="1">
        <v>19.38</v>
      </c>
      <c r="AH395" s="1">
        <v>2.4544380952380953</v>
      </c>
      <c r="AI395" s="1">
        <v>16603.684210526317</v>
      </c>
      <c r="AJ395" s="1">
        <v>90.728253968253952</v>
      </c>
      <c r="AK395" s="1">
        <v>95.589047619047619</v>
      </c>
      <c r="AL395" s="1">
        <v>94.236190476190458</v>
      </c>
      <c r="AM395" s="1">
        <v>82.359523809523793</v>
      </c>
      <c r="AN395" s="1">
        <v>2780.6651190476196</v>
      </c>
      <c r="AO395" s="1">
        <v>952.76366103577902</v>
      </c>
      <c r="AP395" s="1">
        <v>927.6276422504003</v>
      </c>
      <c r="AQ395" s="1">
        <v>91.872000000000014</v>
      </c>
      <c r="AR395" s="1">
        <v>94.5</v>
      </c>
      <c r="AS395" s="1">
        <v>606.14285714285711</v>
      </c>
      <c r="AT395" s="1">
        <v>145.09141193104873</v>
      </c>
      <c r="AU395" s="1">
        <v>4.4527489934083917</v>
      </c>
      <c r="AV395" s="1">
        <v>862.84</v>
      </c>
      <c r="AW395" s="1">
        <v>292.13400000000001</v>
      </c>
      <c r="AX395" s="1">
        <v>9.7003280000000007</v>
      </c>
      <c r="AY395" s="1">
        <v>464.01532139376184</v>
      </c>
      <c r="AZ395" s="1">
        <v>1097.7957780952379</v>
      </c>
      <c r="BA395" s="1">
        <v>522.32919249999998</v>
      </c>
      <c r="BB395" s="1">
        <v>25.880052669298781</v>
      </c>
      <c r="BC395" s="1">
        <v>20.09809523809524</v>
      </c>
      <c r="BD395" s="1">
        <v>28.891904761904762</v>
      </c>
      <c r="BE395" s="1">
        <v>1441</v>
      </c>
      <c r="BF395" s="1">
        <v>341</v>
      </c>
      <c r="BG395" s="1">
        <v>19255.394736842107</v>
      </c>
      <c r="BH395" s="1">
        <v>50.833333333333336</v>
      </c>
      <c r="BI395" s="1">
        <v>241.91330253968252</v>
      </c>
      <c r="BJ395" s="1">
        <v>1203.4094833333336</v>
      </c>
      <c r="BK395" s="1">
        <v>1285.4210874999999</v>
      </c>
      <c r="BL395" s="1">
        <v>1855.9342105263158</v>
      </c>
      <c r="BM395" s="1">
        <v>1598.5</v>
      </c>
      <c r="BN395" s="1">
        <f t="shared" si="40"/>
        <v>234.47143315186426</v>
      </c>
      <c r="BO395" s="1">
        <f t="shared" si="41"/>
        <v>332.98969072164948</v>
      </c>
      <c r="BP395" s="1">
        <f t="shared" si="42"/>
        <v>114.0069296062231</v>
      </c>
      <c r="BQ395" s="1">
        <f t="shared" si="43"/>
        <v>211.53708083062241</v>
      </c>
      <c r="BR395" s="1">
        <f t="shared" si="44"/>
        <v>378.65687551818075</v>
      </c>
      <c r="BS395" s="49">
        <f t="shared" si="55"/>
        <v>0.27310924369747902</v>
      </c>
      <c r="BV395" s="49">
        <f t="shared" si="56"/>
        <v>0.28571428571428575</v>
      </c>
      <c r="BW395" s="49">
        <f t="shared" si="57"/>
        <v>0.44117647058823534</v>
      </c>
      <c r="BX395" s="1">
        <f t="shared" si="38"/>
        <v>291.52998563345585</v>
      </c>
      <c r="BY395" s="45">
        <v>-1.5E-3</v>
      </c>
      <c r="BZ395" s="44">
        <f t="shared" si="45"/>
        <v>0.1883</v>
      </c>
      <c r="CA395" s="47">
        <f t="shared" si="46"/>
        <v>236.19759436022593</v>
      </c>
      <c r="CB395" s="56">
        <f t="shared" si="47"/>
        <v>244.62015024578182</v>
      </c>
      <c r="CC395" s="1">
        <f t="shared" si="54"/>
        <v>0.32083333333333336</v>
      </c>
      <c r="CD395" s="1">
        <f t="shared" si="48"/>
        <v>36.190833333333345</v>
      </c>
      <c r="CE395" s="1">
        <f t="shared" si="39"/>
        <v>186.02285441616118</v>
      </c>
      <c r="CF395" s="1">
        <f t="shared" si="49"/>
        <v>189.29736849247143</v>
      </c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</row>
    <row r="396" spans="1:124">
      <c r="A396" s="1" t="s">
        <v>521</v>
      </c>
      <c r="B396" s="1">
        <v>178.09834605753741</v>
      </c>
      <c r="C396" s="1">
        <v>172.81310569264997</v>
      </c>
      <c r="D396" s="1">
        <v>183.79193239347612</v>
      </c>
      <c r="E396" s="1">
        <v>185.48312141375931</v>
      </c>
      <c r="F396" s="1">
        <v>168.18068672280324</v>
      </c>
      <c r="G396" s="1">
        <v>161.72359614940106</v>
      </c>
      <c r="H396" s="1">
        <v>132.05754052752749</v>
      </c>
      <c r="I396" s="38">
        <v>183.15173793544201</v>
      </c>
      <c r="J396" s="1">
        <v>181.19039502300961</v>
      </c>
      <c r="K396" s="1">
        <v>182.2834306098506</v>
      </c>
      <c r="L396" s="1">
        <v>1876.25</v>
      </c>
      <c r="M396" s="1">
        <v>966.85082872928183</v>
      </c>
      <c r="N396" s="1">
        <v>242.52907708333333</v>
      </c>
      <c r="O396" s="1">
        <v>180.36363636363637</v>
      </c>
      <c r="P396" s="1">
        <v>94.542857142857102</v>
      </c>
      <c r="Q396" s="1">
        <v>2349.819282627177</v>
      </c>
      <c r="R396" s="1">
        <v>190.77285714285722</v>
      </c>
      <c r="S396" s="1">
        <v>113.36952380952383</v>
      </c>
      <c r="T396" s="1">
        <v>1209.4321499999999</v>
      </c>
      <c r="U396" s="1">
        <v>7584.261363636364</v>
      </c>
      <c r="V396" s="1">
        <v>83.968181818181833</v>
      </c>
      <c r="W396" s="1">
        <v>1735.1185454545455</v>
      </c>
      <c r="X396" s="1">
        <v>1541.4513864513879</v>
      </c>
      <c r="Y396" s="1">
        <v>84</v>
      </c>
      <c r="Z396" s="1">
        <v>127.93636363636364</v>
      </c>
      <c r="AA396" s="1">
        <v>91.455146387760209</v>
      </c>
      <c r="AB396" s="1">
        <v>1881.4772727272727</v>
      </c>
      <c r="AC396" s="1">
        <v>134.37299999999999</v>
      </c>
      <c r="AD396" s="1">
        <v>357.19175146738797</v>
      </c>
      <c r="AE396" s="1">
        <v>332.94729893707483</v>
      </c>
      <c r="AF396" s="1">
        <v>11.38</v>
      </c>
      <c r="AG396" s="1">
        <v>19.100000000000001</v>
      </c>
      <c r="AH396" s="1">
        <v>2.9646200000000005</v>
      </c>
      <c r="AI396" s="1">
        <v>16128.40909090909</v>
      </c>
      <c r="AJ396" s="1">
        <v>96.750454545454559</v>
      </c>
      <c r="AK396" s="1">
        <v>103.14090909090906</v>
      </c>
      <c r="AL396" s="1">
        <v>99.219999999999985</v>
      </c>
      <c r="AM396" s="1">
        <v>87.89045454545456</v>
      </c>
      <c r="AN396" s="1">
        <v>2817.785549267277</v>
      </c>
      <c r="AO396" s="1">
        <v>1015.15810558403</v>
      </c>
      <c r="AP396" s="1">
        <v>952.53913865708603</v>
      </c>
      <c r="AQ396" s="1">
        <v>94.47</v>
      </c>
      <c r="AR396" s="1">
        <v>94.729166666666671</v>
      </c>
      <c r="AS396" s="1">
        <v>578.36363636363637</v>
      </c>
      <c r="AT396" s="1">
        <v>139.63239181190576</v>
      </c>
      <c r="AU396" s="1">
        <v>4.4359988971634214</v>
      </c>
      <c r="AV396" s="1">
        <v>857.91750000000002</v>
      </c>
      <c r="AW396" s="1">
        <v>295.20600000000002</v>
      </c>
      <c r="AX396" s="1">
        <v>9.7003280000000007</v>
      </c>
      <c r="AY396" s="1">
        <v>552.53616868823792</v>
      </c>
      <c r="AZ396" s="1">
        <v>1175.2724238095238</v>
      </c>
      <c r="BA396" s="1">
        <v>609.44675549999988</v>
      </c>
      <c r="BB396" s="1">
        <v>25.922431817425831</v>
      </c>
      <c r="BC396" s="1">
        <v>22.757142857142856</v>
      </c>
      <c r="BD396" s="1">
        <v>28.708571428571428</v>
      </c>
      <c r="BE396" s="1">
        <v>1505.5447916666672</v>
      </c>
      <c r="BF396" s="1">
        <v>345.58799999999997</v>
      </c>
      <c r="BG396" s="1">
        <v>18546.090909090908</v>
      </c>
      <c r="BH396" s="1">
        <v>50.355555555555554</v>
      </c>
      <c r="BI396" s="1">
        <v>309.73240833333335</v>
      </c>
      <c r="BJ396" s="1">
        <v>1225.787</v>
      </c>
      <c r="BK396" s="1">
        <v>1291.2418285714286</v>
      </c>
      <c r="BL396" s="1">
        <v>1847.75</v>
      </c>
      <c r="BM396" s="1">
        <v>1622</v>
      </c>
      <c r="BN396" s="1">
        <f t="shared" si="40"/>
        <v>239.39463285995907</v>
      </c>
      <c r="BO396" s="1">
        <f t="shared" si="41"/>
        <v>328.17869415807559</v>
      </c>
      <c r="BP396" s="1">
        <f t="shared" si="42"/>
        <v>110.74351791886767</v>
      </c>
      <c r="BQ396" s="1">
        <f t="shared" si="43"/>
        <v>225.57811738273386</v>
      </c>
      <c r="BR396" s="1">
        <f t="shared" si="44"/>
        <v>384.22361719767861</v>
      </c>
      <c r="BS396" s="49">
        <f t="shared" si="55"/>
        <v>0.27310924369747902</v>
      </c>
      <c r="BV396" s="49">
        <f t="shared" si="56"/>
        <v>0.28571428571428575</v>
      </c>
      <c r="BW396" s="49">
        <f t="shared" si="57"/>
        <v>0.44117647058823534</v>
      </c>
      <c r="BX396" s="1">
        <f t="shared" si="38"/>
        <v>299.34219715831728</v>
      </c>
      <c r="BY396" s="45">
        <v>-1.6000000000000001E-3</v>
      </c>
      <c r="BZ396" s="44">
        <f t="shared" si="45"/>
        <v>0.1867</v>
      </c>
      <c r="CA396" s="47">
        <f t="shared" si="46"/>
        <v>242.97606143340613</v>
      </c>
      <c r="CB396" s="56">
        <f t="shared" si="47"/>
        <v>243.79810583959397</v>
      </c>
      <c r="CC396" s="1">
        <f t="shared" si="54"/>
        <v>0.32083333333333336</v>
      </c>
      <c r="CD396" s="1">
        <f t="shared" si="48"/>
        <v>36.511666666666677</v>
      </c>
      <c r="CE396" s="1">
        <f t="shared" si="39"/>
        <v>190.0473719391963</v>
      </c>
      <c r="CF396" s="1">
        <f t="shared" si="49"/>
        <v>188.03511317767874</v>
      </c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</row>
    <row r="397" spans="1:124">
      <c r="A397" s="1" t="s">
        <v>522</v>
      </c>
      <c r="B397" s="1">
        <v>185.68543342068025</v>
      </c>
      <c r="C397" s="1">
        <v>170.12771134314059</v>
      </c>
      <c r="D397" s="1">
        <v>185.13844208149996</v>
      </c>
      <c r="E397" s="1">
        <v>186.92016144720682</v>
      </c>
      <c r="F397" s="1">
        <v>168.69151722529051</v>
      </c>
      <c r="G397" s="1">
        <v>154.96565019487139</v>
      </c>
      <c r="H397" s="1">
        <v>130.69942700902794</v>
      </c>
      <c r="I397" s="38">
        <v>172.49342933968543</v>
      </c>
      <c r="J397" s="1">
        <v>194.78724055409813</v>
      </c>
      <c r="K397" s="1">
        <v>198.41530152878121</v>
      </c>
      <c r="L397" s="1">
        <v>1843.3272727272727</v>
      </c>
      <c r="M397" s="1">
        <v>954.84025942829692</v>
      </c>
      <c r="N397" s="1">
        <v>258.64346231884048</v>
      </c>
      <c r="O397" s="1">
        <v>183.13043478260869</v>
      </c>
      <c r="P397" s="1">
        <v>97.5</v>
      </c>
      <c r="Q397" s="1">
        <v>2512.2603534323775</v>
      </c>
      <c r="R397" s="1">
        <v>175.96695652173921</v>
      </c>
      <c r="S397" s="1">
        <v>113.01391304347825</v>
      </c>
      <c r="T397" s="1">
        <v>1221.6665478260868</v>
      </c>
      <c r="U397" s="1">
        <v>7510.431818181818</v>
      </c>
      <c r="V397" s="1">
        <v>84.39772727272728</v>
      </c>
      <c r="W397" s="1">
        <v>1755.7397391304344</v>
      </c>
      <c r="X397" s="1">
        <v>1515.533825751216</v>
      </c>
      <c r="Y397" s="1">
        <v>86</v>
      </c>
      <c r="Z397" s="1">
        <v>107.79545454545455</v>
      </c>
      <c r="AA397" s="1">
        <v>88.517341406030496</v>
      </c>
      <c r="AB397" s="1">
        <v>1897.7727272727273</v>
      </c>
      <c r="AC397" s="1">
        <v>141.43299999999999</v>
      </c>
      <c r="AD397" s="1">
        <v>354.70767584684501</v>
      </c>
      <c r="AE397" s="1">
        <v>332.16930803571427</v>
      </c>
      <c r="AF397" s="1">
        <v>11.4</v>
      </c>
      <c r="AG397" s="1">
        <v>18.39</v>
      </c>
      <c r="AH397" s="1">
        <v>2.8381391304347825</v>
      </c>
      <c r="AI397" s="1">
        <v>15703.988636363636</v>
      </c>
      <c r="AJ397" s="1">
        <v>105.28043478260869</v>
      </c>
      <c r="AK397" s="1">
        <v>113.34</v>
      </c>
      <c r="AL397" s="1">
        <v>108.3908695652174</v>
      </c>
      <c r="AM397" s="1">
        <v>94.110434782608692</v>
      </c>
      <c r="AN397" s="1">
        <v>3080.9627180936886</v>
      </c>
      <c r="AO397" s="1">
        <v>970.38912808461998</v>
      </c>
      <c r="AP397" s="1">
        <v>930.61443634084685</v>
      </c>
      <c r="AQ397" s="1">
        <v>86.378695652173917</v>
      </c>
      <c r="AR397" s="1">
        <v>95.017857142857139</v>
      </c>
      <c r="AS397" s="1">
        <v>582.86956521739125</v>
      </c>
      <c r="AT397" s="1">
        <v>126.69281953784498</v>
      </c>
      <c r="AU397" s="1">
        <v>4.7378799861623353</v>
      </c>
      <c r="AV397" s="1">
        <v>856.65824999999995</v>
      </c>
      <c r="AW397" s="1">
        <v>291.363</v>
      </c>
      <c r="AX397" s="1">
        <v>9.7003280000000007</v>
      </c>
      <c r="AY397" s="1">
        <v>585.75385216039115</v>
      </c>
      <c r="AZ397" s="1">
        <v>1188.5106419999997</v>
      </c>
      <c r="BA397" s="1">
        <v>622.91354977173899</v>
      </c>
      <c r="BB397" s="1">
        <v>26.128205704778857</v>
      </c>
      <c r="BC397" s="1">
        <v>20.561304347826084</v>
      </c>
      <c r="BD397" s="1">
        <v>28.831304347826084</v>
      </c>
      <c r="BE397" s="1">
        <v>1549.8581521739147</v>
      </c>
      <c r="BF397" s="1">
        <v>353.17715942029014</v>
      </c>
      <c r="BG397" s="1">
        <v>18675.55681818182</v>
      </c>
      <c r="BH397" s="1">
        <v>49.25</v>
      </c>
      <c r="BI397" s="1">
        <v>315.38047630434778</v>
      </c>
      <c r="BJ397" s="1">
        <v>1133.9021749999999</v>
      </c>
      <c r="BK397" s="1">
        <v>1212.8868833333333</v>
      </c>
      <c r="BL397" s="1">
        <v>1816.3181818181818</v>
      </c>
      <c r="BM397" s="1">
        <v>1648.5</v>
      </c>
      <c r="BN397" s="1">
        <f t="shared" si="40"/>
        <v>237.06422834449094</v>
      </c>
      <c r="BO397" s="1">
        <f t="shared" si="41"/>
        <v>315.97938144329896</v>
      </c>
      <c r="BP397" s="1">
        <f t="shared" si="42"/>
        <v>107.82929284259642</v>
      </c>
      <c r="BQ397" s="1">
        <f t="shared" si="43"/>
        <v>245.4661571056393</v>
      </c>
      <c r="BR397" s="1">
        <f t="shared" si="44"/>
        <v>390.50100675115482</v>
      </c>
      <c r="BS397" s="49">
        <f t="shared" si="55"/>
        <v>0.27310924369747902</v>
      </c>
      <c r="BV397" s="49">
        <f t="shared" si="56"/>
        <v>0.28571428571428575</v>
      </c>
      <c r="BW397" s="49">
        <f t="shared" si="57"/>
        <v>0.44117647058823534</v>
      </c>
      <c r="BX397" s="1">
        <f t="shared" si="38"/>
        <v>307.15747577498593</v>
      </c>
      <c r="BY397" s="44">
        <v>5.5999999999999999E-3</v>
      </c>
      <c r="BZ397" s="44">
        <f t="shared" si="45"/>
        <v>0.1923</v>
      </c>
      <c r="CA397" s="47">
        <f t="shared" si="46"/>
        <v>249.81117504779607</v>
      </c>
      <c r="CB397" s="56">
        <f t="shared" si="47"/>
        <v>246.80464044369501</v>
      </c>
      <c r="CC397" s="1">
        <f t="shared" si="54"/>
        <v>0.32083333333333336</v>
      </c>
      <c r="CD397" s="1">
        <f t="shared" si="48"/>
        <v>36.83250000000001</v>
      </c>
      <c r="CE397" s="1">
        <f t="shared" si="39"/>
        <v>194.02369851016419</v>
      </c>
      <c r="CF397" s="1">
        <f t="shared" si="49"/>
        <v>192.03553522468025</v>
      </c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</row>
    <row r="398" spans="1:124">
      <c r="A398" s="1" t="s">
        <v>523</v>
      </c>
      <c r="B398" s="1">
        <v>187.09500726264872</v>
      </c>
      <c r="C398" s="1">
        <v>171.0546941051102</v>
      </c>
      <c r="D398" s="1">
        <v>181.82765981401718</v>
      </c>
      <c r="E398" s="1">
        <v>182.9030657191949</v>
      </c>
      <c r="F398" s="1">
        <v>171.90066432145505</v>
      </c>
      <c r="G398" s="1">
        <v>160.17312093763994</v>
      </c>
      <c r="H398" s="1">
        <v>132.83559334886198</v>
      </c>
      <c r="I398" s="38">
        <v>179.91933946829693</v>
      </c>
      <c r="J398" s="1">
        <v>196.47914691959184</v>
      </c>
      <c r="K398" s="1">
        <v>200.47757790586036</v>
      </c>
      <c r="L398" s="1">
        <v>2064.12</v>
      </c>
      <c r="M398" s="1">
        <v>966.85082872928183</v>
      </c>
      <c r="N398" s="1">
        <v>254.67953958333337</v>
      </c>
      <c r="O398" s="1">
        <v>180.25</v>
      </c>
      <c r="P398" s="1">
        <v>95.314285714285703</v>
      </c>
      <c r="Q398" s="1">
        <v>2620.2828933676205</v>
      </c>
      <c r="R398" s="1">
        <v>179.60315789473688</v>
      </c>
      <c r="S398" s="1">
        <v>110.86526315789476</v>
      </c>
      <c r="T398" s="1">
        <v>1267.8982449999999</v>
      </c>
      <c r="U398" s="1">
        <v>8087.7425000000003</v>
      </c>
      <c r="V398" s="1">
        <v>84.15</v>
      </c>
      <c r="W398" s="1">
        <v>1716.0529666666655</v>
      </c>
      <c r="X398" s="1">
        <v>1588.5608108108083</v>
      </c>
      <c r="Y398" s="1">
        <v>86</v>
      </c>
      <c r="Z398" s="1">
        <v>99.470000000000013</v>
      </c>
      <c r="AA398" s="1">
        <v>88.517341406030496</v>
      </c>
      <c r="AB398" s="1">
        <v>2177.6750000000002</v>
      </c>
      <c r="AC398" s="1">
        <v>175.495</v>
      </c>
      <c r="AD398" s="1">
        <v>353.34306287825501</v>
      </c>
      <c r="AE398" s="1">
        <v>320.72393213721801</v>
      </c>
      <c r="AF398" s="1">
        <v>11.38</v>
      </c>
      <c r="AG398" s="1">
        <v>18.760000000000002</v>
      </c>
      <c r="AH398" s="1">
        <v>2.8521052631578949</v>
      </c>
      <c r="AI398" s="1">
        <v>17287.962500000001</v>
      </c>
      <c r="AJ398" s="1">
        <v>106.31766666666665</v>
      </c>
      <c r="AK398" s="1">
        <v>113.38250000000002</v>
      </c>
      <c r="AL398" s="1">
        <v>110.9645</v>
      </c>
      <c r="AM398" s="1">
        <v>94.60599999999998</v>
      </c>
      <c r="AN398" s="1">
        <v>3728.4842850157052</v>
      </c>
      <c r="AO398" s="1">
        <v>1000.894425</v>
      </c>
      <c r="AP398" s="1">
        <v>879.53398013831611</v>
      </c>
      <c r="AQ398" s="1">
        <v>68.768421052631581</v>
      </c>
      <c r="AR398" s="1">
        <v>95.645833333333329</v>
      </c>
      <c r="AS398" s="1">
        <v>590.5</v>
      </c>
      <c r="AT398" s="1">
        <v>137.82193756747196</v>
      </c>
      <c r="AU398" s="1">
        <v>4.585179909938061</v>
      </c>
      <c r="AV398" s="1">
        <v>878.19664999999998</v>
      </c>
      <c r="AW398" s="1">
        <v>299.63</v>
      </c>
      <c r="AX398" s="1">
        <v>9.7003280000000007</v>
      </c>
      <c r="AY398" s="1">
        <v>559.55642750989466</v>
      </c>
      <c r="AZ398" s="1">
        <v>1213.2952121052631</v>
      </c>
      <c r="BA398" s="1">
        <v>615.18139725000003</v>
      </c>
      <c r="BB398" s="1">
        <v>26.802571167533824</v>
      </c>
      <c r="BC398" s="1">
        <v>20.206315789473685</v>
      </c>
      <c r="BD398" s="1">
        <v>25.763157894736842</v>
      </c>
      <c r="BE398" s="1">
        <v>1582.8484375</v>
      </c>
      <c r="BF398" s="1">
        <v>358.2318666666668</v>
      </c>
      <c r="BG398" s="1">
        <v>20771.262500000001</v>
      </c>
      <c r="BH398" s="1">
        <v>47.725000000000001</v>
      </c>
      <c r="BI398" s="1">
        <v>316.56506016666668</v>
      </c>
      <c r="BJ398" s="1">
        <v>1054.2962333333335</v>
      </c>
      <c r="BK398" s="1">
        <v>1149.4903999999999</v>
      </c>
      <c r="BL398" s="1">
        <v>2009.85</v>
      </c>
      <c r="BM398" s="1">
        <v>1776</v>
      </c>
      <c r="BN398" s="1">
        <f t="shared" si="40"/>
        <v>255.286843849626</v>
      </c>
      <c r="BO398" s="1">
        <f t="shared" si="41"/>
        <v>322.33676975945019</v>
      </c>
      <c r="BP398" s="1">
        <f t="shared" si="42"/>
        <v>118.70543301004206</v>
      </c>
      <c r="BQ398" s="1">
        <f t="shared" si="43"/>
        <v>247.88451076396981</v>
      </c>
      <c r="BR398" s="1">
        <f t="shared" si="44"/>
        <v>420.70354139523863</v>
      </c>
      <c r="BS398" s="49">
        <f t="shared" si="55"/>
        <v>0.27310924369747902</v>
      </c>
      <c r="BV398" s="49">
        <f t="shared" si="56"/>
        <v>0.28571428571428575</v>
      </c>
      <c r="BW398" s="49">
        <f t="shared" si="57"/>
        <v>0.44117647058823534</v>
      </c>
      <c r="BX398" s="1">
        <f t="shared" si="38"/>
        <v>326.14984633897353</v>
      </c>
      <c r="BY398" s="44">
        <v>4.4999999999999997E-3</v>
      </c>
      <c r="BZ398" s="44">
        <f t="shared" si="45"/>
        <v>0.1968</v>
      </c>
      <c r="CA398" s="47">
        <f t="shared" si="46"/>
        <v>263.43123088798893</v>
      </c>
      <c r="CB398" s="56">
        <f t="shared" si="47"/>
        <v>255.11793566584197</v>
      </c>
      <c r="CC398" s="1">
        <f t="shared" si="54"/>
        <v>0.32083333333333336</v>
      </c>
      <c r="CD398" s="1">
        <f t="shared" si="48"/>
        <v>37.153333333333343</v>
      </c>
      <c r="CE398" s="1">
        <f t="shared" si="39"/>
        <v>204.97430676250019</v>
      </c>
      <c r="CF398" s="1">
        <f t="shared" si="49"/>
        <v>199.49900263633219</v>
      </c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</row>
    <row r="399" spans="1:124">
      <c r="A399" s="1" t="s">
        <v>524</v>
      </c>
      <c r="B399" s="1">
        <v>183.2769780211141</v>
      </c>
      <c r="C399" s="1">
        <v>170.04529211691363</v>
      </c>
      <c r="D399" s="1">
        <v>178.10083540476205</v>
      </c>
      <c r="E399" s="1">
        <v>179.3392037028251</v>
      </c>
      <c r="F399" s="1">
        <v>166.6695456435514</v>
      </c>
      <c r="G399" s="1">
        <v>161.90853701539385</v>
      </c>
      <c r="H399" s="1">
        <v>132.14966314579266</v>
      </c>
      <c r="I399" s="38">
        <v>183.40372251624441</v>
      </c>
      <c r="J399" s="1">
        <v>191.01797329984197</v>
      </c>
      <c r="K399" s="1">
        <v>195.0592871676312</v>
      </c>
      <c r="L399" s="1">
        <v>1974.304347826087</v>
      </c>
      <c r="M399" s="1">
        <v>959.04395868364156</v>
      </c>
      <c r="N399" s="1">
        <v>250.0366577898551</v>
      </c>
      <c r="O399" s="1">
        <v>181.54347826086956</v>
      </c>
      <c r="P399" s="1">
        <v>87.696428571428598</v>
      </c>
      <c r="Q399" s="1">
        <v>2463.5360569602049</v>
      </c>
      <c r="R399" s="1">
        <v>172.374090909091</v>
      </c>
      <c r="S399" s="1">
        <v>109.88909090909088</v>
      </c>
      <c r="T399" s="1">
        <v>1216.4926695652173</v>
      </c>
      <c r="U399" s="1">
        <v>8062.032608695652</v>
      </c>
      <c r="V399" s="1">
        <v>81.952173913043481</v>
      </c>
      <c r="W399" s="1">
        <v>1694.5889275362265</v>
      </c>
      <c r="X399" s="1">
        <v>1637.412288064462</v>
      </c>
      <c r="Y399" s="1">
        <v>86</v>
      </c>
      <c r="Z399" s="1">
        <v>113.94782608695652</v>
      </c>
      <c r="AA399" s="1">
        <v>88.517341406030496</v>
      </c>
      <c r="AB399" s="1">
        <v>2141.967391304348</v>
      </c>
      <c r="AC399" s="1">
        <v>152.148</v>
      </c>
      <c r="AD399" s="1">
        <v>350.23312941109702</v>
      </c>
      <c r="AE399" s="1">
        <v>321.63313068609017</v>
      </c>
      <c r="AF399" s="1">
        <v>11.57</v>
      </c>
      <c r="AG399" s="1">
        <v>17.27</v>
      </c>
      <c r="AH399" s="1">
        <v>3.3191304347826094</v>
      </c>
      <c r="AI399" s="1">
        <v>17168.739130434784</v>
      </c>
      <c r="AJ399" s="1">
        <v>103.38898550724636</v>
      </c>
      <c r="AK399" s="1">
        <v>111.97347826086956</v>
      </c>
      <c r="AL399" s="1">
        <v>108.67608695652174</v>
      </c>
      <c r="AM399" s="1">
        <v>89.517391304347811</v>
      </c>
      <c r="AN399" s="1">
        <v>3753.7836263418217</v>
      </c>
      <c r="AO399" s="1">
        <v>980.84851102196103</v>
      </c>
      <c r="AP399" s="1">
        <v>768.09064160171215</v>
      </c>
      <c r="AQ399" s="1">
        <v>79.715217391304364</v>
      </c>
      <c r="AR399" s="1">
        <v>95.839285714285708</v>
      </c>
      <c r="AS399" s="1">
        <v>584.73913043478262</v>
      </c>
      <c r="AT399" s="1">
        <v>145.32910639722701</v>
      </c>
      <c r="AU399" s="1">
        <v>4.5162173131726906</v>
      </c>
      <c r="AV399" s="1">
        <v>873.36249999999995</v>
      </c>
      <c r="AW399" s="1">
        <v>289.06099999999998</v>
      </c>
      <c r="AX399" s="1">
        <v>9.8105589999999996</v>
      </c>
      <c r="AY399" s="1">
        <v>519.9075256904348</v>
      </c>
      <c r="AZ399" s="1">
        <v>1119.9182040869566</v>
      </c>
      <c r="BA399" s="1">
        <v>565.52548180434769</v>
      </c>
      <c r="BB399" s="1">
        <v>26.743763606756389</v>
      </c>
      <c r="BC399" s="1">
        <v>20.388695652173919</v>
      </c>
      <c r="BD399" s="1">
        <v>24.154347826086966</v>
      </c>
      <c r="BE399" s="1">
        <v>1483.1596920289844</v>
      </c>
      <c r="BF399" s="1">
        <v>368.16139130434783</v>
      </c>
      <c r="BG399" s="1">
        <v>21233.695652173912</v>
      </c>
      <c r="BH399" s="1">
        <v>44.611111111111114</v>
      </c>
      <c r="BI399" s="1">
        <v>318.38387166666666</v>
      </c>
      <c r="BJ399" s="1">
        <v>1078.6767285714284</v>
      </c>
      <c r="BK399" s="1">
        <v>1204.7628499999998</v>
      </c>
      <c r="BL399" s="1">
        <v>1903.9586956521741</v>
      </c>
      <c r="BM399" s="1">
        <v>1719</v>
      </c>
      <c r="BN399" s="1">
        <f t="shared" si="40"/>
        <v>254.47531986665987</v>
      </c>
      <c r="BO399" s="1">
        <f t="shared" si="41"/>
        <v>296.73539518900338</v>
      </c>
      <c r="BP399" s="1">
        <f t="shared" si="42"/>
        <v>117.88680202856258</v>
      </c>
      <c r="BQ399" s="1">
        <f t="shared" si="43"/>
        <v>241.05615646361937</v>
      </c>
      <c r="BR399" s="1">
        <f t="shared" si="44"/>
        <v>407.20123178964826</v>
      </c>
      <c r="BS399" s="49">
        <f t="shared" si="55"/>
        <v>0.27310924369747902</v>
      </c>
      <c r="BV399" s="49">
        <f t="shared" si="56"/>
        <v>0.28571428571428575</v>
      </c>
      <c r="BW399" s="49">
        <f t="shared" si="57"/>
        <v>0.44117647058823534</v>
      </c>
      <c r="BX399" s="1">
        <f t="shared" si="38"/>
        <v>318.02035196963061</v>
      </c>
      <c r="BY399" s="45">
        <v>-4.0000000000000002E-4</v>
      </c>
      <c r="BZ399" s="44">
        <f t="shared" si="45"/>
        <v>0.19639999999999999</v>
      </c>
      <c r="CA399" s="47">
        <f t="shared" si="46"/>
        <v>255.43394670200732</v>
      </c>
      <c r="CB399" s="56">
        <f t="shared" si="47"/>
        <v>255.27594118392466</v>
      </c>
      <c r="CC399" s="1">
        <f t="shared" si="54"/>
        <v>0.32083333333333336</v>
      </c>
      <c r="CD399" s="1">
        <f t="shared" si="48"/>
        <v>37.474166666666676</v>
      </c>
      <c r="CE399" s="1">
        <f t="shared" si="39"/>
        <v>198.84487523861125</v>
      </c>
      <c r="CF399" s="1">
        <f t="shared" si="49"/>
        <v>201.90959100055574</v>
      </c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</row>
    <row r="400" spans="1:124">
      <c r="A400" s="1" t="s">
        <v>525</v>
      </c>
      <c r="B400" s="1">
        <v>180.73990391365459</v>
      </c>
      <c r="C400" s="1">
        <v>168.67219616284555</v>
      </c>
      <c r="D400" s="1">
        <v>176.44383843955222</v>
      </c>
      <c r="E400" s="1">
        <v>178.0394485525764</v>
      </c>
      <c r="F400" s="1">
        <v>161.71487486996881</v>
      </c>
      <c r="G400" s="1">
        <v>160.82220421536647</v>
      </c>
      <c r="H400" s="1">
        <v>131.33450312616802</v>
      </c>
      <c r="I400" s="38">
        <v>182.12151841937026</v>
      </c>
      <c r="J400" s="1">
        <v>187.79993159269929</v>
      </c>
      <c r="K400" s="1">
        <v>190.93379500867579</v>
      </c>
      <c r="L400" s="1">
        <v>1948.8295454545455</v>
      </c>
      <c r="M400" s="1">
        <v>937.34304369663482</v>
      </c>
      <c r="N400" s="1">
        <v>249.06360416666669</v>
      </c>
      <c r="O400" s="1">
        <v>192.02272727272728</v>
      </c>
      <c r="P400" s="1">
        <v>92.025000000000006</v>
      </c>
      <c r="Q400" s="1">
        <v>2478.1594191040713</v>
      </c>
      <c r="R400" s="1">
        <v>160.64250000000007</v>
      </c>
      <c r="S400" s="1">
        <v>102.941</v>
      </c>
      <c r="T400" s="1">
        <v>1199.9562181818185</v>
      </c>
      <c r="U400" s="1">
        <v>7711.227272727273</v>
      </c>
      <c r="V400" s="1">
        <v>80.872727272727289</v>
      </c>
      <c r="W400" s="1">
        <v>1902.0564848484801</v>
      </c>
      <c r="X400" s="1">
        <v>1675.8906633906624</v>
      </c>
      <c r="Y400" s="1">
        <v>86</v>
      </c>
      <c r="Z400" s="1">
        <v>120.34545454545454</v>
      </c>
      <c r="AA400" s="1">
        <v>88.517341406030496</v>
      </c>
      <c r="AB400" s="1">
        <v>2181.965909090909</v>
      </c>
      <c r="AC400" s="1">
        <v>166.11600000000001</v>
      </c>
      <c r="AD400" s="1">
        <v>353.03499444638499</v>
      </c>
      <c r="AE400" s="1">
        <v>321.53989017857151</v>
      </c>
      <c r="AF400" s="1">
        <v>11.64</v>
      </c>
      <c r="AG400" s="1">
        <v>16.829999999999998</v>
      </c>
      <c r="AH400" s="1">
        <v>3.5395000000000012</v>
      </c>
      <c r="AI400" s="1">
        <v>16335.363636363636</v>
      </c>
      <c r="AJ400" s="1">
        <v>101.16575757575757</v>
      </c>
      <c r="AK400" s="1">
        <v>109.7118181818182</v>
      </c>
      <c r="AL400" s="1">
        <v>107.0959090909091</v>
      </c>
      <c r="AM400" s="1">
        <v>86.689545454545467</v>
      </c>
      <c r="AN400" s="1">
        <v>3574.6689096872465</v>
      </c>
      <c r="AO400" s="1">
        <v>846.83614999999998</v>
      </c>
      <c r="AP400" s="1">
        <v>743.12977503119032</v>
      </c>
      <c r="AQ400" s="1">
        <v>77.89761904761906</v>
      </c>
      <c r="AR400" s="1">
        <v>96.63636363636364</v>
      </c>
      <c r="AS400" s="1">
        <v>590.72727272727275</v>
      </c>
      <c r="AT400" s="1">
        <v>134.90501116486547</v>
      </c>
      <c r="AU400" s="1">
        <v>4.7202379531101935</v>
      </c>
      <c r="AV400" s="1">
        <v>870.04914772727</v>
      </c>
      <c r="AW400" s="1">
        <v>284.11200000000002</v>
      </c>
      <c r="AX400" s="1">
        <v>10.251483</v>
      </c>
      <c r="AY400" s="1">
        <v>490.59677126919041</v>
      </c>
      <c r="AZ400" s="1">
        <v>1071.7602657142857</v>
      </c>
      <c r="BA400" s="1">
        <v>533.02860799999996</v>
      </c>
      <c r="BB400" s="1">
        <v>26.549182702687993</v>
      </c>
      <c r="BC400" s="1">
        <v>19.313333333333329</v>
      </c>
      <c r="BD400" s="1">
        <v>22.70809523809524</v>
      </c>
      <c r="BE400" s="1">
        <v>1483.0291666666669</v>
      </c>
      <c r="BF400" s="1">
        <v>368.11466666666655</v>
      </c>
      <c r="BG400" s="1">
        <v>20713.06818181818</v>
      </c>
      <c r="BH400" s="1">
        <v>41.5</v>
      </c>
      <c r="BI400" s="1">
        <v>319.39869674603176</v>
      </c>
      <c r="BJ400" s="1">
        <v>1106.5872857142854</v>
      </c>
      <c r="BK400" s="1">
        <v>1259.30153</v>
      </c>
      <c r="BL400" s="1">
        <v>1912.3977272727273</v>
      </c>
      <c r="BM400" s="1">
        <v>1726</v>
      </c>
      <c r="BN400" s="1">
        <f t="shared" si="40"/>
        <v>243.40226863821451</v>
      </c>
      <c r="BO400" s="1">
        <f t="shared" si="41"/>
        <v>289.17525773195871</v>
      </c>
      <c r="BP400" s="1">
        <f t="shared" si="42"/>
        <v>112.16454303571288</v>
      </c>
      <c r="BQ400" s="1">
        <f t="shared" si="43"/>
        <v>235.87259868444289</v>
      </c>
      <c r="BR400" s="1">
        <f t="shared" si="44"/>
        <v>408.85941016226457</v>
      </c>
      <c r="BS400" s="49">
        <f t="shared" si="55"/>
        <v>0.27310924369747902</v>
      </c>
      <c r="BV400" s="49">
        <f t="shared" si="56"/>
        <v>0.28571428571428575</v>
      </c>
      <c r="BW400" s="49">
        <f t="shared" si="57"/>
        <v>0.44117647058823534</v>
      </c>
      <c r="BX400" s="1">
        <f t="shared" si="38"/>
        <v>314.24673209690695</v>
      </c>
      <c r="BY400" s="45">
        <v>-4.7000000000000002E-3</v>
      </c>
      <c r="BZ400" s="44">
        <f t="shared" si="45"/>
        <v>0.19169999999999998</v>
      </c>
      <c r="CA400" s="47">
        <f t="shared" si="46"/>
        <v>252.52867391307441</v>
      </c>
      <c r="CB400" s="56">
        <f t="shared" si="47"/>
        <v>253.90230754849955</v>
      </c>
      <c r="CC400" s="1">
        <f t="shared" si="54"/>
        <v>0.32083333333333336</v>
      </c>
      <c r="CD400" s="1">
        <f t="shared" si="48"/>
        <v>37.795000000000009</v>
      </c>
      <c r="CE400" s="1">
        <f t="shared" si="39"/>
        <v>195.47717970088098</v>
      </c>
      <c r="CF400" s="1">
        <f t="shared" si="49"/>
        <v>197.1610274697461</v>
      </c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</row>
    <row r="401" spans="1:124">
      <c r="A401" s="1" t="s">
        <v>526</v>
      </c>
      <c r="B401" s="1">
        <v>182.55927356110058</v>
      </c>
      <c r="C401" s="1">
        <v>172.46652434777849</v>
      </c>
      <c r="D401" s="1">
        <v>177.33175333399245</v>
      </c>
      <c r="E401" s="1">
        <v>179.47943015062103</v>
      </c>
      <c r="F401" s="1">
        <v>157.50670125318911</v>
      </c>
      <c r="G401" s="1">
        <v>167.55224664370917</v>
      </c>
      <c r="H401" s="1">
        <v>132.67951147966505</v>
      </c>
      <c r="I401" s="38">
        <v>192.74123445815999</v>
      </c>
      <c r="J401" s="1">
        <v>188.4638819817788</v>
      </c>
      <c r="K401" s="1">
        <v>190.8097614254697</v>
      </c>
      <c r="L401" s="1">
        <v>2086.7631578947367</v>
      </c>
      <c r="M401" s="1">
        <v>945.8037358589844</v>
      </c>
      <c r="N401" s="1">
        <v>248.21659107142858</v>
      </c>
      <c r="O401" s="1">
        <v>195.61904761904762</v>
      </c>
      <c r="P401" s="1">
        <v>99.514285714285705</v>
      </c>
      <c r="Q401" s="1">
        <v>2431.8222179077429</v>
      </c>
      <c r="R401" s="1">
        <v>154.22375000000005</v>
      </c>
      <c r="S401" s="1">
        <v>102.29937500000001</v>
      </c>
      <c r="T401" s="1">
        <v>1191.0807471428573</v>
      </c>
      <c r="U401" s="1">
        <v>7966.4868421052633</v>
      </c>
      <c r="V401" s="1">
        <v>83.373684210526307</v>
      </c>
      <c r="W401" s="1">
        <v>2190.0774920634894</v>
      </c>
      <c r="X401" s="1">
        <v>1863.8968560397168</v>
      </c>
      <c r="Y401" s="1">
        <v>86</v>
      </c>
      <c r="Z401" s="1">
        <v>128.87368421052633</v>
      </c>
      <c r="AA401" s="1">
        <v>91.39432226805566</v>
      </c>
      <c r="AB401" s="1">
        <v>2279.8026315789475</v>
      </c>
      <c r="AC401" s="1">
        <v>149.292</v>
      </c>
      <c r="AD401" s="1">
        <v>354.80016941861697</v>
      </c>
      <c r="AE401" s="1">
        <v>308.71932039473683</v>
      </c>
      <c r="AF401" s="1">
        <v>11.64</v>
      </c>
      <c r="AG401" s="1">
        <v>17.52</v>
      </c>
      <c r="AH401" s="1">
        <v>3.3400000000000003</v>
      </c>
      <c r="AI401" s="1">
        <v>17448.5</v>
      </c>
      <c r="AJ401" s="1">
        <v>101.16666666666664</v>
      </c>
      <c r="AK401" s="1">
        <v>109.64</v>
      </c>
      <c r="AL401" s="1">
        <v>105.66857142857143</v>
      </c>
      <c r="AM401" s="1">
        <v>88.191428571428574</v>
      </c>
      <c r="AN401" s="1">
        <v>3410.6188630246288</v>
      </c>
      <c r="AO401" s="1">
        <v>758.08699999999999</v>
      </c>
      <c r="AP401" s="1">
        <v>713.93612232951284</v>
      </c>
      <c r="AQ401" s="1">
        <v>80.216666666666654</v>
      </c>
      <c r="AR401" s="1">
        <v>97.645833333333329</v>
      </c>
      <c r="AS401" s="1">
        <v>565.52380952380952</v>
      </c>
      <c r="AT401" s="1">
        <v>141.0537870472009</v>
      </c>
      <c r="AU401" s="1">
        <v>5.5012532614597092</v>
      </c>
      <c r="AV401" s="1">
        <v>879.93753571428601</v>
      </c>
      <c r="AW401" s="1">
        <v>276.50799999999998</v>
      </c>
      <c r="AX401" s="1">
        <v>10.655663333333299</v>
      </c>
      <c r="AY401" s="1">
        <v>489.68526479784998</v>
      </c>
      <c r="AZ401" s="1">
        <v>1088.7846562999998</v>
      </c>
      <c r="BA401" s="1">
        <v>534.79077461249994</v>
      </c>
      <c r="BB401" s="1">
        <v>26.84496036665249</v>
      </c>
      <c r="BC401" s="1">
        <v>19.202000000000002</v>
      </c>
      <c r="BD401" s="1">
        <v>22.564499999999999</v>
      </c>
      <c r="BE401" s="1">
        <v>1510.9056547619036</v>
      </c>
      <c r="BF401" s="1">
        <v>351.4356825396826</v>
      </c>
      <c r="BG401" s="1">
        <v>22880.894736842107</v>
      </c>
      <c r="BH401" s="1">
        <v>43.666666666666664</v>
      </c>
      <c r="BI401" s="1">
        <v>302.85483780701747</v>
      </c>
      <c r="BJ401" s="1">
        <v>1207.9547</v>
      </c>
      <c r="BK401" s="1">
        <v>1354.798</v>
      </c>
      <c r="BL401" s="1">
        <v>2040.4289473684207</v>
      </c>
      <c r="BM401" s="1">
        <v>1657.5</v>
      </c>
      <c r="BN401" s="1">
        <f t="shared" si="40"/>
        <v>251.45945021007114</v>
      </c>
      <c r="BO401" s="1">
        <f t="shared" si="41"/>
        <v>301.03092783505156</v>
      </c>
      <c r="BP401" s="1">
        <f t="shared" si="42"/>
        <v>119.80774182473608</v>
      </c>
      <c r="BQ401" s="1">
        <f t="shared" si="43"/>
        <v>235.87471827154732</v>
      </c>
      <c r="BR401" s="1">
        <f t="shared" si="44"/>
        <v>392.63295037309013</v>
      </c>
      <c r="BS401" s="49">
        <f t="shared" si="55"/>
        <v>0.27310924369747902</v>
      </c>
      <c r="BV401" s="49">
        <f t="shared" si="56"/>
        <v>0.28571428571428575</v>
      </c>
      <c r="BW401" s="49">
        <f t="shared" si="57"/>
        <v>0.44117647058823534</v>
      </c>
      <c r="BX401" s="1">
        <f t="shared" si="38"/>
        <v>309.28909619871558</v>
      </c>
      <c r="BY401" s="45">
        <v>-2.7000000000000001E-3</v>
      </c>
      <c r="BZ401" s="44">
        <f t="shared" si="45"/>
        <v>0.18899999999999997</v>
      </c>
      <c r="CA401" s="47">
        <f t="shared" si="46"/>
        <v>249.99837645742181</v>
      </c>
      <c r="CB401" s="56">
        <f t="shared" si="47"/>
        <v>251.95034200296067</v>
      </c>
      <c r="CC401" s="1">
        <f t="shared" si="54"/>
        <v>0.32083333333333336</v>
      </c>
      <c r="CD401" s="1">
        <f t="shared" si="48"/>
        <v>38.115833333333342</v>
      </c>
      <c r="CE401" s="1">
        <f t="shared" si="39"/>
        <v>191.4009797734401</v>
      </c>
      <c r="CF401" s="1">
        <f t="shared" si="49"/>
        <v>193.43907973716054</v>
      </c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</row>
    <row r="402" spans="1:124">
      <c r="A402" s="1" t="s">
        <v>527</v>
      </c>
      <c r="B402" s="1">
        <v>187.58019171884033</v>
      </c>
      <c r="C402" s="1">
        <v>176.04077186191373</v>
      </c>
      <c r="D402" s="1">
        <v>178.51059788490682</v>
      </c>
      <c r="E402" s="1">
        <v>181.05634694242167</v>
      </c>
      <c r="F402" s="1">
        <v>155.01096923541786</v>
      </c>
      <c r="G402" s="1">
        <v>173.54604633262892</v>
      </c>
      <c r="H402" s="1">
        <v>133.68124656785508</v>
      </c>
      <c r="I402" s="38">
        <v>202.34086127263265</v>
      </c>
      <c r="J402" s="1">
        <v>194.33115265295461</v>
      </c>
      <c r="K402" s="1">
        <v>197.90922955410863</v>
      </c>
      <c r="L402" s="1">
        <v>2037.6068181818182</v>
      </c>
      <c r="M402" s="1">
        <v>933.82176315157335</v>
      </c>
      <c r="N402" s="1">
        <v>236.95671123188407</v>
      </c>
      <c r="O402" s="1">
        <v>195.39130434782609</v>
      </c>
      <c r="P402" s="1">
        <v>99.396428571428501</v>
      </c>
      <c r="Q402" s="1">
        <v>2275.4335603014015</v>
      </c>
      <c r="R402" s="1">
        <v>158.27285714285722</v>
      </c>
      <c r="S402" s="1">
        <v>105.787619047619</v>
      </c>
      <c r="T402" s="1">
        <v>1208.0832</v>
      </c>
      <c r="U402" s="1">
        <v>8053.738636363636</v>
      </c>
      <c r="V402" s="1">
        <v>85.50681818181819</v>
      </c>
      <c r="W402" s="1">
        <v>2088.6006086956477</v>
      </c>
      <c r="X402" s="1">
        <v>1985.4087628000675</v>
      </c>
      <c r="Y402" s="1">
        <v>86</v>
      </c>
      <c r="Z402" s="1">
        <v>150.4909090909091</v>
      </c>
      <c r="AA402" s="1">
        <v>94.626198645922159</v>
      </c>
      <c r="AB402" s="1">
        <v>2334.465909090909</v>
      </c>
      <c r="AC402" s="1">
        <v>152.619</v>
      </c>
      <c r="AD402" s="1">
        <v>334.12429369000802</v>
      </c>
      <c r="AE402" s="1">
        <v>303.28522414965983</v>
      </c>
      <c r="AF402" s="1">
        <v>11.39</v>
      </c>
      <c r="AG402" s="1">
        <v>17.79</v>
      </c>
      <c r="AH402" s="1">
        <v>3.3271428571428565</v>
      </c>
      <c r="AI402" s="1">
        <v>17494.06818181818</v>
      </c>
      <c r="AJ402" s="1">
        <v>105.04144927536234</v>
      </c>
      <c r="AK402" s="1">
        <v>112.9286956521739</v>
      </c>
      <c r="AL402" s="1">
        <v>107.54304347826088</v>
      </c>
      <c r="AM402" s="1">
        <v>94.652608695652148</v>
      </c>
      <c r="AN402" s="1">
        <v>3964.5190573728019</v>
      </c>
      <c r="AO402" s="1">
        <v>750.02570306745201</v>
      </c>
      <c r="AP402" s="1">
        <v>776.54060279402665</v>
      </c>
      <c r="AQ402" s="1">
        <v>82.789523809523828</v>
      </c>
      <c r="AR402" s="1">
        <v>99.115384615384613</v>
      </c>
      <c r="AS402" s="1">
        <v>573.39130434782612</v>
      </c>
      <c r="AT402" s="1">
        <v>149.85060298991951</v>
      </c>
      <c r="AU402" s="1">
        <v>6.2530896314754543</v>
      </c>
      <c r="AV402" s="1">
        <v>870.59366304347895</v>
      </c>
      <c r="AW402" s="1">
        <v>275.58699999999999</v>
      </c>
      <c r="AX402" s="1">
        <v>10.857753499999999</v>
      </c>
      <c r="AY402" s="1">
        <v>456.8135541684286</v>
      </c>
      <c r="AZ402" s="1">
        <v>1122.8339623809525</v>
      </c>
      <c r="BA402" s="1">
        <v>526.04730499999994</v>
      </c>
      <c r="BB402" s="1">
        <v>26.549871587847342</v>
      </c>
      <c r="BC402" s="1">
        <v>18.845714285714287</v>
      </c>
      <c r="BD402" s="1">
        <v>22.593809523809526</v>
      </c>
      <c r="BE402" s="1">
        <v>1506.7847826086959</v>
      </c>
      <c r="BF402" s="1">
        <v>338.86504347826104</v>
      </c>
      <c r="BG402" s="1">
        <v>24598.897727272728</v>
      </c>
      <c r="BH402" s="1">
        <v>42.75</v>
      </c>
      <c r="BI402" s="1">
        <v>288.07034666666669</v>
      </c>
      <c r="BJ402" s="1">
        <v>1238.2248833333333</v>
      </c>
      <c r="BK402" s="1">
        <v>1388.6315333333332</v>
      </c>
      <c r="BL402" s="1">
        <v>2031.409090909091</v>
      </c>
      <c r="BM402" s="1">
        <v>1664.75</v>
      </c>
      <c r="BN402" s="1">
        <f t="shared" si="40"/>
        <v>254.21352344823825</v>
      </c>
      <c r="BO402" s="1">
        <f t="shared" si="41"/>
        <v>305.67010309278351</v>
      </c>
      <c r="BP402" s="1">
        <f t="shared" si="42"/>
        <v>120.12062952068101</v>
      </c>
      <c r="BQ402" s="1">
        <f t="shared" si="43"/>
        <v>244.90895144640322</v>
      </c>
      <c r="BR402" s="1">
        <f t="shared" si="44"/>
        <v>394.35034940187143</v>
      </c>
      <c r="BS402" s="49">
        <f>'PNG Exports'!K15</f>
        <v>0.23918269230769229</v>
      </c>
      <c r="BU402" s="49">
        <f>'PNG Exports'!L15</f>
        <v>3.7259615384615384E-2</v>
      </c>
      <c r="BV402" s="49">
        <f>'PNG Exports'!J15</f>
        <v>0.25240384615384615</v>
      </c>
      <c r="BW402" s="49">
        <f>'PNG Exports'!I15</f>
        <v>0.47115384615384615</v>
      </c>
      <c r="BX402" s="1">
        <f t="shared" si="38"/>
        <v>312.89476857045531</v>
      </c>
      <c r="BY402" s="44">
        <v>3.0000000000000001E-3</v>
      </c>
      <c r="BZ402" s="44">
        <f t="shared" si="45"/>
        <v>0.19199999999999998</v>
      </c>
      <c r="CA402" s="47">
        <f t="shared" si="46"/>
        <v>253.75765731063927</v>
      </c>
      <c r="CB402" s="56">
        <f t="shared" si="47"/>
        <v>252.85399965679997</v>
      </c>
      <c r="CC402" s="1">
        <f>2.7/12</f>
        <v>0.22500000000000001</v>
      </c>
      <c r="CD402" s="1">
        <f t="shared" si="48"/>
        <v>38.340833333333343</v>
      </c>
      <c r="CE402" s="1">
        <f t="shared" si="39"/>
        <v>192.92830684413798</v>
      </c>
      <c r="CF402" s="1">
        <f t="shared" si="49"/>
        <v>192.16464330878904</v>
      </c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</row>
    <row r="403" spans="1:124">
      <c r="A403" s="1" t="s">
        <v>528</v>
      </c>
      <c r="B403" s="1">
        <v>190.74234645511947</v>
      </c>
      <c r="C403" s="1">
        <v>177.16902314815138</v>
      </c>
      <c r="D403" s="1">
        <v>179.29077769617308</v>
      </c>
      <c r="E403" s="1">
        <v>182.27607229460753</v>
      </c>
      <c r="F403" s="1">
        <v>151.73373539247615</v>
      </c>
      <c r="G403" s="1">
        <v>175.02587817010485</v>
      </c>
      <c r="H403" s="1">
        <v>133.27126689264171</v>
      </c>
      <c r="I403" s="38">
        <v>205.18572624963193</v>
      </c>
      <c r="J403" s="1">
        <v>198.68321146632201</v>
      </c>
      <c r="K403" s="1">
        <v>202.93972189906972</v>
      </c>
      <c r="L403" s="1">
        <v>2053.5950000000003</v>
      </c>
      <c r="M403" s="1">
        <v>925.41436464088406</v>
      </c>
      <c r="N403" s="1">
        <v>240.51026312499999</v>
      </c>
      <c r="O403" s="1">
        <v>194.27500000000001</v>
      </c>
      <c r="P403" s="1">
        <v>101.721428571429</v>
      </c>
      <c r="Q403" s="1">
        <v>2197.7003176159142</v>
      </c>
      <c r="R403" s="1">
        <v>152.99842105263164</v>
      </c>
      <c r="S403" s="1">
        <v>109.69789473684212</v>
      </c>
      <c r="T403" s="1">
        <v>1217.6422949999999</v>
      </c>
      <c r="U403" s="1">
        <v>8060.9250000000002</v>
      </c>
      <c r="V403" s="1">
        <v>89.71</v>
      </c>
      <c r="W403" s="1">
        <v>1882.5992500000025</v>
      </c>
      <c r="X403" s="1">
        <v>1923.4980694980702</v>
      </c>
      <c r="Y403" s="1">
        <v>86</v>
      </c>
      <c r="Z403" s="1">
        <v>154.63888888888889</v>
      </c>
      <c r="AA403" s="1">
        <v>98.352601562256126</v>
      </c>
      <c r="AB403" s="1">
        <v>2365.7874999999999</v>
      </c>
      <c r="AC403" s="1">
        <v>156.00899999999999</v>
      </c>
      <c r="AD403" s="1">
        <v>319.685835974535</v>
      </c>
      <c r="AE403" s="1">
        <v>302.50420068277316</v>
      </c>
      <c r="AF403" s="1">
        <v>11.36</v>
      </c>
      <c r="AG403" s="1">
        <v>17.72</v>
      </c>
      <c r="AH403" s="1">
        <v>3.333168421052632</v>
      </c>
      <c r="AI403" s="1">
        <v>17690.099999999999</v>
      </c>
      <c r="AJ403" s="1">
        <v>107.657</v>
      </c>
      <c r="AK403" s="1">
        <v>116.455</v>
      </c>
      <c r="AL403" s="1">
        <v>111.22100000000003</v>
      </c>
      <c r="AM403" s="1">
        <v>95.294999999999987</v>
      </c>
      <c r="AN403" s="1">
        <v>4085.53270097</v>
      </c>
      <c r="AO403" s="1">
        <v>819.57741643565305</v>
      </c>
      <c r="AP403" s="1">
        <v>792.38025467019031</v>
      </c>
      <c r="AQ403" s="1">
        <v>83.076315789473682</v>
      </c>
      <c r="AR403" s="1">
        <v>100.16666666666667</v>
      </c>
      <c r="AS403" s="1">
        <v>574.06666666666672</v>
      </c>
      <c r="AT403" s="1">
        <v>144.5096610249789</v>
      </c>
      <c r="AU403" s="1">
        <v>6.565462294664604</v>
      </c>
      <c r="AV403" s="1">
        <v>842.88473750000003</v>
      </c>
      <c r="AW403" s="1">
        <v>279.08300000000003</v>
      </c>
      <c r="AX403" s="1">
        <v>11.464024</v>
      </c>
      <c r="AY403" s="1">
        <v>469.15529681294737</v>
      </c>
      <c r="AZ403" s="1">
        <v>1131.9795438947367</v>
      </c>
      <c r="BA403" s="1">
        <v>536.37583014473682</v>
      </c>
      <c r="BB403" s="1">
        <v>25.743963468581999</v>
      </c>
      <c r="BC403" s="1">
        <v>18.207894736842103</v>
      </c>
      <c r="BD403" s="1">
        <v>21.845263157894735</v>
      </c>
      <c r="BE403" s="1">
        <v>1512.5996874999996</v>
      </c>
      <c r="BF403" s="1">
        <v>320.90373333333355</v>
      </c>
      <c r="BG403" s="1">
        <v>24211.737499999999</v>
      </c>
      <c r="BH403" s="1">
        <v>43.40625</v>
      </c>
      <c r="BI403" s="1">
        <v>279.02221874999998</v>
      </c>
      <c r="BJ403" s="1">
        <v>1236.1984500000001</v>
      </c>
      <c r="BK403" s="1">
        <v>1374.5907625</v>
      </c>
      <c r="BL403" s="1">
        <v>2128.6875</v>
      </c>
      <c r="BM403" s="1">
        <v>1588.5</v>
      </c>
      <c r="BN403" s="1">
        <f t="shared" si="40"/>
        <v>254.44035857453997</v>
      </c>
      <c r="BO403" s="1">
        <f t="shared" si="41"/>
        <v>304.46735395189</v>
      </c>
      <c r="BP403" s="1">
        <f t="shared" si="42"/>
        <v>121.46665522272767</v>
      </c>
      <c r="BQ403" s="1">
        <f t="shared" si="43"/>
        <v>251.0072277920261</v>
      </c>
      <c r="BR403" s="1">
        <f t="shared" si="44"/>
        <v>376.28804927158598</v>
      </c>
      <c r="BS403" s="49">
        <f>BS402</f>
        <v>0.23918269230769229</v>
      </c>
      <c r="BU403" s="49">
        <f>BU402</f>
        <v>3.7259615384615384E-2</v>
      </c>
      <c r="BV403" s="49">
        <f>BV402</f>
        <v>0.25240384615384615</v>
      </c>
      <c r="BW403" s="49">
        <f>BW402</f>
        <v>0.47115384615384615</v>
      </c>
      <c r="BX403" s="1">
        <f t="shared" si="38"/>
        <v>306.02828223440531</v>
      </c>
      <c r="BY403" s="44">
        <v>8.2000000000000007E-3</v>
      </c>
      <c r="BZ403" s="44">
        <f t="shared" si="45"/>
        <v>0.20019999999999999</v>
      </c>
      <c r="CA403" s="47">
        <f t="shared" si="46"/>
        <v>247.27085204539949</v>
      </c>
      <c r="CB403" s="56">
        <f t="shared" si="47"/>
        <v>250.06242585109973</v>
      </c>
      <c r="CC403" s="1">
        <f t="shared" ref="CC403:CC413" si="58">2.7/12</f>
        <v>0.22500000000000001</v>
      </c>
      <c r="CD403" s="1">
        <f t="shared" si="48"/>
        <v>38.565833333333345</v>
      </c>
      <c r="CE403" s="1">
        <f t="shared" ref="CE403:CE434" si="59">BX403*(1-CD403/100)</f>
        <v>188.00592495502158</v>
      </c>
      <c r="CF403" s="1">
        <f t="shared" si="49"/>
        <v>190.46711589957977</v>
      </c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</row>
    <row r="404" spans="1:124">
      <c r="A404" s="1" t="s">
        <v>529</v>
      </c>
      <c r="B404" s="1">
        <v>183.71764298101027</v>
      </c>
      <c r="C404" s="1">
        <v>171.90478437075777</v>
      </c>
      <c r="D404" s="1">
        <v>177.50571018570824</v>
      </c>
      <c r="E404" s="1">
        <v>180.49454814565382</v>
      </c>
      <c r="F404" s="1">
        <v>149.9159593636922</v>
      </c>
      <c r="G404" s="1">
        <v>166.24739292370555</v>
      </c>
      <c r="H404" s="1">
        <v>132.48234719632731</v>
      </c>
      <c r="I404" s="38">
        <v>190.63628359661811</v>
      </c>
      <c r="J404" s="1">
        <v>190.62857507177401</v>
      </c>
      <c r="K404" s="1">
        <v>193.34813932793986</v>
      </c>
      <c r="L404" s="1">
        <v>1911.2824999999998</v>
      </c>
      <c r="M404" s="1">
        <v>938.56879768481963</v>
      </c>
      <c r="N404" s="1">
        <v>240.78037281746032</v>
      </c>
      <c r="O404" s="1">
        <v>191.78571428571428</v>
      </c>
      <c r="P404" s="1">
        <v>97.478571428571399</v>
      </c>
      <c r="Q404" s="1">
        <v>2153.35740928925</v>
      </c>
      <c r="R404" s="1">
        <v>153.01157894736849</v>
      </c>
      <c r="S404" s="1">
        <v>112.66842105263159</v>
      </c>
      <c r="T404" s="1">
        <v>1162.422715238095</v>
      </c>
      <c r="U404" s="1">
        <v>7652.375</v>
      </c>
      <c r="V404" s="1">
        <v>94.447499999999991</v>
      </c>
      <c r="W404" s="1">
        <v>1783.9820634920584</v>
      </c>
      <c r="X404" s="1">
        <v>2366.5995587424154</v>
      </c>
      <c r="Y404" s="1">
        <v>86</v>
      </c>
      <c r="Z404" s="1">
        <v>139.87</v>
      </c>
      <c r="AA404" s="1">
        <v>98.352601562256126</v>
      </c>
      <c r="AB404" s="1">
        <v>2173.35</v>
      </c>
      <c r="AC404" s="1">
        <v>164.078</v>
      </c>
      <c r="AD404" s="1">
        <v>313.78401829139602</v>
      </c>
      <c r="AE404" s="1">
        <v>309.49114459586463</v>
      </c>
      <c r="AF404" s="1">
        <v>11.36</v>
      </c>
      <c r="AG404" s="1">
        <v>18.309999999999999</v>
      </c>
      <c r="AH404" s="1">
        <v>3.8134947368421059</v>
      </c>
      <c r="AI404" s="1">
        <v>16731.7</v>
      </c>
      <c r="AJ404" s="1">
        <v>102.61349206349206</v>
      </c>
      <c r="AK404" s="1">
        <v>109.24</v>
      </c>
      <c r="AL404" s="1">
        <v>105.48238095238094</v>
      </c>
      <c r="AM404" s="1">
        <v>93.118095238095236</v>
      </c>
      <c r="AN404" s="1">
        <v>3964.5888337354236</v>
      </c>
      <c r="AO404" s="1">
        <v>908.09637423697905</v>
      </c>
      <c r="AP404" s="1">
        <v>771.87090169632995</v>
      </c>
      <c r="AQ404" s="1">
        <v>73.356666666666669</v>
      </c>
      <c r="AR404" s="1">
        <v>101.46153846153847</v>
      </c>
      <c r="AS404" s="1">
        <v>564.52380952380952</v>
      </c>
      <c r="AT404" s="1">
        <v>135.04821692627303</v>
      </c>
      <c r="AU404" s="1">
        <v>6.5332998710410566</v>
      </c>
      <c r="AV404" s="1">
        <v>822.00403571428603</v>
      </c>
      <c r="AW404" s="1">
        <v>280.65800000000002</v>
      </c>
      <c r="AX404" s="1">
        <v>11.464024</v>
      </c>
      <c r="AY404" s="1">
        <v>467.95319732119987</v>
      </c>
      <c r="AZ404" s="1">
        <v>1102.8942242999997</v>
      </c>
      <c r="BA404" s="1">
        <v>536.08139707499981</v>
      </c>
      <c r="BB404" s="1">
        <v>25.064777712258802</v>
      </c>
      <c r="BC404" s="1">
        <v>18.338999999999995</v>
      </c>
      <c r="BD404" s="1">
        <v>21.535500000000003</v>
      </c>
      <c r="BE404" s="1">
        <v>1462.0145833333329</v>
      </c>
      <c r="BF404" s="1">
        <v>297.39530158730167</v>
      </c>
      <c r="BG404" s="1">
        <v>23302</v>
      </c>
      <c r="BH404" s="1">
        <v>42.28125</v>
      </c>
      <c r="BI404" s="1">
        <v>263.21325616666661</v>
      </c>
      <c r="BJ404" s="1">
        <v>1208.0556999999999</v>
      </c>
      <c r="BK404" s="1">
        <v>1324.0884999999998</v>
      </c>
      <c r="BL404" s="1">
        <v>1929.15</v>
      </c>
      <c r="BM404" s="1">
        <v>1598.25</v>
      </c>
      <c r="BN404" s="1">
        <f t="shared" si="40"/>
        <v>241.54461664720182</v>
      </c>
      <c r="BO404" s="1">
        <f t="shared" si="41"/>
        <v>314.60481099656351</v>
      </c>
      <c r="BP404" s="1">
        <f t="shared" si="42"/>
        <v>114.88593253797958</v>
      </c>
      <c r="BQ404" s="1">
        <f t="shared" si="43"/>
        <v>239.24805797037087</v>
      </c>
      <c r="BR404" s="1">
        <f t="shared" si="44"/>
        <v>378.59765486201587</v>
      </c>
      <c r="BS404" s="49">
        <f t="shared" ref="BS404:BS413" si="60">BS403</f>
        <v>0.23918269230769229</v>
      </c>
      <c r="BU404" s="49">
        <f t="shared" ref="BU404:BU413" si="61">BU403</f>
        <v>3.7259615384615384E-2</v>
      </c>
      <c r="BV404" s="49">
        <f t="shared" ref="BV404:BV413" si="62">BV403</f>
        <v>0.25240384615384615</v>
      </c>
      <c r="BW404" s="49">
        <f t="shared" ref="BW404:BW413" si="63">BW403</f>
        <v>0.47115384615384615</v>
      </c>
      <c r="BX404" s="1">
        <f t="shared" si="38"/>
        <v>300.81876863120027</v>
      </c>
      <c r="BY404" s="44">
        <v>2.5999999999999999E-3</v>
      </c>
      <c r="BZ404" s="44">
        <f t="shared" si="45"/>
        <v>0.20279999999999998</v>
      </c>
      <c r="CA404" s="47">
        <f t="shared" si="46"/>
        <v>240.594851151234</v>
      </c>
      <c r="CB404" s="56">
        <f t="shared" si="47"/>
        <v>245.32863850116686</v>
      </c>
      <c r="CC404" s="1">
        <f t="shared" si="58"/>
        <v>0.22500000000000001</v>
      </c>
      <c r="CD404" s="1">
        <f t="shared" ref="CD404:CD435" si="64">CC404+CD403</f>
        <v>38.790833333333346</v>
      </c>
      <c r="CE404" s="1">
        <f t="shared" si="59"/>
        <v>184.12866145608569</v>
      </c>
      <c r="CF404" s="1">
        <f t="shared" si="49"/>
        <v>186.06729320555365</v>
      </c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</row>
    <row r="405" spans="1:124">
      <c r="A405" s="1" t="s">
        <v>530</v>
      </c>
      <c r="B405" s="1">
        <v>179.01571466194369</v>
      </c>
      <c r="C405" s="1">
        <v>169.75073547346287</v>
      </c>
      <c r="D405" s="1">
        <v>177.15042708728677</v>
      </c>
      <c r="E405" s="1">
        <v>180.1605132235008</v>
      </c>
      <c r="F405" s="1">
        <v>149.36453586002801</v>
      </c>
      <c r="G405" s="1">
        <v>162.27644400273371</v>
      </c>
      <c r="H405" s="1">
        <v>132.83033283853331</v>
      </c>
      <c r="I405" s="38">
        <v>183.54571731349952</v>
      </c>
      <c r="J405" s="1">
        <v>184.43604890164741</v>
      </c>
      <c r="K405" s="1">
        <v>186.21304418714439</v>
      </c>
      <c r="L405" s="1">
        <v>1861.0238095238096</v>
      </c>
      <c r="M405" s="1">
        <v>912.2300351582121</v>
      </c>
      <c r="N405" s="1">
        <v>232.42456875000005</v>
      </c>
      <c r="O405" s="1">
        <v>191.68181818181819</v>
      </c>
      <c r="P405" s="1">
        <v>94.028571428571396</v>
      </c>
      <c r="Q405" s="1">
        <v>2294.7195706351235</v>
      </c>
      <c r="R405" s="1">
        <v>152.95954545454552</v>
      </c>
      <c r="S405" s="1">
        <v>107.58045454545454</v>
      </c>
      <c r="T405" s="1">
        <v>1130.7044522727274</v>
      </c>
      <c r="U405" s="1">
        <v>7221.1619047619042</v>
      </c>
      <c r="V405" s="1">
        <v>92.534999999999997</v>
      </c>
      <c r="W405" s="1">
        <v>1834.4889393939395</v>
      </c>
      <c r="X405" s="1">
        <v>2433.0484380484381</v>
      </c>
      <c r="Y405" s="1">
        <v>88</v>
      </c>
      <c r="Z405" s="1">
        <v>137.39090909090908</v>
      </c>
      <c r="AA405" s="1">
        <v>99.246716121912968</v>
      </c>
      <c r="AB405" s="1">
        <v>2024.3690476190477</v>
      </c>
      <c r="AC405" s="1">
        <v>160.548</v>
      </c>
      <c r="AD405" s="1">
        <v>304.53375040575901</v>
      </c>
      <c r="AE405" s="1">
        <v>280.27060554511269</v>
      </c>
      <c r="AF405" s="1">
        <v>11.64</v>
      </c>
      <c r="AG405" s="1">
        <v>17.71</v>
      </c>
      <c r="AH405" s="1">
        <v>4.1669318181818173</v>
      </c>
      <c r="AI405" s="1">
        <v>15629.309523809523</v>
      </c>
      <c r="AJ405" s="1">
        <v>98.851969696969718</v>
      </c>
      <c r="AK405" s="1">
        <v>102.87545454545452</v>
      </c>
      <c r="AL405" s="1">
        <v>101.66136363636365</v>
      </c>
      <c r="AM405" s="1">
        <v>92.019090909090906</v>
      </c>
      <c r="AN405" s="1">
        <v>3928.9410119472745</v>
      </c>
      <c r="AO405" s="1">
        <v>980.48854404194003</v>
      </c>
      <c r="AP405" s="1">
        <v>756.46129898870288</v>
      </c>
      <c r="AQ405" s="1">
        <v>77.946363636363657</v>
      </c>
      <c r="AR405" s="1">
        <v>102.5625</v>
      </c>
      <c r="AS405" s="1">
        <v>553.72727272727275</v>
      </c>
      <c r="AT405" s="1">
        <v>130.03683999139</v>
      </c>
      <c r="AU405" s="1">
        <v>7.2351248097558631</v>
      </c>
      <c r="AV405" s="1">
        <v>834.36775</v>
      </c>
      <c r="AW405" s="1">
        <v>300.73200000000003</v>
      </c>
      <c r="AX405" s="1">
        <v>11.464024</v>
      </c>
      <c r="AY405" s="1">
        <v>446.36092296068176</v>
      </c>
      <c r="AZ405" s="1">
        <v>1086.7473869999999</v>
      </c>
      <c r="BA405" s="1">
        <v>517.78971514772729</v>
      </c>
      <c r="BB405" s="1">
        <v>25.450030798958551</v>
      </c>
      <c r="BC405" s="1">
        <v>17.662272727272729</v>
      </c>
      <c r="BD405" s="1">
        <v>20.730454545454545</v>
      </c>
      <c r="BE405" s="1">
        <v>1439.226041666667</v>
      </c>
      <c r="BF405" s="1">
        <v>266.31066666666663</v>
      </c>
      <c r="BG405" s="1">
        <v>21589.642857142859</v>
      </c>
      <c r="BH405" s="1">
        <v>41.412500000000001</v>
      </c>
      <c r="BI405" s="1">
        <v>264.0366483333334</v>
      </c>
      <c r="BJ405" s="1">
        <v>1105.2206333333334</v>
      </c>
      <c r="BK405" s="1">
        <v>1208.5928666666669</v>
      </c>
      <c r="BL405" s="1">
        <v>1855.6</v>
      </c>
      <c r="BM405" s="1">
        <v>1469</v>
      </c>
      <c r="BN405" s="1">
        <f t="shared" si="40"/>
        <v>227.93352181944715</v>
      </c>
      <c r="BO405" s="1">
        <f t="shared" si="41"/>
        <v>304.29553264604812</v>
      </c>
      <c r="BP405" s="1">
        <f t="shared" si="42"/>
        <v>107.31651891723988</v>
      </c>
      <c r="BQ405" s="1">
        <f t="shared" si="43"/>
        <v>230.47789623914602</v>
      </c>
      <c r="BR405" s="1">
        <f t="shared" si="44"/>
        <v>347.98057562477794</v>
      </c>
      <c r="BS405" s="49">
        <f t="shared" si="60"/>
        <v>0.23918269230769229</v>
      </c>
      <c r="BU405" s="49">
        <f t="shared" si="61"/>
        <v>3.7259615384615384E-2</v>
      </c>
      <c r="BV405" s="49">
        <f t="shared" si="62"/>
        <v>0.25240384615384615</v>
      </c>
      <c r="BW405" s="49">
        <f t="shared" si="63"/>
        <v>0.47115384615384615</v>
      </c>
      <c r="BX405" s="1">
        <f t="shared" si="38"/>
        <v>280.64221969187258</v>
      </c>
      <c r="BY405" s="45">
        <v>-1E-3</v>
      </c>
      <c r="BZ405" s="44">
        <f t="shared" si="45"/>
        <v>0.20179999999999998</v>
      </c>
      <c r="CA405" s="47">
        <f t="shared" si="46"/>
        <v>223.72797753836082</v>
      </c>
      <c r="CB405" s="56">
        <f t="shared" si="47"/>
        <v>234.52830801976384</v>
      </c>
      <c r="CC405" s="1">
        <f t="shared" si="58"/>
        <v>0.22500000000000001</v>
      </c>
      <c r="CD405" s="1">
        <f t="shared" si="64"/>
        <v>39.015833333333347</v>
      </c>
      <c r="CE405" s="1">
        <f t="shared" si="59"/>
        <v>171.14731899392436</v>
      </c>
      <c r="CF405" s="1">
        <f t="shared" si="49"/>
        <v>177.63799022500501</v>
      </c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1:124">
      <c r="A406" s="1" t="s">
        <v>531</v>
      </c>
      <c r="B406" s="1">
        <v>179.46984231548493</v>
      </c>
      <c r="C406" s="1">
        <v>170.84478574972798</v>
      </c>
      <c r="D406" s="1">
        <v>181.68941338623094</v>
      </c>
      <c r="E406" s="1">
        <v>185.11747497371971</v>
      </c>
      <c r="F406" s="1">
        <v>150.04522046950896</v>
      </c>
      <c r="G406" s="1">
        <v>159.89082819623735</v>
      </c>
      <c r="H406" s="1">
        <v>137.03814750700076</v>
      </c>
      <c r="I406" s="38">
        <v>176.3975889278197</v>
      </c>
      <c r="J406" s="1">
        <v>184.51579962112882</v>
      </c>
      <c r="K406" s="1">
        <v>186.9771896678499</v>
      </c>
      <c r="L406" s="1">
        <v>1832.5714285714287</v>
      </c>
      <c r="M406" s="1">
        <v>907.99903915445577</v>
      </c>
      <c r="N406" s="1">
        <v>231.425191847826</v>
      </c>
      <c r="O406" s="1">
        <v>179.58695652173913</v>
      </c>
      <c r="P406" s="1">
        <v>93.974999999999994</v>
      </c>
      <c r="Q406" s="1">
        <v>2345.7274247769228</v>
      </c>
      <c r="R406" s="1">
        <v>151.42545454545461</v>
      </c>
      <c r="S406" s="1">
        <v>105.76363636363634</v>
      </c>
      <c r="T406" s="1">
        <v>1117.6632030434782</v>
      </c>
      <c r="U406" s="1">
        <v>7248.7142857142853</v>
      </c>
      <c r="V406" s="1">
        <v>92.622727272727275</v>
      </c>
      <c r="W406" s="1">
        <v>1835.8173913043486</v>
      </c>
      <c r="X406" s="1">
        <v>2529.9048322876442</v>
      </c>
      <c r="Y406" s="1">
        <v>92.357142857142861</v>
      </c>
      <c r="Z406" s="1">
        <v>124.00952380952383</v>
      </c>
      <c r="AA406" s="1">
        <v>105.74431882252505</v>
      </c>
      <c r="AB406" s="1">
        <v>2031.8928571428571</v>
      </c>
      <c r="AC406" s="1">
        <v>168.93199999999999</v>
      </c>
      <c r="AD406" s="1">
        <v>294.78031103608299</v>
      </c>
      <c r="AE406" s="1">
        <v>295.29292276785714</v>
      </c>
      <c r="AF406" s="1">
        <v>11.41</v>
      </c>
      <c r="AG406" s="1">
        <v>16.940000000000001</v>
      </c>
      <c r="AH406" s="1">
        <v>4.0403409090909088</v>
      </c>
      <c r="AI406" s="1">
        <v>14948.226190476191</v>
      </c>
      <c r="AJ406" s="1">
        <v>99.348260869565209</v>
      </c>
      <c r="AK406" s="1">
        <v>103.02695652173917</v>
      </c>
      <c r="AL406" s="1">
        <v>100.29913043478261</v>
      </c>
      <c r="AM406" s="1">
        <v>94.718695652173906</v>
      </c>
      <c r="AN406" s="1">
        <v>3778.8377867198606</v>
      </c>
      <c r="AO406" s="1">
        <v>1057.0108606557101</v>
      </c>
      <c r="AP406" s="1">
        <v>763.38146131468181</v>
      </c>
      <c r="AQ406" s="1">
        <v>89.166363636363656</v>
      </c>
      <c r="AR406" s="1">
        <v>104.09615384615384</v>
      </c>
      <c r="AS406" s="1">
        <v>552.08695652173913</v>
      </c>
      <c r="AT406" s="1">
        <v>137.80368585278276</v>
      </c>
      <c r="AU406" s="1">
        <v>7.3101363530304528</v>
      </c>
      <c r="AV406" s="1">
        <v>833.20073913043495</v>
      </c>
      <c r="AW406" s="1">
        <v>321.815</v>
      </c>
      <c r="AX406" s="1">
        <v>12.786796000000001</v>
      </c>
      <c r="AY406" s="1">
        <v>476.74463106904534</v>
      </c>
      <c r="AZ406" s="1">
        <v>1082.7790709999997</v>
      </c>
      <c r="BA406" s="1">
        <v>542.199223125</v>
      </c>
      <c r="BB406" s="1">
        <v>25.452352277160113</v>
      </c>
      <c r="BC406" s="1">
        <v>17.426363636363636</v>
      </c>
      <c r="BD406" s="1">
        <v>20.308636363636367</v>
      </c>
      <c r="BE406" s="1">
        <v>1466.9745471014489</v>
      </c>
      <c r="BF406" s="1">
        <v>272.36510144927558</v>
      </c>
      <c r="BG406" s="1">
        <v>20781.619047619046</v>
      </c>
      <c r="BH406" s="1">
        <v>40.604999999999997</v>
      </c>
      <c r="BI406" s="1">
        <v>277.06322217391306</v>
      </c>
      <c r="BJ406" s="1">
        <v>1085.5375000000001</v>
      </c>
      <c r="BK406" s="1">
        <v>1158.0285100000001</v>
      </c>
      <c r="BL406" s="1">
        <v>1831.0119047619048</v>
      </c>
      <c r="BM406" s="1">
        <v>1394.5</v>
      </c>
      <c r="BN406" s="1">
        <f t="shared" si="40"/>
        <v>228.8032033620872</v>
      </c>
      <c r="BO406" s="1">
        <f t="shared" si="41"/>
        <v>291.06529209621993</v>
      </c>
      <c r="BP406" s="1">
        <f t="shared" si="42"/>
        <v>102.63995324333493</v>
      </c>
      <c r="BQ406" s="1">
        <f t="shared" si="43"/>
        <v>231.63502184557055</v>
      </c>
      <c r="BR406" s="1">
        <f t="shared" si="44"/>
        <v>330.33282008764655</v>
      </c>
      <c r="BS406" s="49">
        <f t="shared" si="60"/>
        <v>0.23918269230769229</v>
      </c>
      <c r="BU406" s="49">
        <f t="shared" si="61"/>
        <v>3.7259615384615384E-2</v>
      </c>
      <c r="BV406" s="49">
        <f t="shared" si="62"/>
        <v>0.25240384615384615</v>
      </c>
      <c r="BW406" s="49">
        <f t="shared" si="63"/>
        <v>0.47115384615384615</v>
      </c>
      <c r="BX406" s="1">
        <f t="shared" si="38"/>
        <v>272.65324048260334</v>
      </c>
      <c r="BY406" s="44">
        <v>1.8E-3</v>
      </c>
      <c r="BZ406" s="44">
        <f t="shared" si="45"/>
        <v>0.20359999999999998</v>
      </c>
      <c r="CA406" s="47">
        <f t="shared" si="46"/>
        <v>217.63181655321398</v>
      </c>
      <c r="CB406" s="56">
        <f t="shared" si="47"/>
        <v>226.0800622864889</v>
      </c>
      <c r="CC406" s="1">
        <f t="shared" si="58"/>
        <v>0.22500000000000001</v>
      </c>
      <c r="CD406" s="1">
        <f t="shared" si="64"/>
        <v>39.240833333333349</v>
      </c>
      <c r="CE406" s="1">
        <f t="shared" si="59"/>
        <v>165.66183680689238</v>
      </c>
      <c r="CF406" s="1">
        <f t="shared" si="49"/>
        <v>168.40457790040836</v>
      </c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1:124">
      <c r="A407" s="1" t="s">
        <v>532</v>
      </c>
      <c r="B407" s="1">
        <v>179.15471269831431</v>
      </c>
      <c r="C407" s="1">
        <v>169.41733787337097</v>
      </c>
      <c r="D407" s="1">
        <v>181.05727973667277</v>
      </c>
      <c r="E407" s="1">
        <v>185.34740328353323</v>
      </c>
      <c r="F407" s="1">
        <v>141.45545413094507</v>
      </c>
      <c r="G407" s="1">
        <v>157.66004814711692</v>
      </c>
      <c r="H407" s="1">
        <v>141.04291739602672</v>
      </c>
      <c r="I407" s="38">
        <v>169.66279763124442</v>
      </c>
      <c r="J407" s="1">
        <v>184.85141477338112</v>
      </c>
      <c r="K407" s="1">
        <v>187.68030750320827</v>
      </c>
      <c r="L407" s="1">
        <v>1814.5374999999999</v>
      </c>
      <c r="M407" s="1">
        <v>911.60220994475128</v>
      </c>
      <c r="N407" s="1">
        <v>230.58947312500004</v>
      </c>
      <c r="O407" s="1">
        <v>174.25</v>
      </c>
      <c r="P407" s="1">
        <v>88.665342280721902</v>
      </c>
      <c r="Q407" s="1">
        <v>2283.5820102240659</v>
      </c>
      <c r="R407" s="1">
        <v>138.85500000000008</v>
      </c>
      <c r="S407" s="1">
        <v>97.053000000000026</v>
      </c>
      <c r="T407" s="1">
        <v>1120.1426860000001</v>
      </c>
      <c r="U407" s="1">
        <v>7000.2375000000002</v>
      </c>
      <c r="V407" s="1">
        <v>93.079999999999984</v>
      </c>
      <c r="W407" s="1">
        <v>1728.5958333333335</v>
      </c>
      <c r="X407" s="1">
        <v>2555.8125791807415</v>
      </c>
      <c r="Y407" s="1">
        <v>101</v>
      </c>
      <c r="Z407" s="1">
        <v>114.81499999999998</v>
      </c>
      <c r="AA407" s="1">
        <v>106.78282455330664</v>
      </c>
      <c r="AB407" s="1">
        <v>2099.6875</v>
      </c>
      <c r="AC407" s="1">
        <v>174.79300000000001</v>
      </c>
      <c r="AD407" s="1">
        <v>306.01237122057898</v>
      </c>
      <c r="AE407" s="1">
        <v>297.05778191964288</v>
      </c>
      <c r="AF407" s="1">
        <v>11.32</v>
      </c>
      <c r="AG407" s="1">
        <v>17.690000000000001</v>
      </c>
      <c r="AH407" s="1">
        <v>3.8254400000000004</v>
      </c>
      <c r="AI407" s="1">
        <v>14280.275</v>
      </c>
      <c r="AJ407" s="1">
        <v>99.742666666666679</v>
      </c>
      <c r="AK407" s="1">
        <v>103.10999999999999</v>
      </c>
      <c r="AL407" s="1">
        <v>100.32849999999999</v>
      </c>
      <c r="AM407" s="1">
        <v>95.789500000000004</v>
      </c>
      <c r="AN407" s="1">
        <v>3823.8246722191225</v>
      </c>
      <c r="AO407" s="1">
        <v>1157.64697355155</v>
      </c>
      <c r="AP407" s="1">
        <v>763.04360384522772</v>
      </c>
      <c r="AQ407" s="1">
        <v>98.09999999999998</v>
      </c>
      <c r="AR407" s="1">
        <v>105.54166666666667</v>
      </c>
      <c r="AS407" s="1">
        <v>546.25</v>
      </c>
      <c r="AT407" s="1">
        <v>127.46867940960348</v>
      </c>
      <c r="AU407" s="1">
        <v>6.9849113943111476</v>
      </c>
      <c r="AV407" s="1">
        <v>844.60284999999999</v>
      </c>
      <c r="AW407" s="1">
        <v>323.46499999999997</v>
      </c>
      <c r="AX407" s="1">
        <v>13.778874999999999</v>
      </c>
      <c r="AY407" s="1">
        <v>503.56336419074995</v>
      </c>
      <c r="AZ407" s="1">
        <v>1058.5923854</v>
      </c>
      <c r="BA407" s="1">
        <v>560.1577064999999</v>
      </c>
      <c r="BB407" s="1">
        <v>25.737474070361333</v>
      </c>
      <c r="BC407" s="1">
        <v>16.955999999999996</v>
      </c>
      <c r="BD407" s="1">
        <v>19.609000000000002</v>
      </c>
      <c r="BE407" s="1">
        <v>1470.5705208333343</v>
      </c>
      <c r="BF407" s="1">
        <v>258.70533333333344</v>
      </c>
      <c r="BG407" s="1">
        <v>20267.400000000001</v>
      </c>
      <c r="BH407" s="1">
        <v>39.9375</v>
      </c>
      <c r="BI407" s="1">
        <v>266.79760084999998</v>
      </c>
      <c r="BJ407" s="1">
        <v>1084.5500020045881</v>
      </c>
      <c r="BK407" s="1">
        <v>1117.6654857142858</v>
      </c>
      <c r="BL407" s="1">
        <v>1839.0125</v>
      </c>
      <c r="BM407" s="1">
        <v>1192</v>
      </c>
      <c r="BN407" s="1">
        <f t="shared" si="40"/>
        <v>220.9601180518292</v>
      </c>
      <c r="BO407" s="1">
        <f t="shared" si="41"/>
        <v>303.95189003436423</v>
      </c>
      <c r="BP407" s="1">
        <f t="shared" si="42"/>
        <v>98.053557634537796</v>
      </c>
      <c r="BQ407" s="1">
        <f t="shared" si="43"/>
        <v>232.554597031165</v>
      </c>
      <c r="BR407" s="1">
        <f t="shared" si="44"/>
        <v>282.36408859410164</v>
      </c>
      <c r="BS407" s="49">
        <f t="shared" si="60"/>
        <v>0.23918269230769229</v>
      </c>
      <c r="BU407" s="49">
        <f t="shared" si="61"/>
        <v>3.7259615384615384E-2</v>
      </c>
      <c r="BV407" s="49">
        <f t="shared" si="62"/>
        <v>0.25240384615384615</v>
      </c>
      <c r="BW407" s="49">
        <f t="shared" si="63"/>
        <v>0.47115384615384615</v>
      </c>
      <c r="BX407" s="1">
        <f t="shared" si="38"/>
        <v>248.23787486107832</v>
      </c>
      <c r="BY407" s="44">
        <v>2.3999999999999998E-3</v>
      </c>
      <c r="BZ407" s="44">
        <f t="shared" si="45"/>
        <v>0.20599999999999999</v>
      </c>
      <c r="CA407" s="47">
        <f t="shared" si="46"/>
        <v>197.69664353936278</v>
      </c>
      <c r="CB407" s="56">
        <f t="shared" si="47"/>
        <v>211.88835291292582</v>
      </c>
      <c r="CC407" s="1">
        <f t="shared" si="58"/>
        <v>0.22500000000000001</v>
      </c>
      <c r="CD407" s="1">
        <f t="shared" si="64"/>
        <v>39.46583333333335</v>
      </c>
      <c r="CE407" s="1">
        <f t="shared" si="59"/>
        <v>150.26872889819654</v>
      </c>
      <c r="CF407" s="1">
        <f t="shared" si="49"/>
        <v>157.96528285254448</v>
      </c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1:124">
      <c r="A408" s="1" t="s">
        <v>533</v>
      </c>
      <c r="B408" s="1">
        <v>183.51647170366317</v>
      </c>
      <c r="C408" s="1">
        <v>168.57695128445178</v>
      </c>
      <c r="D408" s="1">
        <v>179.50948160732511</v>
      </c>
      <c r="E408" s="1">
        <v>183.40977303261315</v>
      </c>
      <c r="F408" s="1">
        <v>143.50616861443822</v>
      </c>
      <c r="G408" s="1">
        <v>157.53420485525106</v>
      </c>
      <c r="H408" s="1">
        <v>136.58701352790882</v>
      </c>
      <c r="I408" s="38">
        <v>172.6646081519624</v>
      </c>
      <c r="J408" s="1">
        <v>192.25660942072167</v>
      </c>
      <c r="K408" s="1">
        <v>197.72688289934695</v>
      </c>
      <c r="L408" s="1">
        <v>1769.608695652174</v>
      </c>
      <c r="M408" s="1">
        <v>925.41436464088395</v>
      </c>
      <c r="N408" s="1">
        <v>222.11945887681159</v>
      </c>
      <c r="O408" s="1">
        <v>176.58333333333334</v>
      </c>
      <c r="P408" s="1">
        <v>82.777725888033103</v>
      </c>
      <c r="Q408" s="1">
        <v>2308.5259057567482</v>
      </c>
      <c r="R408" s="1">
        <v>138.43952380952388</v>
      </c>
      <c r="S408" s="1">
        <v>102.4095238095238</v>
      </c>
      <c r="T408" s="1">
        <v>1003.3727500000002</v>
      </c>
      <c r="U408" s="1">
        <v>6906.641304347826</v>
      </c>
      <c r="V408" s="1">
        <v>92.615217391304355</v>
      </c>
      <c r="W408" s="1">
        <v>1598.5397681159473</v>
      </c>
      <c r="X408" s="1">
        <v>2243.3895390926641</v>
      </c>
      <c r="Y408" s="1">
        <v>99.4</v>
      </c>
      <c r="Z408" s="1">
        <v>127.19130434782609</v>
      </c>
      <c r="AA408" s="1">
        <v>107.76024171168932</v>
      </c>
      <c r="AB408" s="1">
        <v>2047.7282608695652</v>
      </c>
      <c r="AC408" s="1">
        <v>150.607</v>
      </c>
      <c r="AD408" s="1">
        <v>298.76375053638901</v>
      </c>
      <c r="AE408" s="1">
        <v>278.92827187500001</v>
      </c>
      <c r="AF408" s="1">
        <v>10.98</v>
      </c>
      <c r="AG408" s="1">
        <v>16.98</v>
      </c>
      <c r="AH408" s="1">
        <v>3.6229409090909086</v>
      </c>
      <c r="AI408" s="1">
        <v>13750.315217391304</v>
      </c>
      <c r="AJ408" s="1">
        <v>105.20782608695654</v>
      </c>
      <c r="AK408" s="1">
        <v>107.71608695652174</v>
      </c>
      <c r="AL408" s="1">
        <v>103.36217391304348</v>
      </c>
      <c r="AM408" s="1">
        <v>104.54521739130435</v>
      </c>
      <c r="AN408" s="1">
        <v>3762.8868574623066</v>
      </c>
      <c r="AO408" s="1">
        <v>1121.2294726088301</v>
      </c>
      <c r="AP408" s="1">
        <v>729.85747727001296</v>
      </c>
      <c r="AQ408" s="1">
        <v>98.446818181818159</v>
      </c>
      <c r="AR408" s="1">
        <v>106.41071428571429</v>
      </c>
      <c r="AS408" s="1">
        <v>538.26086956521738</v>
      </c>
      <c r="AT408" s="1">
        <v>116.25980697452349</v>
      </c>
      <c r="AU408" s="1">
        <v>7.2745881263932857</v>
      </c>
      <c r="AV408" s="1">
        <v>827.703347826087</v>
      </c>
      <c r="AW408" s="1">
        <v>318.81</v>
      </c>
      <c r="AX408" s="1">
        <v>14.991415999999999</v>
      </c>
      <c r="AY408" s="1">
        <v>528.33781088299986</v>
      </c>
      <c r="AZ408" s="1">
        <v>1000.837354</v>
      </c>
      <c r="BA408" s="1">
        <v>548.34961745454541</v>
      </c>
      <c r="BB408" s="1">
        <v>25.260943700048081</v>
      </c>
      <c r="BC408" s="1">
        <v>17.09636363636363</v>
      </c>
      <c r="BD408" s="1">
        <v>20.462727272727271</v>
      </c>
      <c r="BE408" s="1">
        <v>1375.4762681159427</v>
      </c>
      <c r="BF408" s="1">
        <v>256.1552463768117</v>
      </c>
      <c r="BG408" s="1">
        <v>19563.82608695652</v>
      </c>
      <c r="BH408" s="1">
        <v>38.022222222222219</v>
      </c>
      <c r="BI408" s="1">
        <v>257.35598166666659</v>
      </c>
      <c r="BJ408" s="1">
        <v>998.82678741593077</v>
      </c>
      <c r="BK408" s="1">
        <v>1025.2810999999999</v>
      </c>
      <c r="BL408" s="1">
        <v>1837.6195652173913</v>
      </c>
      <c r="BM408" s="1">
        <v>1314.5</v>
      </c>
      <c r="BN408" s="1">
        <f t="shared" si="40"/>
        <v>218.00578593945349</v>
      </c>
      <c r="BO408" s="1">
        <f t="shared" si="41"/>
        <v>291.7525773195876</v>
      </c>
      <c r="BP408" s="1">
        <f t="shared" si="42"/>
        <v>94.414661178551569</v>
      </c>
      <c r="BQ408" s="1">
        <f t="shared" si="43"/>
        <v>245.29686660516799</v>
      </c>
      <c r="BR408" s="1">
        <f t="shared" si="44"/>
        <v>311.3822101148881</v>
      </c>
      <c r="BS408" s="49">
        <f t="shared" si="60"/>
        <v>0.23918269230769229</v>
      </c>
      <c r="BU408" s="49">
        <f t="shared" si="61"/>
        <v>3.7259615384615384E-2</v>
      </c>
      <c r="BV408" s="49">
        <f t="shared" si="62"/>
        <v>0.25240384615384615</v>
      </c>
      <c r="BW408" s="49">
        <f t="shared" si="63"/>
        <v>0.47115384615384615</v>
      </c>
      <c r="BX408" s="1">
        <f t="shared" si="38"/>
        <v>264.28386328198047</v>
      </c>
      <c r="BY408" s="44">
        <v>4.0000000000000002E-4</v>
      </c>
      <c r="BZ408" s="44">
        <f t="shared" si="45"/>
        <v>0.2064</v>
      </c>
      <c r="CA408" s="47">
        <f t="shared" si="46"/>
        <v>209.84138744589251</v>
      </c>
      <c r="CB408" s="56">
        <f t="shared" si="47"/>
        <v>210.86487017940917</v>
      </c>
      <c r="CC408" s="1">
        <f t="shared" si="58"/>
        <v>0.22500000000000001</v>
      </c>
      <c r="CD408" s="1">
        <f t="shared" si="64"/>
        <v>39.690833333333352</v>
      </c>
      <c r="CE408" s="1">
        <f t="shared" si="59"/>
        <v>159.38739557983502</v>
      </c>
      <c r="CF408" s="1">
        <f t="shared" si="49"/>
        <v>154.82806223901576</v>
      </c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1:124">
      <c r="A409" s="1" t="s">
        <v>534</v>
      </c>
      <c r="B409" s="1">
        <v>185.64375066126718</v>
      </c>
      <c r="C409" s="1">
        <v>166.63405857566832</v>
      </c>
      <c r="D409" s="1">
        <v>172.04777186009011</v>
      </c>
      <c r="E409" s="1">
        <v>174.88640820766605</v>
      </c>
      <c r="F409" s="1">
        <v>145.84452144856084</v>
      </c>
      <c r="G409" s="1">
        <v>161.16576703887858</v>
      </c>
      <c r="H409" s="1">
        <v>133.99068332975332</v>
      </c>
      <c r="I409" s="38">
        <v>180.79465043978865</v>
      </c>
      <c r="J409" s="1">
        <v>196.76508000282732</v>
      </c>
      <c r="K409" s="1">
        <v>203.13519895666147</v>
      </c>
      <c r="L409" s="1">
        <v>1816.235714285714</v>
      </c>
      <c r="M409" s="1">
        <v>937.60155996100093</v>
      </c>
      <c r="N409" s="1">
        <v>194.74143333333339</v>
      </c>
      <c r="O409" s="1">
        <v>176.58333333333334</v>
      </c>
      <c r="P409" s="1">
        <v>82.457142857142799</v>
      </c>
      <c r="Q409" s="1">
        <v>2483.6041350228438</v>
      </c>
      <c r="R409" s="1">
        <v>135.63000000000008</v>
      </c>
      <c r="S409" s="1">
        <v>100.72681818181817</v>
      </c>
      <c r="T409" s="1">
        <v>991.21166545454548</v>
      </c>
      <c r="U409" s="1">
        <v>7186.25</v>
      </c>
      <c r="V409" s="1">
        <v>92.714285714285708</v>
      </c>
      <c r="W409" s="1">
        <v>1621.6292121212171</v>
      </c>
      <c r="X409" s="1">
        <v>2506.1113068730247</v>
      </c>
      <c r="Y409" s="1">
        <v>95.333333333333329</v>
      </c>
      <c r="Z409" s="1">
        <v>137.05500000000001</v>
      </c>
      <c r="AA409" s="1">
        <v>109.59289888365683</v>
      </c>
      <c r="AB409" s="1">
        <v>2173.0833333333335</v>
      </c>
      <c r="AC409" s="1">
        <v>165.59800000000001</v>
      </c>
      <c r="AD409" s="1">
        <v>304.38587740248101</v>
      </c>
      <c r="AE409" s="1">
        <v>234.8895558035714</v>
      </c>
      <c r="AF409" s="1">
        <v>10.97</v>
      </c>
      <c r="AG409" s="1">
        <v>17</v>
      </c>
      <c r="AH409" s="1">
        <v>3.4235227272727276</v>
      </c>
      <c r="AI409" s="1">
        <v>14308.261904761905</v>
      </c>
      <c r="AJ409" s="1">
        <v>108.05848484848484</v>
      </c>
      <c r="AK409" s="1">
        <v>110.96454545454547</v>
      </c>
      <c r="AL409" s="1">
        <v>106.66454545454548</v>
      </c>
      <c r="AM409" s="1">
        <v>106.54636363636364</v>
      </c>
      <c r="AN409" s="1">
        <v>3736.3617930898331</v>
      </c>
      <c r="AO409" s="1">
        <v>1190.80504573596</v>
      </c>
      <c r="AP409" s="1">
        <v>722.83532397894282</v>
      </c>
      <c r="AQ409" s="1">
        <v>96.12090909090908</v>
      </c>
      <c r="AR409" s="1">
        <v>106.5</v>
      </c>
      <c r="AS409" s="1">
        <v>503.8235294117647</v>
      </c>
      <c r="AT409" s="1">
        <v>116.52575046946865</v>
      </c>
      <c r="AU409" s="1">
        <v>6.6933545755638093</v>
      </c>
      <c r="AV409" s="1">
        <v>845.04603409090896</v>
      </c>
      <c r="AW409" s="1">
        <v>299.73700000000002</v>
      </c>
      <c r="AX409" s="1">
        <v>15.652801999999999</v>
      </c>
      <c r="AY409" s="1">
        <v>470.9875597272727</v>
      </c>
      <c r="AZ409" s="1">
        <v>944.26880899999992</v>
      </c>
      <c r="BA409" s="1">
        <v>498.04832723863638</v>
      </c>
      <c r="BB409" s="1">
        <v>25.76262053819211</v>
      </c>
      <c r="BC409" s="1">
        <v>17.244090909090907</v>
      </c>
      <c r="BD409" s="1">
        <v>21.359545454545454</v>
      </c>
      <c r="BE409" s="1">
        <v>1152.3906249999995</v>
      </c>
      <c r="BF409" s="1">
        <v>248.04133333333331</v>
      </c>
      <c r="BG409" s="1">
        <v>21638.214285714286</v>
      </c>
      <c r="BH409" s="1">
        <v>34.994162640901756</v>
      </c>
      <c r="BI409" s="1">
        <v>258.79232500000001</v>
      </c>
      <c r="BJ409" s="1">
        <v>996.2399925766556</v>
      </c>
      <c r="BK409" s="1">
        <v>1030.6304499999999</v>
      </c>
      <c r="BL409" s="1">
        <v>1896.3928571428571</v>
      </c>
      <c r="BM409" s="1">
        <v>1394.75</v>
      </c>
      <c r="BN409" s="1">
        <f t="shared" si="40"/>
        <v>226.83153940847828</v>
      </c>
      <c r="BO409" s="1">
        <f t="shared" si="41"/>
        <v>292.09621993127143</v>
      </c>
      <c r="BP409" s="1">
        <f t="shared" si="42"/>
        <v>98.245725893138143</v>
      </c>
      <c r="BQ409" s="1">
        <f t="shared" si="43"/>
        <v>251.94330811024676</v>
      </c>
      <c r="BR409" s="1">
        <f t="shared" si="44"/>
        <v>330.39204074381144</v>
      </c>
      <c r="BS409" s="49">
        <f t="shared" si="60"/>
        <v>0.23918269230769229</v>
      </c>
      <c r="BU409" s="49">
        <f t="shared" si="61"/>
        <v>3.7259615384615384E-2</v>
      </c>
      <c r="BV409" s="49">
        <f t="shared" si="62"/>
        <v>0.25240384615384615</v>
      </c>
      <c r="BW409" s="49">
        <f t="shared" si="63"/>
        <v>0.47115384615384615</v>
      </c>
      <c r="BX409" s="1">
        <f t="shared" si="38"/>
        <v>277.17171697079368</v>
      </c>
      <c r="BY409" s="44">
        <v>1.1999999999999999E-3</v>
      </c>
      <c r="BZ409" s="44">
        <f t="shared" si="45"/>
        <v>0.20760000000000001</v>
      </c>
      <c r="CA409" s="47">
        <f t="shared" si="46"/>
        <v>219.96347458802185</v>
      </c>
      <c r="CB409" s="56">
        <f t="shared" si="47"/>
        <v>215.41417238371551</v>
      </c>
      <c r="CC409" s="1">
        <f t="shared" si="58"/>
        <v>0.22500000000000001</v>
      </c>
      <c r="CD409" s="1">
        <f t="shared" si="64"/>
        <v>39.915833333333353</v>
      </c>
      <c r="CE409" s="1">
        <f t="shared" si="59"/>
        <v>166.53631637759324</v>
      </c>
      <c r="CF409" s="1">
        <f t="shared" si="49"/>
        <v>162.96185597871414</v>
      </c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1:124">
      <c r="A410" s="1" t="s">
        <v>535</v>
      </c>
      <c r="B410" s="1">
        <v>185.03442043796966</v>
      </c>
      <c r="C410" s="1">
        <v>162.7021299077681</v>
      </c>
      <c r="D410" s="1">
        <v>165.8325992629612</v>
      </c>
      <c r="E410" s="1">
        <v>168.12803186271464</v>
      </c>
      <c r="F410" s="1">
        <v>144.64362404762883</v>
      </c>
      <c r="G410" s="1">
        <v>159.54010078250207</v>
      </c>
      <c r="H410" s="1">
        <v>134.4540878588474</v>
      </c>
      <c r="I410" s="38">
        <v>177.6600237215726</v>
      </c>
      <c r="J410" s="1">
        <v>198.0995851349785</v>
      </c>
      <c r="K410" s="1">
        <v>204.57908094378479</v>
      </c>
      <c r="L410" s="1">
        <v>1761.304761904762</v>
      </c>
      <c r="M410" s="1">
        <v>939.2265193370165</v>
      </c>
      <c r="N410" s="1">
        <v>174.81674265873013</v>
      </c>
      <c r="O410" s="1">
        <v>175.5952380952381</v>
      </c>
      <c r="P410" s="1">
        <v>83.15625</v>
      </c>
      <c r="Q410" s="1">
        <v>2616.0432058663464</v>
      </c>
      <c r="R410" s="1">
        <v>132.78000000000006</v>
      </c>
      <c r="S410" s="1">
        <v>93.483000000000018</v>
      </c>
      <c r="T410" s="1">
        <v>985.02242190476193</v>
      </c>
      <c r="U410" s="1">
        <v>7159.2690476190473</v>
      </c>
      <c r="V410" s="1">
        <v>90.092857142857127</v>
      </c>
      <c r="W410" s="1">
        <v>1525.2697460317472</v>
      </c>
      <c r="X410" s="1">
        <v>2291.8622772166304</v>
      </c>
      <c r="Y410" s="1">
        <v>93.083333333333329</v>
      </c>
      <c r="Z410" s="1">
        <v>134.18571428571428</v>
      </c>
      <c r="AA410" s="1">
        <v>110.32887073208187</v>
      </c>
      <c r="AB410" s="1">
        <v>2084.9190476190479</v>
      </c>
      <c r="AC410" s="1">
        <v>159.25800000000001</v>
      </c>
      <c r="AD410" s="1">
        <v>300.11634772285998</v>
      </c>
      <c r="AE410" s="1">
        <v>207.40651593749993</v>
      </c>
      <c r="AF410" s="1">
        <v>10.96</v>
      </c>
      <c r="AG410" s="1">
        <v>17.010000000000002</v>
      </c>
      <c r="AH410" s="1">
        <v>3.6153949999999995</v>
      </c>
      <c r="AI410" s="1">
        <v>13801.392857142857</v>
      </c>
      <c r="AJ410" s="1">
        <v>108.78</v>
      </c>
      <c r="AK410" s="1">
        <v>111.62142857142855</v>
      </c>
      <c r="AL410" s="1">
        <v>108.40476190476193</v>
      </c>
      <c r="AM410" s="1">
        <v>106.31380952380952</v>
      </c>
      <c r="AN410" s="1">
        <v>3785.0846669374878</v>
      </c>
      <c r="AO410" s="1">
        <v>1119.7156476190501</v>
      </c>
      <c r="AP410" s="1">
        <v>725.79697726996051</v>
      </c>
      <c r="AQ410" s="1">
        <v>91.72842105263156</v>
      </c>
      <c r="AR410" s="1">
        <v>106.1875</v>
      </c>
      <c r="AS410" s="1">
        <v>470</v>
      </c>
      <c r="AT410" s="1">
        <v>119.66212944159257</v>
      </c>
      <c r="AU410" s="1">
        <v>5.6186993015061475</v>
      </c>
      <c r="AV410" s="1">
        <v>865.13300000000004</v>
      </c>
      <c r="AW410" s="1">
        <v>303.41199999999998</v>
      </c>
      <c r="AX410" s="1">
        <v>16.046937302158302</v>
      </c>
      <c r="AY410" s="1">
        <v>490.19232800044995</v>
      </c>
      <c r="AZ410" s="1">
        <v>934.96831889999999</v>
      </c>
      <c r="BA410" s="1">
        <v>503.23712223749999</v>
      </c>
      <c r="BB410" s="1">
        <v>26.389551383004779</v>
      </c>
      <c r="BC410" s="1">
        <v>17.619</v>
      </c>
      <c r="BD410" s="1">
        <v>21.580999999999996</v>
      </c>
      <c r="BE410" s="1">
        <v>1158.375297619049</v>
      </c>
      <c r="BF410" s="1">
        <v>230.49434920634931</v>
      </c>
      <c r="BG410" s="1">
        <v>22735.071428571428</v>
      </c>
      <c r="BH410" s="1">
        <v>34.45328674948238</v>
      </c>
      <c r="BI410" s="1">
        <v>259.74360421428565</v>
      </c>
      <c r="BJ410" s="1">
        <v>1123.4355538461543</v>
      </c>
      <c r="BK410" s="1">
        <v>1159.0132333333333</v>
      </c>
      <c r="BL410" s="1">
        <v>1846.8809523809523</v>
      </c>
      <c r="BM410" s="1">
        <v>1326.5</v>
      </c>
      <c r="BN410" s="1">
        <f t="shared" si="40"/>
        <v>225.97989481452757</v>
      </c>
      <c r="BO410" s="1">
        <f t="shared" si="41"/>
        <v>292.26804123711344</v>
      </c>
      <c r="BP410" s="1">
        <f t="shared" si="42"/>
        <v>94.765378814816629</v>
      </c>
      <c r="BQ410" s="1">
        <f t="shared" si="43"/>
        <v>253.62555374213102</v>
      </c>
      <c r="BR410" s="1">
        <f t="shared" si="44"/>
        <v>314.22480161080188</v>
      </c>
      <c r="BS410" s="49">
        <f t="shared" si="60"/>
        <v>0.23918269230769229</v>
      </c>
      <c r="BU410" s="49">
        <f t="shared" si="61"/>
        <v>3.7259615384615384E-2</v>
      </c>
      <c r="BV410" s="49">
        <f t="shared" si="62"/>
        <v>0.25240384615384615</v>
      </c>
      <c r="BW410" s="49">
        <f t="shared" si="63"/>
        <v>0.47115384615384615</v>
      </c>
      <c r="BX410" s="1">
        <f t="shared" si="38"/>
        <v>269.64569029883671</v>
      </c>
      <c r="BY410" s="44">
        <v>1.1999999999999999E-3</v>
      </c>
      <c r="BZ410" s="44">
        <f t="shared" si="45"/>
        <v>0.20880000000000001</v>
      </c>
      <c r="CA410" s="47">
        <f t="shared" si="46"/>
        <v>213.6672449927982</v>
      </c>
      <c r="CB410" s="56">
        <f t="shared" si="47"/>
        <v>214.54070868825687</v>
      </c>
      <c r="CC410" s="1">
        <f t="shared" si="58"/>
        <v>0.22500000000000001</v>
      </c>
      <c r="CD410" s="1">
        <f t="shared" si="64"/>
        <v>40.140833333333354</v>
      </c>
      <c r="CE410" s="1">
        <f t="shared" si="59"/>
        <v>161.40766316546444</v>
      </c>
      <c r="CF410" s="1">
        <f t="shared" si="49"/>
        <v>163.97198977152885</v>
      </c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1:124">
      <c r="A411" s="1" t="s">
        <v>536</v>
      </c>
      <c r="B411" s="1">
        <v>182.29531166244493</v>
      </c>
      <c r="C411" s="1">
        <v>164.07990955937498</v>
      </c>
      <c r="D411" s="1">
        <v>166.85859752888911</v>
      </c>
      <c r="E411" s="1">
        <v>169.2696468977062</v>
      </c>
      <c r="F411" s="1">
        <v>144.60237213403602</v>
      </c>
      <c r="G411" s="1">
        <v>161.27320829745253</v>
      </c>
      <c r="H411" s="1">
        <v>136.91044960499681</v>
      </c>
      <c r="I411" s="38">
        <v>178.87071617700096</v>
      </c>
      <c r="J411" s="1">
        <v>192.9519538092504</v>
      </c>
      <c r="K411" s="1">
        <v>198.4718207143699</v>
      </c>
      <c r="L411" s="1">
        <v>1814.5826086956522</v>
      </c>
      <c r="M411" s="1">
        <v>936.82440547681949</v>
      </c>
      <c r="N411" s="1">
        <v>159.27580724637679</v>
      </c>
      <c r="O411" s="1">
        <v>178.06521739130434</v>
      </c>
      <c r="P411" s="1">
        <v>85.084821428571402</v>
      </c>
      <c r="Q411" s="1">
        <v>2730.6955026462701</v>
      </c>
      <c r="R411" s="1">
        <v>128.8282608695653</v>
      </c>
      <c r="S411" s="1">
        <v>90.012608695652148</v>
      </c>
      <c r="T411" s="1">
        <v>1009.2747447826084</v>
      </c>
      <c r="U411" s="1">
        <v>7203.021739130435</v>
      </c>
      <c r="V411" s="1">
        <v>89.347826086956559</v>
      </c>
      <c r="W411" s="1">
        <v>1520.0918260869578</v>
      </c>
      <c r="X411" s="1">
        <v>2338.3344896235517</v>
      </c>
      <c r="Y411" s="1">
        <v>98.875</v>
      </c>
      <c r="Z411" s="1">
        <v>132.57272727272729</v>
      </c>
      <c r="AA411" s="1">
        <v>111.85317606241674</v>
      </c>
      <c r="AB411" s="1">
        <v>2115.4282608695653</v>
      </c>
      <c r="AC411" s="1">
        <v>165.9</v>
      </c>
      <c r="AD411" s="1">
        <v>304.31135047212803</v>
      </c>
      <c r="AE411" s="1">
        <v>201.72630892857143</v>
      </c>
      <c r="AF411" s="1">
        <v>10.93</v>
      </c>
      <c r="AG411" s="1">
        <v>16.489999999999998</v>
      </c>
      <c r="AH411" s="1">
        <v>3.6751260869565217</v>
      </c>
      <c r="AI411" s="1">
        <v>14117.652173913044</v>
      </c>
      <c r="AJ411" s="1">
        <v>105.45782608695653</v>
      </c>
      <c r="AK411" s="1">
        <v>109.4786956521739</v>
      </c>
      <c r="AL411" s="1">
        <v>106.394347826087</v>
      </c>
      <c r="AM411" s="1">
        <v>100.50043478260868</v>
      </c>
      <c r="AN411" s="1">
        <v>3676.2697315862119</v>
      </c>
      <c r="AO411" s="1">
        <v>997.26336074993105</v>
      </c>
      <c r="AP411" s="1">
        <v>762.62087950889315</v>
      </c>
      <c r="AQ411" s="1">
        <v>87.75545454545454</v>
      </c>
      <c r="AR411" s="1">
        <v>105.07142857142857</v>
      </c>
      <c r="AS411" s="1">
        <v>453.26086956521738</v>
      </c>
      <c r="AT411" s="1">
        <v>114.96312289646291</v>
      </c>
      <c r="AU411" s="1">
        <v>6.3215659863969176</v>
      </c>
      <c r="AV411" s="1">
        <v>876.95594565217402</v>
      </c>
      <c r="AW411" s="1">
        <v>291.47899999999998</v>
      </c>
      <c r="AX411" s="1">
        <v>16.093726</v>
      </c>
      <c r="AY411" s="1">
        <v>460.82843213230439</v>
      </c>
      <c r="AZ411" s="1">
        <v>897.66375217391283</v>
      </c>
      <c r="BA411" s="1">
        <v>472.8275169130435</v>
      </c>
      <c r="BB411" s="1">
        <v>26.766211761086844</v>
      </c>
      <c r="BC411" s="1">
        <v>18.81260869565217</v>
      </c>
      <c r="BD411" s="1">
        <v>22.193913043478268</v>
      </c>
      <c r="BE411" s="1">
        <v>1187.1281702898541</v>
      </c>
      <c r="BF411" s="1">
        <v>221.71918840579693</v>
      </c>
      <c r="BG411" s="1">
        <v>23101.58695652174</v>
      </c>
      <c r="BH411" s="1">
        <v>34.848495589161914</v>
      </c>
      <c r="BI411" s="1">
        <v>271.98725699122809</v>
      </c>
      <c r="BJ411" s="1">
        <v>1165.2312227351242</v>
      </c>
      <c r="BK411" s="1">
        <v>1198.72038</v>
      </c>
      <c r="BL411" s="1">
        <v>1884.8369565217392</v>
      </c>
      <c r="BM411" s="1">
        <v>1324</v>
      </c>
      <c r="BN411" s="1">
        <f t="shared" si="40"/>
        <v>227.36093365520139</v>
      </c>
      <c r="BO411" s="1">
        <f t="shared" si="41"/>
        <v>283.33333333333331</v>
      </c>
      <c r="BP411" s="1">
        <f t="shared" si="42"/>
        <v>96.936930213118487</v>
      </c>
      <c r="BQ411" s="1">
        <f t="shared" si="43"/>
        <v>245.87975305888676</v>
      </c>
      <c r="BR411" s="1">
        <f t="shared" si="44"/>
        <v>313.63259504915317</v>
      </c>
      <c r="BS411" s="49">
        <f t="shared" si="60"/>
        <v>0.23918269230769229</v>
      </c>
      <c r="BU411" s="49">
        <f t="shared" si="61"/>
        <v>3.7259615384615384E-2</v>
      </c>
      <c r="BV411" s="49">
        <f t="shared" si="62"/>
        <v>0.25240384615384615</v>
      </c>
      <c r="BW411" s="49">
        <f t="shared" si="63"/>
        <v>0.47115384615384615</v>
      </c>
      <c r="BX411" s="1">
        <f t="shared" si="38"/>
        <v>267.82283177358897</v>
      </c>
      <c r="BY411" s="45">
        <v>-2.5999999999999999E-3</v>
      </c>
      <c r="BZ411" s="44">
        <f t="shared" si="45"/>
        <v>0.20620000000000002</v>
      </c>
      <c r="CA411" s="47">
        <f t="shared" si="46"/>
        <v>211.90142449926361</v>
      </c>
      <c r="CB411" s="56">
        <f t="shared" si="47"/>
        <v>213.22106659376024</v>
      </c>
      <c r="CC411" s="1">
        <f t="shared" si="58"/>
        <v>0.22500000000000001</v>
      </c>
      <c r="CD411" s="1">
        <f t="shared" si="64"/>
        <v>40.365833333333356</v>
      </c>
      <c r="CE411" s="1">
        <f t="shared" si="59"/>
        <v>159.71391387124828</v>
      </c>
      <c r="CF411" s="1">
        <f t="shared" si="49"/>
        <v>160.56078851835636</v>
      </c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1:124">
      <c r="A412" s="1" t="s">
        <v>537</v>
      </c>
      <c r="B412" s="1">
        <v>179.62431235963135</v>
      </c>
      <c r="C412" s="1">
        <v>163.7451756406208</v>
      </c>
      <c r="D412" s="1">
        <v>165.53133382184299</v>
      </c>
      <c r="E412" s="1">
        <v>167.95129326609646</v>
      </c>
      <c r="F412" s="1">
        <v>143.19286015378492</v>
      </c>
      <c r="G412" s="1">
        <v>161.94101033806405</v>
      </c>
      <c r="H412" s="1">
        <v>139.80409208572311</v>
      </c>
      <c r="I412" s="38">
        <v>177.93076742148992</v>
      </c>
      <c r="J412" s="1">
        <v>188.91415820861076</v>
      </c>
      <c r="K412" s="1">
        <v>193.29711846565252</v>
      </c>
      <c r="L412" s="1">
        <v>1747.9642857142858</v>
      </c>
      <c r="M412" s="1">
        <v>922.12575637989994</v>
      </c>
      <c r="N412" s="1">
        <v>156.33555317460318</v>
      </c>
      <c r="O412" s="1">
        <v>183.3095238095238</v>
      </c>
      <c r="P412" s="1">
        <v>88.125</v>
      </c>
      <c r="Q412" s="1">
        <v>2755.1690107411609</v>
      </c>
      <c r="R412" s="1">
        <v>122.74842105263164</v>
      </c>
      <c r="S412" s="1">
        <v>85.668947368421072</v>
      </c>
      <c r="T412" s="1">
        <v>1021.4870709523811</v>
      </c>
      <c r="U412" s="1">
        <v>7070.6547619047615</v>
      </c>
      <c r="V412" s="1">
        <v>84.64761904761906</v>
      </c>
      <c r="W412" s="1">
        <v>1549.3653333333341</v>
      </c>
      <c r="X412" s="1">
        <v>2392.1686366691952</v>
      </c>
      <c r="Y412" s="1">
        <v>105.25</v>
      </c>
      <c r="Z412" s="1">
        <v>136.3238095238095</v>
      </c>
      <c r="AA412" s="1">
        <v>116.41736511450723</v>
      </c>
      <c r="AB412" s="1">
        <v>2089.5595238095239</v>
      </c>
      <c r="AC412" s="1">
        <v>183.631</v>
      </c>
      <c r="AD412" s="1">
        <v>297.36411957050097</v>
      </c>
      <c r="AE412" s="1">
        <v>199.13582391917294</v>
      </c>
      <c r="AF412" s="1">
        <v>10.96</v>
      </c>
      <c r="AG412" s="1">
        <v>16.71</v>
      </c>
      <c r="AH412" s="1">
        <v>3.6195947368421053</v>
      </c>
      <c r="AI412" s="1">
        <v>13684.011904761905</v>
      </c>
      <c r="AJ412" s="1">
        <v>102.58079365079368</v>
      </c>
      <c r="AK412" s="1">
        <v>108.07619047619048</v>
      </c>
      <c r="AL412" s="1">
        <v>105.85380952380953</v>
      </c>
      <c r="AM412" s="1">
        <v>93.812380952380934</v>
      </c>
      <c r="AN412" s="1">
        <v>3680.0480677499791</v>
      </c>
      <c r="AO412" s="1">
        <v>765.99798809523804</v>
      </c>
      <c r="AP412" s="1">
        <v>810.30066850908759</v>
      </c>
      <c r="AQ412" s="1">
        <v>81.498947368421057</v>
      </c>
      <c r="AR412" s="1">
        <v>104.6875</v>
      </c>
      <c r="AS412" s="1">
        <v>448.8095238095238</v>
      </c>
      <c r="AT412" s="1">
        <v>112.92519475335564</v>
      </c>
      <c r="AU412" s="1">
        <v>6.4065247084150982</v>
      </c>
      <c r="AV412" s="1">
        <v>878.24803571428595</v>
      </c>
      <c r="AW412" s="1">
        <v>296.69400000000002</v>
      </c>
      <c r="AX412" s="1">
        <v>16.644881000000002</v>
      </c>
      <c r="AY412" s="1">
        <v>461.65348818454993</v>
      </c>
      <c r="AZ412" s="1">
        <v>897.3134093000001</v>
      </c>
      <c r="BA412" s="1">
        <v>476.66224121250008</v>
      </c>
      <c r="BB412" s="1">
        <v>26.736145634836703</v>
      </c>
      <c r="BC412" s="1">
        <v>17.7485</v>
      </c>
      <c r="BD412" s="1">
        <v>21.6065</v>
      </c>
      <c r="BE412" s="1">
        <v>1192.39890873016</v>
      </c>
      <c r="BF412" s="1">
        <v>235.25752380952369</v>
      </c>
      <c r="BG412" s="1">
        <v>22826.880952380954</v>
      </c>
      <c r="BH412" s="1">
        <v>35.592003105590038</v>
      </c>
      <c r="BI412" s="1">
        <v>259.09704690833331</v>
      </c>
      <c r="BJ412" s="1">
        <v>1149.7717621784798</v>
      </c>
      <c r="BK412" s="1">
        <v>1189.5949777777778</v>
      </c>
      <c r="BL412" s="1">
        <v>1866.4166666666667</v>
      </c>
      <c r="BM412" s="1">
        <v>1253</v>
      </c>
      <c r="BN412" s="1">
        <f t="shared" si="40"/>
        <v>223.18281499652036</v>
      </c>
      <c r="BO412" s="1">
        <f t="shared" si="41"/>
        <v>287.11340206185565</v>
      </c>
      <c r="BP412" s="1">
        <f t="shared" si="42"/>
        <v>93.959398539262935</v>
      </c>
      <c r="BQ412" s="1">
        <f t="shared" si="43"/>
        <v>239.1718201230909</v>
      </c>
      <c r="BR412" s="1">
        <f t="shared" si="44"/>
        <v>296.81392869833002</v>
      </c>
      <c r="BS412" s="49">
        <f t="shared" si="60"/>
        <v>0.23918269230769229</v>
      </c>
      <c r="BU412" s="49">
        <f t="shared" si="61"/>
        <v>3.7259615384615384E-2</v>
      </c>
      <c r="BV412" s="49">
        <f t="shared" si="62"/>
        <v>0.25240384615384615</v>
      </c>
      <c r="BW412" s="49">
        <f t="shared" si="63"/>
        <v>0.47115384615384615</v>
      </c>
      <c r="BX412" s="1">
        <f t="shared" si="38"/>
        <v>257.09526900795572</v>
      </c>
      <c r="BY412" s="45">
        <v>-2E-3</v>
      </c>
      <c r="BZ412" s="44">
        <f t="shared" si="45"/>
        <v>0.20420000000000002</v>
      </c>
      <c r="CA412" s="47">
        <f t="shared" si="46"/>
        <v>204.08222453851525</v>
      </c>
      <c r="CB412" s="56">
        <f t="shared" si="47"/>
        <v>208.65164556613774</v>
      </c>
      <c r="CC412" s="1">
        <f t="shared" si="58"/>
        <v>0.22500000000000001</v>
      </c>
      <c r="CD412" s="1">
        <f t="shared" si="64"/>
        <v>40.590833333333357</v>
      </c>
      <c r="CE412" s="1">
        <f t="shared" si="59"/>
        <v>152.73815685705137</v>
      </c>
      <c r="CF412" s="1">
        <f t="shared" si="49"/>
        <v>156.22603536414982</v>
      </c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1:124">
      <c r="A413" s="1" t="s">
        <v>538</v>
      </c>
      <c r="B413" s="1">
        <v>184.21219049275922</v>
      </c>
      <c r="C413" s="1">
        <v>166.9487335730108</v>
      </c>
      <c r="D413" s="1">
        <v>170.17369416602659</v>
      </c>
      <c r="E413" s="1">
        <v>172.37413767344975</v>
      </c>
      <c r="F413" s="1">
        <v>149.86155651208921</v>
      </c>
      <c r="G413" s="1">
        <v>163.69126059822037</v>
      </c>
      <c r="H413" s="1">
        <v>142.31307718139934</v>
      </c>
      <c r="I413" s="38">
        <v>179.13297456325</v>
      </c>
      <c r="J413" s="1">
        <v>194.31191168307791</v>
      </c>
      <c r="K413" s="1">
        <v>198.69401553794657</v>
      </c>
      <c r="L413" s="1">
        <v>1739.81</v>
      </c>
      <c r="M413" s="1">
        <v>925.41436464088406</v>
      </c>
      <c r="N413" s="1">
        <v>156.34847708333334</v>
      </c>
      <c r="O413" s="1">
        <v>185.95454545454547</v>
      </c>
      <c r="P413" s="1">
        <v>90.361607142857096</v>
      </c>
      <c r="Q413" s="1">
        <v>2824.5395851050744</v>
      </c>
      <c r="R413" s="1">
        <v>126.7371428571429</v>
      </c>
      <c r="S413" s="1">
        <v>95.499285714285733</v>
      </c>
      <c r="T413" s="1">
        <v>1007.5967895454546</v>
      </c>
      <c r="U413" s="1">
        <v>7214.9</v>
      </c>
      <c r="V413" s="1">
        <v>87.487499999999997</v>
      </c>
      <c r="W413" s="1">
        <v>1557.1121212121216</v>
      </c>
      <c r="X413" s="1">
        <v>2207.4510039158481</v>
      </c>
      <c r="Y413" s="1">
        <v>105.25</v>
      </c>
      <c r="Z413" s="1">
        <v>135.7904761904762</v>
      </c>
      <c r="AA413" s="1">
        <v>120.83319620505749</v>
      </c>
      <c r="AB413" s="1">
        <v>2136.7275</v>
      </c>
      <c r="AC413" s="1">
        <v>172.46199999999999</v>
      </c>
      <c r="AD413" s="1">
        <v>287.34816346819099</v>
      </c>
      <c r="AE413" s="1">
        <v>197.4972083333333</v>
      </c>
      <c r="AF413" s="1">
        <v>10.99</v>
      </c>
      <c r="AG413" s="1">
        <v>17.72</v>
      </c>
      <c r="AH413" s="1">
        <v>4.2365999999999993</v>
      </c>
      <c r="AI413" s="1">
        <v>13924.55</v>
      </c>
      <c r="AJ413" s="1">
        <v>105.49303030303031</v>
      </c>
      <c r="AK413" s="1">
        <v>110.63363636363637</v>
      </c>
      <c r="AL413" s="1">
        <v>107.9431818181818</v>
      </c>
      <c r="AM413" s="1">
        <v>97.902272727272745</v>
      </c>
      <c r="AN413" s="1">
        <v>3613.3467285764141</v>
      </c>
      <c r="AO413" s="1">
        <v>739.98040909090901</v>
      </c>
      <c r="AP413" s="1">
        <v>795.27480961498236</v>
      </c>
      <c r="AQ413" s="1">
        <v>78.570476190476185</v>
      </c>
      <c r="AR413" s="1">
        <v>104.25</v>
      </c>
      <c r="AS413" s="1">
        <v>447.54545454545456</v>
      </c>
      <c r="AT413" s="1">
        <v>116.05066589599073</v>
      </c>
      <c r="AU413" s="1">
        <v>7.9109887743510718</v>
      </c>
      <c r="AV413" s="1">
        <v>892.83262500000001</v>
      </c>
      <c r="AW413" s="1">
        <v>324.87599999999998</v>
      </c>
      <c r="AX413" s="1">
        <v>17.085805000000001</v>
      </c>
      <c r="AY413" s="1">
        <v>495.00076740771431</v>
      </c>
      <c r="AZ413" s="1">
        <v>872.47311590476204</v>
      </c>
      <c r="BA413" s="1">
        <v>488.66933874999984</v>
      </c>
      <c r="BB413" s="1">
        <v>27.228254686689052</v>
      </c>
      <c r="BC413" s="1">
        <v>16.544761904761906</v>
      </c>
      <c r="BD413" s="1">
        <v>20.748095238095239</v>
      </c>
      <c r="BE413" s="1">
        <v>1169.1750000000002</v>
      </c>
      <c r="BF413" s="1">
        <v>245.68533333333338</v>
      </c>
      <c r="BG413" s="1">
        <v>22762.125</v>
      </c>
      <c r="BH413" s="1">
        <v>34.593297101449259</v>
      </c>
      <c r="BI413" s="1">
        <v>243.83598249999997</v>
      </c>
      <c r="BJ413" s="1">
        <v>1146.3745745869508</v>
      </c>
      <c r="BK413" s="1">
        <v>1198.1496749999999</v>
      </c>
      <c r="BL413" s="1">
        <v>1974.9749999999999</v>
      </c>
      <c r="BM413" s="1">
        <v>1204.5</v>
      </c>
      <c r="BN413" s="1">
        <f t="shared" si="40"/>
        <v>227.73586692339256</v>
      </c>
      <c r="BO413" s="1">
        <f t="shared" si="41"/>
        <v>304.46735395189</v>
      </c>
      <c r="BP413" s="1">
        <f t="shared" si="42"/>
        <v>95.611020513260655</v>
      </c>
      <c r="BQ413" s="1">
        <f t="shared" si="43"/>
        <v>245.96183330153957</v>
      </c>
      <c r="BR413" s="1">
        <f t="shared" si="44"/>
        <v>285.32512140234519</v>
      </c>
      <c r="BS413" s="49">
        <f t="shared" si="60"/>
        <v>0.23918269230769229</v>
      </c>
      <c r="BU413" s="49">
        <f t="shared" si="61"/>
        <v>3.7259615384615384E-2</v>
      </c>
      <c r="BV413" s="49">
        <f t="shared" si="62"/>
        <v>0.25240384615384615</v>
      </c>
      <c r="BW413" s="49">
        <f t="shared" si="63"/>
        <v>0.47115384615384615</v>
      </c>
      <c r="BX413" s="1">
        <f t="shared" si="38"/>
        <v>254.54664872200578</v>
      </c>
      <c r="BY413" s="45">
        <v>-1E-4</v>
      </c>
      <c r="BZ413" s="44">
        <f t="shared" si="45"/>
        <v>0.20410000000000003</v>
      </c>
      <c r="CA413" s="47">
        <f t="shared" si="46"/>
        <v>202.5682230529722</v>
      </c>
      <c r="CB413" s="56">
        <f t="shared" si="47"/>
        <v>205.60993430955497</v>
      </c>
      <c r="CC413" s="1">
        <f t="shared" si="58"/>
        <v>0.22500000000000001</v>
      </c>
      <c r="CD413" s="1">
        <f t="shared" si="64"/>
        <v>40.815833333333359</v>
      </c>
      <c r="CE413" s="1">
        <f t="shared" si="59"/>
        <v>150.65131282404636</v>
      </c>
      <c r="CF413" s="1">
        <f t="shared" si="49"/>
        <v>151.69473484054885</v>
      </c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1:124">
      <c r="A414" s="1" t="s">
        <v>539</v>
      </c>
      <c r="B414" s="1">
        <v>180.03435116154014</v>
      </c>
      <c r="C414" s="1">
        <v>164.74762215176622</v>
      </c>
      <c r="D414" s="1">
        <v>168.65609784769327</v>
      </c>
      <c r="E414" s="1">
        <v>170.53711625765644</v>
      </c>
      <c r="F414" s="1">
        <v>151.29255057012395</v>
      </c>
      <c r="G414" s="1">
        <v>160.79974322894137</v>
      </c>
      <c r="H414" s="1">
        <v>139.195551098453</v>
      </c>
      <c r="I414" s="38">
        <v>176.404705952858</v>
      </c>
      <c r="J414" s="1">
        <v>188.97761794920521</v>
      </c>
      <c r="K414" s="1">
        <v>192.55862512466061</v>
      </c>
      <c r="L414" s="1">
        <v>1727.4113636363638</v>
      </c>
      <c r="M414" s="1">
        <v>928.41700696613009</v>
      </c>
      <c r="N414" s="1">
        <v>162.55078623188402</v>
      </c>
      <c r="O414" s="1">
        <v>187.45652173913044</v>
      </c>
      <c r="P414" s="1">
        <v>87.439285714285703</v>
      </c>
      <c r="Q414" s="1">
        <v>2819.4244523319394</v>
      </c>
      <c r="R414" s="1">
        <v>135.03333333333336</v>
      </c>
      <c r="S414" s="1">
        <v>92.928571428571402</v>
      </c>
      <c r="T414" s="1">
        <v>951.76482782608673</v>
      </c>
      <c r="U414" s="1">
        <v>7291.465909090909</v>
      </c>
      <c r="V414" s="1">
        <v>90.963636363636354</v>
      </c>
      <c r="W414" s="1">
        <v>1586.1704347826089</v>
      </c>
      <c r="X414" s="1">
        <v>2431.1788881515463</v>
      </c>
      <c r="Y414" s="1">
        <v>104.7</v>
      </c>
      <c r="Z414" s="1">
        <v>128.11904761904762</v>
      </c>
      <c r="AA414" s="1">
        <v>121.44408192904666</v>
      </c>
      <c r="AB414" s="1">
        <v>2143.1704545454545</v>
      </c>
      <c r="AC414" s="1">
        <v>165.983</v>
      </c>
      <c r="AD414" s="1">
        <v>286.59503651868101</v>
      </c>
      <c r="AE414" s="1">
        <v>198.71574829931973</v>
      </c>
      <c r="AF414" s="1">
        <v>10.9</v>
      </c>
      <c r="AG414" s="1">
        <v>17.760000000000002</v>
      </c>
      <c r="AH414" s="1">
        <v>4.7045952380952389</v>
      </c>
      <c r="AI414" s="1">
        <v>14101.25</v>
      </c>
      <c r="AJ414" s="1">
        <v>102.251884057971</v>
      </c>
      <c r="AK414" s="1">
        <v>107.57043478260867</v>
      </c>
      <c r="AL414" s="1">
        <v>104.18869565217392</v>
      </c>
      <c r="AM414" s="1">
        <v>94.996521739130415</v>
      </c>
      <c r="AN414" s="1">
        <v>3628.5007364650032</v>
      </c>
      <c r="AO414" s="1">
        <v>753.151838204044</v>
      </c>
      <c r="AP414" s="1">
        <v>769.33728277542139</v>
      </c>
      <c r="AQ414" s="1">
        <v>78.85227272727272</v>
      </c>
      <c r="AR414" s="1">
        <v>104.39583333333333</v>
      </c>
      <c r="AS414" s="1">
        <v>441.04347826086956</v>
      </c>
      <c r="AT414" s="1">
        <v>105.51651056590684</v>
      </c>
      <c r="AU414" s="1">
        <v>8.0612698574803154</v>
      </c>
      <c r="AV414" s="1">
        <v>897.77850000000001</v>
      </c>
      <c r="AW414" s="1">
        <v>299.97699999999998</v>
      </c>
      <c r="AX414" s="1">
        <v>17.085805000000001</v>
      </c>
      <c r="AY414" s="1">
        <v>473.74715553061912</v>
      </c>
      <c r="AZ414" s="1">
        <v>831.35170380952366</v>
      </c>
      <c r="BA414" s="1">
        <v>476.1021184999999</v>
      </c>
      <c r="BB414" s="1">
        <v>27.393557952542086</v>
      </c>
      <c r="BC414" s="1">
        <v>15.707619047619048</v>
      </c>
      <c r="BD414" s="1">
        <v>21.578095238095237</v>
      </c>
      <c r="BE414" s="1">
        <v>1110.1182065217392</v>
      </c>
      <c r="BF414" s="1">
        <v>248.99918840579718</v>
      </c>
      <c r="BG414" s="1">
        <v>22063.863636363636</v>
      </c>
      <c r="BH414" s="1">
        <v>35.214988972904827</v>
      </c>
      <c r="BI414" s="1">
        <v>228.21407858333325</v>
      </c>
      <c r="BJ414" s="1">
        <v>1116.7720889926129</v>
      </c>
      <c r="BK414" s="1">
        <v>1147.2438374999999</v>
      </c>
      <c r="BL414" s="1">
        <v>2036.9318181818182</v>
      </c>
      <c r="BM414" s="1">
        <v>1251</v>
      </c>
      <c r="BN414" s="1">
        <f t="shared" si="40"/>
        <v>230.15264382724374</v>
      </c>
      <c r="BO414" s="1">
        <f t="shared" si="41"/>
        <v>305.15463917525778</v>
      </c>
      <c r="BP414" s="1">
        <f t="shared" si="42"/>
        <v>96.824306926444081</v>
      </c>
      <c r="BQ414" s="1">
        <f t="shared" si="43"/>
        <v>238.40495233847281</v>
      </c>
      <c r="BR414" s="1">
        <f t="shared" si="44"/>
        <v>296.34016344901102</v>
      </c>
      <c r="BS414" s="49">
        <f>'PNG Exports'!K16</f>
        <v>0.12254581151832461</v>
      </c>
      <c r="BT414" s="49">
        <f>'PNG Exports'!M16</f>
        <v>0.27650523560209422</v>
      </c>
      <c r="BU414" s="49">
        <f>'PNG Exports'!L16</f>
        <v>5.121073298429319E-2</v>
      </c>
      <c r="BV414" s="49">
        <f>'PNG Exports'!J16</f>
        <v>0.26668848167539266</v>
      </c>
      <c r="BW414" s="49">
        <f>'PNG Exports'!I16</f>
        <v>0.28304973821989526</v>
      </c>
      <c r="BX414" s="1">
        <f t="shared" si="38"/>
        <v>264.9984020908488</v>
      </c>
      <c r="BY414" s="44">
        <v>3.7000000000000002E-3</v>
      </c>
      <c r="BZ414" s="44">
        <f t="shared" si="45"/>
        <v>0.20780000000000004</v>
      </c>
      <c r="CA414" s="47">
        <f t="shared" si="46"/>
        <v>210.91222822410654</v>
      </c>
      <c r="CB414" s="56">
        <f t="shared" si="47"/>
        <v>208.26108126683076</v>
      </c>
      <c r="CC414" s="1">
        <f>2.66/12</f>
        <v>0.22166666666666668</v>
      </c>
      <c r="CD414" s="1">
        <f t="shared" si="64"/>
        <v>41.037500000000023</v>
      </c>
      <c r="CE414" s="1">
        <f t="shared" si="59"/>
        <v>156.24968283281669</v>
      </c>
      <c r="CF414" s="1">
        <f t="shared" si="49"/>
        <v>153.45049782843154</v>
      </c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1:124">
      <c r="A415" s="1" t="s">
        <v>540</v>
      </c>
      <c r="B415" s="1">
        <v>183.18312280145645</v>
      </c>
      <c r="C415" s="1">
        <v>166.57283300124351</v>
      </c>
      <c r="D415" s="1">
        <v>174.4245288211203</v>
      </c>
      <c r="E415" s="1">
        <v>174.9684137284672</v>
      </c>
      <c r="F415" s="1">
        <v>169.40396588975597</v>
      </c>
      <c r="G415" s="1">
        <v>158.64198045224956</v>
      </c>
      <c r="H415" s="1">
        <v>140.20936733574197</v>
      </c>
      <c r="I415" s="38">
        <v>171.95607425636601</v>
      </c>
      <c r="J415" s="1">
        <v>192.90071856761136</v>
      </c>
      <c r="K415" s="1">
        <v>197.19983674432987</v>
      </c>
      <c r="L415" s="1">
        <v>1695.1650000000002</v>
      </c>
      <c r="M415" s="1">
        <v>946.13259668508294</v>
      </c>
      <c r="N415" s="1">
        <v>163.32559833333337</v>
      </c>
      <c r="O415" s="1">
        <v>190.25</v>
      </c>
      <c r="P415" s="1">
        <v>81.7392857142857</v>
      </c>
      <c r="Q415" s="1">
        <v>2992.7631708043691</v>
      </c>
      <c r="R415" s="1">
        <v>176.27631578947367</v>
      </c>
      <c r="S415" s="1">
        <v>101.14315789473682</v>
      </c>
      <c r="T415" s="1">
        <v>974.8234460000001</v>
      </c>
      <c r="U415" s="1">
        <v>7149.2124999999996</v>
      </c>
      <c r="V415" s="1">
        <v>94.050000000000026</v>
      </c>
      <c r="W415" s="1">
        <v>1658.3901333333311</v>
      </c>
      <c r="X415" s="1">
        <v>2323.840680803572</v>
      </c>
      <c r="Y415" s="1">
        <v>107</v>
      </c>
      <c r="Z415" s="1">
        <v>121.37000000000003</v>
      </c>
      <c r="AA415" s="1">
        <v>122.58949266152638</v>
      </c>
      <c r="AB415" s="1">
        <v>2108.0250000000001</v>
      </c>
      <c r="AC415" s="1">
        <v>189.97200000000001</v>
      </c>
      <c r="AD415" s="1">
        <v>291.83593789741798</v>
      </c>
      <c r="AE415" s="1">
        <v>209.32493937969923</v>
      </c>
      <c r="AF415" s="1">
        <v>10.83</v>
      </c>
      <c r="AG415" s="1">
        <v>17.96</v>
      </c>
      <c r="AH415" s="1">
        <v>5.9842157894736845</v>
      </c>
      <c r="AI415" s="1">
        <v>14203.55</v>
      </c>
      <c r="AJ415" s="1">
        <v>104.81933333333333</v>
      </c>
      <c r="AK415" s="1">
        <v>108.81200000000001</v>
      </c>
      <c r="AL415" s="1">
        <v>104.94200000000004</v>
      </c>
      <c r="AM415" s="1">
        <v>100.70399999999999</v>
      </c>
      <c r="AN415" s="1">
        <v>3576.1966600697829</v>
      </c>
      <c r="AO415" s="1">
        <v>770.925332910924</v>
      </c>
      <c r="AP415" s="1">
        <v>811.20466811742301</v>
      </c>
      <c r="AQ415" s="1">
        <v>86.352000000000004</v>
      </c>
      <c r="AR415" s="1">
        <v>104.5</v>
      </c>
      <c r="AS415" s="1">
        <v>447</v>
      </c>
      <c r="AT415" s="1">
        <v>97.295679073944711</v>
      </c>
      <c r="AU415" s="1">
        <v>7.7916688992458258</v>
      </c>
      <c r="AV415" s="1">
        <v>902.19299999999998</v>
      </c>
      <c r="AW415" s="1">
        <v>295.57100000000003</v>
      </c>
      <c r="AX415" s="1">
        <v>17.085805000000001</v>
      </c>
      <c r="AY415" s="1">
        <v>499.35862670694729</v>
      </c>
      <c r="AZ415" s="1">
        <v>873.65609621052636</v>
      </c>
      <c r="BA415" s="1">
        <v>496.79899748684204</v>
      </c>
      <c r="BB415" s="1">
        <v>27.504546395153906</v>
      </c>
      <c r="BC415" s="1">
        <v>16.885263157894741</v>
      </c>
      <c r="BD415" s="1">
        <v>22.596315789473685</v>
      </c>
      <c r="BE415" s="1">
        <v>1137.0390624999995</v>
      </c>
      <c r="BF415" s="1">
        <v>256.97760000000028</v>
      </c>
      <c r="BG415" s="1">
        <v>22820.674999999999</v>
      </c>
      <c r="BH415" s="1">
        <v>35.546739130434752</v>
      </c>
      <c r="BI415" s="1">
        <v>242.76115113684213</v>
      </c>
      <c r="BJ415" s="1">
        <v>1086.8470497464073</v>
      </c>
      <c r="BK415" s="1">
        <v>1117.205925</v>
      </c>
      <c r="BL415" s="1">
        <v>2034.5250000000001</v>
      </c>
      <c r="BM415" s="1">
        <v>1326.5</v>
      </c>
      <c r="BN415" s="1">
        <f t="shared" si="40"/>
        <v>225.66246330608251</v>
      </c>
      <c r="BO415" s="1">
        <f t="shared" si="41"/>
        <v>308.59106529209623</v>
      </c>
      <c r="BP415" s="1">
        <f t="shared" si="42"/>
        <v>97.526735902497634</v>
      </c>
      <c r="BQ415" s="1">
        <f t="shared" si="43"/>
        <v>244.39107795134842</v>
      </c>
      <c r="BR415" s="1">
        <f t="shared" si="44"/>
        <v>314.22480161080188</v>
      </c>
      <c r="BS415" s="49">
        <f>BS414</f>
        <v>0.12254581151832461</v>
      </c>
      <c r="BT415" s="49">
        <f>BT414</f>
        <v>0.27650523560209422</v>
      </c>
      <c r="BU415" s="49">
        <f>BU414</f>
        <v>5.121073298429319E-2</v>
      </c>
      <c r="BV415" s="49">
        <f>BV414</f>
        <v>0.26668848167539266</v>
      </c>
      <c r="BW415" s="49">
        <f>BW414</f>
        <v>0.28304973821989526</v>
      </c>
      <c r="BX415" s="1">
        <f t="shared" si="38"/>
        <v>272.09298389148648</v>
      </c>
      <c r="BY415" s="44">
        <v>3.7000000000000002E-3</v>
      </c>
      <c r="BZ415" s="44">
        <f t="shared" si="45"/>
        <v>0.21150000000000005</v>
      </c>
      <c r="CA415" s="47">
        <f t="shared" si="46"/>
        <v>215.55206183883558</v>
      </c>
      <c r="CB415" s="56">
        <f t="shared" si="47"/>
        <v>211.90657155283316</v>
      </c>
      <c r="CC415" s="1">
        <f t="shared" ref="CC415:CC425" si="65">2.66/12</f>
        <v>0.22166666666666668</v>
      </c>
      <c r="CD415" s="1">
        <f t="shared" si="64"/>
        <v>41.259166666666687</v>
      </c>
      <c r="CE415" s="1">
        <f t="shared" si="59"/>
        <v>159.82968617939153</v>
      </c>
      <c r="CF415" s="1">
        <f t="shared" si="49"/>
        <v>158.03968450610409</v>
      </c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1:124">
      <c r="A416" s="1" t="s">
        <v>541</v>
      </c>
      <c r="B416" s="1">
        <v>183.06109939313572</v>
      </c>
      <c r="C416" s="1">
        <v>169.76928209284114</v>
      </c>
      <c r="D416" s="1">
        <v>182.95000412600913</v>
      </c>
      <c r="E416" s="1">
        <v>182.94679782009055</v>
      </c>
      <c r="F416" s="1">
        <v>182.97960130810361</v>
      </c>
      <c r="G416" s="1">
        <v>156.45567884936077</v>
      </c>
      <c r="H416" s="1">
        <v>144.64638258516823</v>
      </c>
      <c r="I416" s="38">
        <v>164.98567279152473</v>
      </c>
      <c r="J416" s="1">
        <v>190.83727362461673</v>
      </c>
      <c r="K416" s="1">
        <v>195.72462739104716</v>
      </c>
      <c r="L416" s="1">
        <v>1705.3666666666666</v>
      </c>
      <c r="M416" s="1">
        <v>966.85082872928183</v>
      </c>
      <c r="N416" s="1">
        <v>162.15330039682541</v>
      </c>
      <c r="O416" s="1">
        <v>197.76190476190476</v>
      </c>
      <c r="P416" s="1">
        <v>78.578571428571394</v>
      </c>
      <c r="Q416" s="1">
        <v>3041.667164686422</v>
      </c>
      <c r="R416" s="1">
        <v>216.0595238095238</v>
      </c>
      <c r="S416" s="1">
        <v>111.90428571428572</v>
      </c>
      <c r="T416" s="1">
        <v>1014.2595647619048</v>
      </c>
      <c r="U416" s="1">
        <v>6650.0357142857147</v>
      </c>
      <c r="V416" s="1">
        <v>96.947619047619028</v>
      </c>
      <c r="W416" s="1">
        <v>1729.2848253968225</v>
      </c>
      <c r="X416" s="1">
        <v>2376.9846464768293</v>
      </c>
      <c r="Y416" s="1">
        <v>111</v>
      </c>
      <c r="Z416" s="1">
        <v>111.83333333333336</v>
      </c>
      <c r="AA416" s="1">
        <v>128.25982122098299</v>
      </c>
      <c r="AB416" s="1">
        <v>2053.0833333333335</v>
      </c>
      <c r="AC416" s="1">
        <v>179.19900000000001</v>
      </c>
      <c r="AD416" s="1">
        <v>290.92332673620302</v>
      </c>
      <c r="AE416" s="1">
        <v>222.33199017857137</v>
      </c>
      <c r="AF416" s="1">
        <v>10.69</v>
      </c>
      <c r="AG416" s="1">
        <v>17.809999999999999</v>
      </c>
      <c r="AH416" s="1">
        <v>4.8790238095238099</v>
      </c>
      <c r="AI416" s="1">
        <v>15678.095238095239</v>
      </c>
      <c r="AJ416" s="1">
        <v>104.04285714285713</v>
      </c>
      <c r="AK416" s="1">
        <v>107.40571428571427</v>
      </c>
      <c r="AL416" s="1">
        <v>104.14952380952383</v>
      </c>
      <c r="AM416" s="1">
        <v>100.57333333333335</v>
      </c>
      <c r="AN416" s="1">
        <v>3592.2679417306354</v>
      </c>
      <c r="AO416" s="1">
        <v>808.11213880061598</v>
      </c>
      <c r="AP416" s="1">
        <v>860.51868173511957</v>
      </c>
      <c r="AQ416" s="1">
        <v>113.21333333333334</v>
      </c>
      <c r="AR416" s="1">
        <v>105.25</v>
      </c>
      <c r="AS416" s="1">
        <v>434.14285714285717</v>
      </c>
      <c r="AT416" s="1">
        <v>103.47750243968187</v>
      </c>
      <c r="AU416" s="1">
        <v>7.4344125162479111</v>
      </c>
      <c r="AV416" s="1">
        <v>905.7355</v>
      </c>
      <c r="AW416" s="1">
        <v>322.87200000000001</v>
      </c>
      <c r="AX416" s="1">
        <v>17.196035999999999</v>
      </c>
      <c r="AY416" s="1">
        <v>506.69051639519046</v>
      </c>
      <c r="AZ416" s="1">
        <v>928.54395123809513</v>
      </c>
      <c r="BA416" s="1">
        <v>522.00112374999992</v>
      </c>
      <c r="BB416" s="1">
        <v>27.642110885322641</v>
      </c>
      <c r="BC416" s="1">
        <v>17.888095238095236</v>
      </c>
      <c r="BD416" s="1">
        <v>23.011904761904756</v>
      </c>
      <c r="BE416" s="1">
        <v>1152.0852182539677</v>
      </c>
      <c r="BF416" s="1">
        <v>237.72571428571428</v>
      </c>
      <c r="BG416" s="1">
        <v>23024.309523809523</v>
      </c>
      <c r="BH416" s="1">
        <v>34.702855417529307</v>
      </c>
      <c r="BI416" s="1">
        <v>275.57137605555556</v>
      </c>
      <c r="BJ416" s="1">
        <v>1047.2410570220998</v>
      </c>
      <c r="BK416" s="1">
        <v>1077.5686875000001</v>
      </c>
      <c r="BL416" s="1">
        <v>2007.9047619047619</v>
      </c>
      <c r="BM416" s="1">
        <v>1291.75</v>
      </c>
      <c r="BN416" s="1">
        <f t="shared" si="40"/>
        <v>209.90611768207174</v>
      </c>
      <c r="BO416" s="1">
        <f t="shared" si="41"/>
        <v>306.01374570446734</v>
      </c>
      <c r="BP416" s="1">
        <f t="shared" si="42"/>
        <v>107.65149936036555</v>
      </c>
      <c r="BQ416" s="1">
        <f t="shared" si="43"/>
        <v>242.58068813909333</v>
      </c>
      <c r="BR416" s="1">
        <f t="shared" si="44"/>
        <v>305.99313040388489</v>
      </c>
      <c r="BS416" s="49">
        <f t="shared" ref="BS416:BS443" si="66">BS415</f>
        <v>0.12254581151832461</v>
      </c>
      <c r="BT416" s="49">
        <f t="shared" ref="BT416:BT443" si="67">BT415</f>
        <v>0.27650523560209422</v>
      </c>
      <c r="BU416" s="49">
        <f t="shared" ref="BU416:BU443" si="68">BU415</f>
        <v>5.121073298429319E-2</v>
      </c>
      <c r="BV416" s="49">
        <f t="shared" ref="BV416:BV443" si="69">BV415</f>
        <v>0.26668848167539266</v>
      </c>
      <c r="BW416" s="49">
        <f t="shared" ref="BW416:BW443" si="70">BW415</f>
        <v>0.28304973821989526</v>
      </c>
      <c r="BX416" s="1">
        <f t="shared" si="38"/>
        <v>267.15518143809862</v>
      </c>
      <c r="BY416" s="44">
        <v>6.4000000000000003E-3</v>
      </c>
      <c r="BZ416" s="44">
        <f t="shared" si="45"/>
        <v>0.21790000000000004</v>
      </c>
      <c r="CA416" s="47">
        <f t="shared" si="46"/>
        <v>210.65186056394077</v>
      </c>
      <c r="CB416" s="56">
        <f t="shared" si="47"/>
        <v>211.27921605838696</v>
      </c>
      <c r="CC416" s="1">
        <f t="shared" si="65"/>
        <v>0.22166666666666668</v>
      </c>
      <c r="CD416" s="1">
        <f t="shared" si="64"/>
        <v>41.480833333333351</v>
      </c>
      <c r="CE416" s="1">
        <f t="shared" si="59"/>
        <v>156.33698588439663</v>
      </c>
      <c r="CF416" s="1">
        <f t="shared" si="49"/>
        <v>158.08333603189408</v>
      </c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1:124">
      <c r="A417" s="1" t="s">
        <v>542</v>
      </c>
      <c r="B417" s="1">
        <v>184.610653009819</v>
      </c>
      <c r="C417" s="1">
        <v>171.70020973696256</v>
      </c>
      <c r="D417" s="1">
        <v>184.78534945236561</v>
      </c>
      <c r="E417" s="1">
        <v>184.80807235215599</v>
      </c>
      <c r="F417" s="1">
        <v>184.57559597908522</v>
      </c>
      <c r="G417" s="1">
        <v>158.4831524226517</v>
      </c>
      <c r="H417" s="1">
        <v>143.2646934475865</v>
      </c>
      <c r="I417" s="38">
        <v>169.47562479037359</v>
      </c>
      <c r="J417" s="1">
        <v>192.16371020487676</v>
      </c>
      <c r="K417" s="1">
        <v>197.38558577378544</v>
      </c>
      <c r="L417" s="1">
        <v>1810.675</v>
      </c>
      <c r="M417" s="1">
        <v>945.50477147162212</v>
      </c>
      <c r="N417" s="1">
        <v>163.40493124999995</v>
      </c>
      <c r="O417" s="1">
        <v>191.22727272727272</v>
      </c>
      <c r="P417" s="1">
        <v>78.021428571428601</v>
      </c>
      <c r="Q417" s="1">
        <v>3050.6084367119956</v>
      </c>
      <c r="R417" s="1">
        <v>226.98523809523812</v>
      </c>
      <c r="S417" s="1">
        <v>110.67904761904762</v>
      </c>
      <c r="T417" s="1">
        <v>1008.3493395454548</v>
      </c>
      <c r="U417" s="1">
        <v>6673.5625</v>
      </c>
      <c r="V417" s="1">
        <v>94.202500000000001</v>
      </c>
      <c r="W417" s="1">
        <v>1763.8258181818126</v>
      </c>
      <c r="X417" s="1">
        <v>2256.2029063103291</v>
      </c>
      <c r="Y417" s="1">
        <v>112.25</v>
      </c>
      <c r="Z417" s="1">
        <v>114.5809523809524</v>
      </c>
      <c r="AA417" s="1">
        <v>132.26508950352755</v>
      </c>
      <c r="AB417" s="1">
        <v>2087.0875000000001</v>
      </c>
      <c r="AC417" s="1">
        <v>165.518</v>
      </c>
      <c r="AD417" s="1">
        <v>290.32752121041199</v>
      </c>
      <c r="AE417" s="1">
        <v>222.36011033163265</v>
      </c>
      <c r="AF417" s="1">
        <v>10.79</v>
      </c>
      <c r="AG417" s="1">
        <v>17.670000000000002</v>
      </c>
      <c r="AH417" s="1">
        <v>4.6342857142857143</v>
      </c>
      <c r="AI417" s="1">
        <v>17373.599999999999</v>
      </c>
      <c r="AJ417" s="1">
        <v>104.94378787878786</v>
      </c>
      <c r="AK417" s="1">
        <v>107.87545454545456</v>
      </c>
      <c r="AL417" s="1">
        <v>104.77727272727272</v>
      </c>
      <c r="AM417" s="1">
        <v>102.17863636363636</v>
      </c>
      <c r="AN417" s="1">
        <v>3602.336456753148</v>
      </c>
      <c r="AO417" s="1">
        <v>846.88586386056602</v>
      </c>
      <c r="AP417" s="1">
        <v>825.32497165707855</v>
      </c>
      <c r="AQ417" s="1">
        <v>120.33454545454542</v>
      </c>
      <c r="AR417" s="1">
        <v>107.26923076923077</v>
      </c>
      <c r="AS417" s="1">
        <v>409.94117647058823</v>
      </c>
      <c r="AT417" s="1">
        <v>99.578763384770781</v>
      </c>
      <c r="AU417" s="1">
        <v>7.5588357375609769</v>
      </c>
      <c r="AV417" s="1">
        <v>912.49350000000004</v>
      </c>
      <c r="AW417" s="1">
        <v>308.40800000000002</v>
      </c>
      <c r="AX417" s="1">
        <v>18.077884000000001</v>
      </c>
      <c r="AY417" s="1">
        <v>533.63415427247617</v>
      </c>
      <c r="AZ417" s="1">
        <v>934.09749399999987</v>
      </c>
      <c r="BA417" s="1">
        <v>547.18805524999993</v>
      </c>
      <c r="BB417" s="1">
        <v>27.832884565140478</v>
      </c>
      <c r="BC417" s="1">
        <v>18.214761904761904</v>
      </c>
      <c r="BD417" s="1">
        <v>24.65</v>
      </c>
      <c r="BE417" s="1">
        <v>1125.0989583333326</v>
      </c>
      <c r="BF417" s="1">
        <v>223.40666666666655</v>
      </c>
      <c r="BG417" s="1">
        <v>23405.200000000001</v>
      </c>
      <c r="BH417" s="1">
        <v>32.744565217391298</v>
      </c>
      <c r="BI417" s="1">
        <v>273.46557424999997</v>
      </c>
      <c r="BJ417" s="1">
        <v>1056.8721419119358</v>
      </c>
      <c r="BK417" s="1">
        <v>1088.0174333333334</v>
      </c>
      <c r="BL417" s="1">
        <v>2027.2125000000001</v>
      </c>
      <c r="BM417" s="1">
        <v>1288.5</v>
      </c>
      <c r="BN417" s="1">
        <f t="shared" si="40"/>
        <v>210.64873267889271</v>
      </c>
      <c r="BO417" s="1">
        <f t="shared" si="41"/>
        <v>303.60824742268045</v>
      </c>
      <c r="BP417" s="1">
        <f t="shared" si="42"/>
        <v>119.29345120590507</v>
      </c>
      <c r="BQ417" s="1">
        <f t="shared" si="43"/>
        <v>244.68124942594511</v>
      </c>
      <c r="BR417" s="1">
        <f t="shared" si="44"/>
        <v>305.22326187374154</v>
      </c>
      <c r="BS417" s="49">
        <f t="shared" si="66"/>
        <v>0.12254581151832461</v>
      </c>
      <c r="BT417" s="49">
        <f t="shared" si="67"/>
        <v>0.27650523560209422</v>
      </c>
      <c r="BU417" s="49">
        <f t="shared" si="68"/>
        <v>5.121073298429319E-2</v>
      </c>
      <c r="BV417" s="49">
        <f t="shared" si="69"/>
        <v>0.26668848167539266</v>
      </c>
      <c r="BW417" s="49">
        <f t="shared" si="70"/>
        <v>0.28304973821989526</v>
      </c>
      <c r="BX417" s="1">
        <f t="shared" si="38"/>
        <v>267.51953022809755</v>
      </c>
      <c r="BY417" s="44">
        <v>3.3E-3</v>
      </c>
      <c r="BZ417" s="44">
        <f t="shared" si="45"/>
        <v>0.22120000000000004</v>
      </c>
      <c r="CA417" s="47">
        <f t="shared" si="46"/>
        <v>209.22702459139509</v>
      </c>
      <c r="CB417" s="56">
        <f t="shared" si="47"/>
        <v>210.25312032489103</v>
      </c>
      <c r="CC417" s="1">
        <f t="shared" si="65"/>
        <v>0.22166666666666668</v>
      </c>
      <c r="CD417" s="1">
        <f t="shared" si="64"/>
        <v>41.702500000000015</v>
      </c>
      <c r="CE417" s="1">
        <f t="shared" si="59"/>
        <v>155.9571981347251</v>
      </c>
      <c r="CF417" s="1">
        <f t="shared" si="49"/>
        <v>156.14709200956088</v>
      </c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1:124">
      <c r="A418" s="1" t="s">
        <v>543</v>
      </c>
      <c r="B418" s="1">
        <v>184.26747404565677</v>
      </c>
      <c r="C418" s="1">
        <v>168.7208006331058</v>
      </c>
      <c r="D418" s="1">
        <v>182.22947608342358</v>
      </c>
      <c r="E418" s="1">
        <v>182.47161969768413</v>
      </c>
      <c r="F418" s="1">
        <v>179.99426558686173</v>
      </c>
      <c r="G418" s="1">
        <v>155.07593771604397</v>
      </c>
      <c r="H418" s="1">
        <v>142.00128089028539</v>
      </c>
      <c r="I418" s="38">
        <v>164.519916512457</v>
      </c>
      <c r="J418" s="1">
        <v>193.36281732676329</v>
      </c>
      <c r="K418" s="1">
        <v>198.88398796181852</v>
      </c>
      <c r="L418" s="1">
        <v>1751.05</v>
      </c>
      <c r="M418" s="1">
        <v>915.99698643897534</v>
      </c>
      <c r="N418" s="1">
        <v>173.88522708333338</v>
      </c>
      <c r="O418" s="1">
        <v>194.54545454545453</v>
      </c>
      <c r="P418" s="1">
        <v>78.953571428571394</v>
      </c>
      <c r="Q418" s="1">
        <v>3029.9961054745572</v>
      </c>
      <c r="R418" s="1">
        <v>215.23809523809524</v>
      </c>
      <c r="S418" s="1">
        <v>108.35190476190473</v>
      </c>
      <c r="T418" s="1">
        <v>948.99857318181796</v>
      </c>
      <c r="U418" s="1">
        <v>6891.125</v>
      </c>
      <c r="V418" s="1">
        <v>92.712500000000006</v>
      </c>
      <c r="W418" s="1">
        <v>1820.1561212121217</v>
      </c>
      <c r="X418" s="1">
        <v>2217.5527494570488</v>
      </c>
      <c r="Y418" s="1">
        <v>109</v>
      </c>
      <c r="Z418" s="1">
        <v>100.55999999999999</v>
      </c>
      <c r="AA418" s="1">
        <v>136.16087437060389</v>
      </c>
      <c r="AB418" s="1">
        <v>2097.3249999999998</v>
      </c>
      <c r="AC418" s="1">
        <v>177.881</v>
      </c>
      <c r="AD418" s="1">
        <v>292.49542174214599</v>
      </c>
      <c r="AE418" s="1">
        <v>216.92354740646255</v>
      </c>
      <c r="AF418" s="1">
        <v>10.64</v>
      </c>
      <c r="AG418" s="1">
        <v>17.68</v>
      </c>
      <c r="AH418" s="1">
        <v>4.5640761904761904</v>
      </c>
      <c r="AI418" s="1">
        <v>19401.075000000001</v>
      </c>
      <c r="AJ418" s="1">
        <v>105.73121212121212</v>
      </c>
      <c r="AK418" s="1">
        <v>109.6759090909091</v>
      </c>
      <c r="AL418" s="1">
        <v>105.51454545454543</v>
      </c>
      <c r="AM418" s="1">
        <v>102.00318181818183</v>
      </c>
      <c r="AN418" s="1">
        <v>3631.6797585421477</v>
      </c>
      <c r="AO418" s="1">
        <v>834.98397008363702</v>
      </c>
      <c r="AP418" s="1">
        <v>800.2873392835894</v>
      </c>
      <c r="AQ418" s="1">
        <v>110.46857142857144</v>
      </c>
      <c r="AR418" s="1">
        <v>108.78846153846153</v>
      </c>
      <c r="AS418" s="1">
        <v>403.59090909090907</v>
      </c>
      <c r="AT418" s="1">
        <v>94.01847030327221</v>
      </c>
      <c r="AU418" s="1">
        <v>7.0721776753212531</v>
      </c>
      <c r="AV418" s="1">
        <v>918.05250000000001</v>
      </c>
      <c r="AW418" s="1">
        <v>317.952</v>
      </c>
      <c r="AX418" s="1">
        <v>17.636959999999998</v>
      </c>
      <c r="AY418" s="1">
        <v>542.7780890439999</v>
      </c>
      <c r="AZ418" s="1">
        <v>893.53248600000006</v>
      </c>
      <c r="BA418" s="1">
        <v>546.03325324999992</v>
      </c>
      <c r="BB418" s="1">
        <v>28.01014976125893</v>
      </c>
      <c r="BC418" s="1">
        <v>18.240476190476191</v>
      </c>
      <c r="BD418" s="1">
        <v>25.158571428571431</v>
      </c>
      <c r="BE418" s="1">
        <v>1127.2822916666664</v>
      </c>
      <c r="BF418" s="1">
        <v>219.52133333333347</v>
      </c>
      <c r="BG418" s="1">
        <v>23271.25</v>
      </c>
      <c r="BH418" s="1">
        <v>28.539855072463762</v>
      </c>
      <c r="BI418" s="1">
        <v>287.85163436507929</v>
      </c>
      <c r="BJ418" s="1">
        <v>1065.3773660570207</v>
      </c>
      <c r="BK418" s="1">
        <v>1096.8493125</v>
      </c>
      <c r="BL418" s="1">
        <v>2058.9749999999999</v>
      </c>
      <c r="BM418" s="1">
        <v>1250.5</v>
      </c>
      <c r="BN418" s="1">
        <f t="shared" si="40"/>
        <v>217.51601906505476</v>
      </c>
      <c r="BO418" s="1">
        <f t="shared" si="41"/>
        <v>303.78006872852234</v>
      </c>
      <c r="BP418" s="1">
        <f t="shared" si="42"/>
        <v>133.21483134494895</v>
      </c>
      <c r="BQ418" s="1">
        <f t="shared" si="43"/>
        <v>246.51716512290074</v>
      </c>
      <c r="BR418" s="1">
        <f t="shared" si="44"/>
        <v>296.22172213668125</v>
      </c>
      <c r="BS418" s="49">
        <f t="shared" si="66"/>
        <v>0.12254581151832461</v>
      </c>
      <c r="BT418" s="49">
        <f t="shared" si="67"/>
        <v>0.27650523560209422</v>
      </c>
      <c r="BU418" s="49">
        <f t="shared" si="68"/>
        <v>5.121073298429319E-2</v>
      </c>
      <c r="BV418" s="49">
        <f t="shared" si="69"/>
        <v>0.26668848167539266</v>
      </c>
      <c r="BW418" s="49">
        <f t="shared" si="70"/>
        <v>0.28304973821989526</v>
      </c>
      <c r="BX418" s="1">
        <f t="shared" si="38"/>
        <v>267.0632550864994</v>
      </c>
      <c r="BY418" s="44">
        <v>3.5000000000000001E-3</v>
      </c>
      <c r="BZ418" s="44">
        <f t="shared" si="45"/>
        <v>0.22470000000000004</v>
      </c>
      <c r="CA418" s="47">
        <f t="shared" si="46"/>
        <v>207.98886306136572</v>
      </c>
      <c r="CB418" s="56">
        <f t="shared" si="47"/>
        <v>209.12099169312836</v>
      </c>
      <c r="CC418" s="1">
        <f t="shared" si="65"/>
        <v>0.22166666666666668</v>
      </c>
      <c r="CD418" s="1">
        <f t="shared" si="64"/>
        <v>41.924166666666679</v>
      </c>
      <c r="CE418" s="1">
        <f t="shared" si="59"/>
        <v>155.09921091861023</v>
      </c>
      <c r="CF418" s="1">
        <f t="shared" si="49"/>
        <v>155.52820452666765</v>
      </c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1:124">
      <c r="A419" s="1" t="s">
        <v>544</v>
      </c>
      <c r="B419" s="1">
        <v>185.15978039164364</v>
      </c>
      <c r="C419" s="1">
        <v>164.57447811153909</v>
      </c>
      <c r="D419" s="1">
        <v>176.18459552967914</v>
      </c>
      <c r="E419" s="1">
        <v>175.95254992501557</v>
      </c>
      <c r="F419" s="1">
        <v>178.32659201721287</v>
      </c>
      <c r="G419" s="1">
        <v>152.84731350505024</v>
      </c>
      <c r="H419" s="1">
        <v>140.38756489019738</v>
      </c>
      <c r="I419" s="38">
        <v>161.84713684997226</v>
      </c>
      <c r="J419" s="1">
        <v>197.20289635700135</v>
      </c>
      <c r="K419" s="1">
        <v>203.82805426591074</v>
      </c>
      <c r="L419" s="1">
        <v>1838.952380952381</v>
      </c>
      <c r="M419" s="1">
        <v>926.0720862930807</v>
      </c>
      <c r="N419" s="1">
        <v>163.33434682539681</v>
      </c>
      <c r="O419" s="1">
        <v>200.78571428571428</v>
      </c>
      <c r="P419" s="1">
        <v>76.585714285714303</v>
      </c>
      <c r="Q419" s="1">
        <v>3174.3028227768277</v>
      </c>
      <c r="R419" s="1">
        <v>198.91095238095238</v>
      </c>
      <c r="S419" s="1">
        <v>104.62619047619046</v>
      </c>
      <c r="T419" s="1">
        <v>932.07447190476216</v>
      </c>
      <c r="U419" s="1">
        <v>6821.1428571428569</v>
      </c>
      <c r="V419" s="1">
        <v>90.89761904761906</v>
      </c>
      <c r="W419" s="1">
        <v>2000.8764444444455</v>
      </c>
      <c r="X419" s="1">
        <v>2212.721479850391</v>
      </c>
      <c r="Y419" s="1">
        <v>108.125</v>
      </c>
      <c r="Z419" s="1">
        <v>92.742857142857133</v>
      </c>
      <c r="AA419" s="1">
        <v>137.62673565548354</v>
      </c>
      <c r="AB419" s="1">
        <v>2106.9404761904761</v>
      </c>
      <c r="AC419" s="1">
        <v>165.595</v>
      </c>
      <c r="AD419" s="1">
        <v>291.72154850480803</v>
      </c>
      <c r="AE419" s="1">
        <v>202.55883588435375</v>
      </c>
      <c r="AF419" s="1">
        <v>10.52</v>
      </c>
      <c r="AG419" s="1">
        <v>17.510000000000002</v>
      </c>
      <c r="AH419" s="1">
        <v>4.5692000000000004</v>
      </c>
      <c r="AI419" s="1">
        <v>18628.809523809523</v>
      </c>
      <c r="AJ419" s="1">
        <v>108.3725396825397</v>
      </c>
      <c r="AK419" s="1">
        <v>111.86809523809524</v>
      </c>
      <c r="AL419" s="1">
        <v>108.00761904761904</v>
      </c>
      <c r="AM419" s="1">
        <v>105.24190476190476</v>
      </c>
      <c r="AN419" s="1">
        <v>3756.4173252666756</v>
      </c>
      <c r="AO419" s="1">
        <v>834.56079163823597</v>
      </c>
      <c r="AP419" s="1">
        <v>758.47193555058436</v>
      </c>
      <c r="AQ419" s="1">
        <v>115.2747619047619</v>
      </c>
      <c r="AR419" s="1">
        <v>110.88461538461539</v>
      </c>
      <c r="AS419" s="1">
        <v>414.66666666666669</v>
      </c>
      <c r="AT419" s="1">
        <v>94.647560469334735</v>
      </c>
      <c r="AU419" s="1">
        <v>6.1917501780242601</v>
      </c>
      <c r="AV419" s="1">
        <v>921.32249999999999</v>
      </c>
      <c r="AW419" s="1">
        <v>311.34899999999999</v>
      </c>
      <c r="AX419" s="1">
        <v>17.747191000000001</v>
      </c>
      <c r="AY419" s="1">
        <v>519.27261263361891</v>
      </c>
      <c r="AZ419" s="1">
        <v>871.57027152380954</v>
      </c>
      <c r="BA419" s="1">
        <v>528.00259474999996</v>
      </c>
      <c r="BB419" s="1">
        <v>28.109523425049815</v>
      </c>
      <c r="BC419" s="1">
        <v>18.241904761904763</v>
      </c>
      <c r="BD419" s="1">
        <v>25.959999999999997</v>
      </c>
      <c r="BE419" s="1">
        <v>1112.0574404761908</v>
      </c>
      <c r="BF419" s="1">
        <v>223.69599999999997</v>
      </c>
      <c r="BG419" s="1">
        <v>22762</v>
      </c>
      <c r="BH419" s="1">
        <v>28.225457211870246</v>
      </c>
      <c r="BI419" s="1">
        <v>261.58778634126986</v>
      </c>
      <c r="BJ419" s="1">
        <v>1053.8216999999997</v>
      </c>
      <c r="BK419" s="1">
        <v>1073.1732125000001</v>
      </c>
      <c r="BL419" s="1">
        <v>2128.0952380952381</v>
      </c>
      <c r="BM419" s="1">
        <v>1315</v>
      </c>
      <c r="BN419" s="1">
        <f t="shared" si="40"/>
        <v>215.30705650525101</v>
      </c>
      <c r="BO419" s="1">
        <f t="shared" si="41"/>
        <v>300.85910652920961</v>
      </c>
      <c r="BP419" s="1">
        <f t="shared" si="42"/>
        <v>127.91217594238793</v>
      </c>
      <c r="BQ419" s="1">
        <f t="shared" si="43"/>
        <v>252.67554134422872</v>
      </c>
      <c r="BR419" s="1">
        <f t="shared" si="44"/>
        <v>311.50065142721786</v>
      </c>
      <c r="BS419" s="49">
        <f t="shared" si="66"/>
        <v>0.12254581151832461</v>
      </c>
      <c r="BT419" s="49">
        <f t="shared" si="67"/>
        <v>0.27650523560209422</v>
      </c>
      <c r="BU419" s="49">
        <f t="shared" si="68"/>
        <v>5.121073298429319E-2</v>
      </c>
      <c r="BV419" s="49">
        <f t="shared" si="69"/>
        <v>0.26668848167539266</v>
      </c>
      <c r="BW419" s="49">
        <f t="shared" si="70"/>
        <v>0.28304973821989526</v>
      </c>
      <c r="BX419" s="1">
        <f t="shared" si="38"/>
        <v>271.68040670597912</v>
      </c>
      <c r="BY419" s="44">
        <v>1.9E-3</v>
      </c>
      <c r="BZ419" s="44">
        <f t="shared" si="45"/>
        <v>0.22660000000000005</v>
      </c>
      <c r="CA419" s="47">
        <f t="shared" si="46"/>
        <v>210.6338193191456</v>
      </c>
      <c r="CB419" s="56">
        <f t="shared" si="47"/>
        <v>209.87740550613699</v>
      </c>
      <c r="CC419" s="1">
        <f t="shared" si="65"/>
        <v>0.22166666666666668</v>
      </c>
      <c r="CD419" s="1">
        <f t="shared" si="64"/>
        <v>42.145833333333343</v>
      </c>
      <c r="CE419" s="1">
        <f t="shared" si="59"/>
        <v>157.17843529635496</v>
      </c>
      <c r="CF419" s="1">
        <f t="shared" si="49"/>
        <v>156.13882310748261</v>
      </c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1:124">
      <c r="A420" s="1" t="s">
        <v>545</v>
      </c>
      <c r="B420" s="1">
        <v>181.27808568747389</v>
      </c>
      <c r="C420" s="1">
        <v>165.00904749325593</v>
      </c>
      <c r="D420" s="1">
        <v>173.33404147415553</v>
      </c>
      <c r="E420" s="1">
        <v>172.58460393041588</v>
      </c>
      <c r="F420" s="1">
        <v>180.25204618553039</v>
      </c>
      <c r="G420" s="1">
        <v>156.60012523640594</v>
      </c>
      <c r="H420" s="1">
        <v>139.76986214305686</v>
      </c>
      <c r="I420" s="38">
        <v>168.75682272451914</v>
      </c>
      <c r="J420" s="1">
        <v>190.79603742564996</v>
      </c>
      <c r="K420" s="1">
        <v>197.94435299421605</v>
      </c>
      <c r="L420" s="1">
        <v>1948.304347826087</v>
      </c>
      <c r="M420" s="1">
        <v>930.81912082632698</v>
      </c>
      <c r="N420" s="1">
        <v>141.68277989130428</v>
      </c>
      <c r="O420" s="1">
        <v>227.5</v>
      </c>
      <c r="P420" s="1">
        <v>73.660714285714306</v>
      </c>
      <c r="Q420" s="1">
        <v>3196.033245225321</v>
      </c>
      <c r="R420" s="1">
        <v>198.59090909090909</v>
      </c>
      <c r="S420" s="1">
        <v>107.22954545454546</v>
      </c>
      <c r="T420" s="1">
        <v>880.60373956521767</v>
      </c>
      <c r="U420" s="1">
        <v>7113.380434782609</v>
      </c>
      <c r="V420" s="1">
        <v>83.836956521739125</v>
      </c>
      <c r="W420" s="1">
        <v>2048.9739130434782</v>
      </c>
      <c r="X420" s="1">
        <v>2145.5038157577264</v>
      </c>
      <c r="Y420" s="1">
        <v>108</v>
      </c>
      <c r="Z420" s="1">
        <v>95.973913043478248</v>
      </c>
      <c r="AA420" s="1">
        <v>134.88356785680836</v>
      </c>
      <c r="AB420" s="1">
        <v>2193.2391304347825</v>
      </c>
      <c r="AC420" s="1">
        <v>178.28899999999999</v>
      </c>
      <c r="AD420" s="1">
        <v>292.69672623061302</v>
      </c>
      <c r="AE420" s="1">
        <v>182.22562187499997</v>
      </c>
      <c r="AF420" s="1">
        <v>9.4</v>
      </c>
      <c r="AG420" s="1">
        <v>17.43</v>
      </c>
      <c r="AH420" s="1">
        <v>4.0094636363636376</v>
      </c>
      <c r="AI420" s="1">
        <v>19117.652173913044</v>
      </c>
      <c r="AJ420" s="1">
        <v>105.22463768115944</v>
      </c>
      <c r="AK420" s="1">
        <v>106.98260869565215</v>
      </c>
      <c r="AL420" s="1">
        <v>105.70521739130434</v>
      </c>
      <c r="AM420" s="1">
        <v>102.98608695652173</v>
      </c>
      <c r="AN420" s="1">
        <v>4014.9612672107787</v>
      </c>
      <c r="AO420" s="1">
        <v>783.03881591055301</v>
      </c>
      <c r="AP420" s="1">
        <v>752.88519367330605</v>
      </c>
      <c r="AQ420" s="1">
        <v>128.66772727272729</v>
      </c>
      <c r="AR420" s="1">
        <v>112.60416666666667</v>
      </c>
      <c r="AS420" s="1">
        <v>428</v>
      </c>
      <c r="AT420" s="1">
        <v>91.574223057199703</v>
      </c>
      <c r="AU420" s="1">
        <v>6.3908772325742307</v>
      </c>
      <c r="AV420" s="1">
        <v>930.58749999999998</v>
      </c>
      <c r="AW420" s="1">
        <v>316.31900000000002</v>
      </c>
      <c r="AX420" s="1">
        <v>17.636959999999998</v>
      </c>
      <c r="AY420" s="1">
        <v>451.020693498409</v>
      </c>
      <c r="AZ420" s="1">
        <v>813.85551500000008</v>
      </c>
      <c r="BA420" s="1">
        <v>463.23367148863622</v>
      </c>
      <c r="BB420" s="1">
        <v>28.387694100653096</v>
      </c>
      <c r="BC420" s="1">
        <v>18.730454545454549</v>
      </c>
      <c r="BD420" s="1">
        <v>26.148636363636363</v>
      </c>
      <c r="BE420" s="1">
        <v>1061.8238224637682</v>
      </c>
      <c r="BF420" s="1">
        <v>232.39397101449271</v>
      </c>
      <c r="BG420" s="1">
        <v>22424.010869565216</v>
      </c>
      <c r="BH420" s="1">
        <v>28.400204788909896</v>
      </c>
      <c r="BI420" s="1">
        <v>238.53320333333332</v>
      </c>
      <c r="BJ420" s="1">
        <v>1056.0630468798156</v>
      </c>
      <c r="BK420" s="1">
        <v>1078.1497749999999</v>
      </c>
      <c r="BL420" s="1">
        <v>2310.6195652173915</v>
      </c>
      <c r="BM420" s="1">
        <v>1285.25</v>
      </c>
      <c r="BN420" s="1">
        <f t="shared" si="40"/>
        <v>224.53143634300085</v>
      </c>
      <c r="BO420" s="1">
        <f t="shared" si="41"/>
        <v>299.48453608247422</v>
      </c>
      <c r="BP420" s="1">
        <f t="shared" si="42"/>
        <v>131.2687472245338</v>
      </c>
      <c r="BQ420" s="1">
        <f t="shared" si="43"/>
        <v>245.3360636072731</v>
      </c>
      <c r="BR420" s="1">
        <f t="shared" si="44"/>
        <v>304.45339334359829</v>
      </c>
      <c r="BS420" s="49">
        <f t="shared" si="66"/>
        <v>0.12254581151832461</v>
      </c>
      <c r="BT420" s="49">
        <f t="shared" si="67"/>
        <v>0.27650523560209422</v>
      </c>
      <c r="BU420" s="49">
        <f t="shared" si="68"/>
        <v>5.121073298429319E-2</v>
      </c>
      <c r="BV420" s="49">
        <f t="shared" si="69"/>
        <v>0.26668848167539266</v>
      </c>
      <c r="BW420" s="49">
        <f t="shared" si="70"/>
        <v>0.28304973821989526</v>
      </c>
      <c r="BX420" s="1">
        <f t="shared" si="38"/>
        <v>268.65055363970032</v>
      </c>
      <c r="BY420" s="45">
        <v>-4.0000000000000002E-4</v>
      </c>
      <c r="BZ420" s="44">
        <f t="shared" si="45"/>
        <v>0.22620000000000004</v>
      </c>
      <c r="CA420" s="47">
        <f t="shared" si="46"/>
        <v>207.77433818494421</v>
      </c>
      <c r="CB420" s="56">
        <f t="shared" si="47"/>
        <v>208.8258718455406</v>
      </c>
      <c r="CC420" s="1">
        <f t="shared" si="65"/>
        <v>0.22166666666666668</v>
      </c>
      <c r="CD420" s="1">
        <f t="shared" si="64"/>
        <v>42.367500000000007</v>
      </c>
      <c r="CE420" s="1">
        <f t="shared" si="59"/>
        <v>154.83003032640028</v>
      </c>
      <c r="CF420" s="1">
        <f t="shared" si="49"/>
        <v>156.00423281137762</v>
      </c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1:124">
      <c r="A421" s="1" t="s">
        <v>546</v>
      </c>
      <c r="B421" s="1">
        <v>175.21309010023452</v>
      </c>
      <c r="C421" s="1">
        <v>162.01156753604977</v>
      </c>
      <c r="D421" s="1">
        <v>168.8564656194134</v>
      </c>
      <c r="E421" s="1">
        <v>167.03165592565088</v>
      </c>
      <c r="F421" s="1">
        <v>185.70115423191464</v>
      </c>
      <c r="G421" s="1">
        <v>155.09766273670408</v>
      </c>
      <c r="H421" s="1">
        <v>136.94508689972295</v>
      </c>
      <c r="I421" s="38">
        <v>168.20948231173014</v>
      </c>
      <c r="J421" s="1">
        <v>182.93643877864685</v>
      </c>
      <c r="K421" s="1">
        <v>188.33599488130918</v>
      </c>
      <c r="L421" s="1">
        <v>2030.4924999999998</v>
      </c>
      <c r="M421" s="1">
        <v>961.58905551170733</v>
      </c>
      <c r="N421" s="1">
        <v>129.63078115079364</v>
      </c>
      <c r="O421" s="1">
        <v>258.85714285714283</v>
      </c>
      <c r="P421" s="1">
        <v>73.8642857142857</v>
      </c>
      <c r="Q421" s="1">
        <v>3270.261551409335</v>
      </c>
      <c r="R421" s="1">
        <v>214.5</v>
      </c>
      <c r="S421" s="1">
        <v>105.06904761904764</v>
      </c>
      <c r="T421" s="1">
        <v>848.76665809523809</v>
      </c>
      <c r="U421" s="1">
        <v>7001.8374999999996</v>
      </c>
      <c r="V421" s="1">
        <v>73.995000000000005</v>
      </c>
      <c r="W421" s="1">
        <v>2000.0918730158737</v>
      </c>
      <c r="X421" s="1">
        <v>1986.8021106246531</v>
      </c>
      <c r="Y421" s="1">
        <v>109.9</v>
      </c>
      <c r="Z421" s="1">
        <v>92.633333333333354</v>
      </c>
      <c r="AA421" s="1">
        <v>132.14040005813317</v>
      </c>
      <c r="AB421" s="1">
        <v>2236.8375000000001</v>
      </c>
      <c r="AC421" s="1">
        <v>157.70400000000001</v>
      </c>
      <c r="AD421" s="1">
        <v>289.17128727455702</v>
      </c>
      <c r="AE421" s="1">
        <v>176.42584030612247</v>
      </c>
      <c r="AF421" s="1">
        <v>10.38</v>
      </c>
      <c r="AG421" s="1">
        <v>16.23</v>
      </c>
      <c r="AH421" s="1">
        <v>3.8850714285714285</v>
      </c>
      <c r="AI421" s="1">
        <v>18600.2</v>
      </c>
      <c r="AJ421" s="1">
        <v>100.05253968253967</v>
      </c>
      <c r="AK421" s="1">
        <v>101.92238095238096</v>
      </c>
      <c r="AL421" s="1">
        <v>101.85380952380952</v>
      </c>
      <c r="AM421" s="1">
        <v>96.381428571428572</v>
      </c>
      <c r="AN421" s="1">
        <v>4142.2920723557008</v>
      </c>
      <c r="AO421" s="1">
        <v>768.17467301581098</v>
      </c>
      <c r="AP421" s="1">
        <v>677.86216106536983</v>
      </c>
      <c r="AQ421" s="1">
        <v>109.19761904761903</v>
      </c>
      <c r="AR421" s="1">
        <v>112.78846153846153</v>
      </c>
      <c r="AS421" s="1">
        <v>440.38095238095241</v>
      </c>
      <c r="AT421" s="1">
        <v>83.912528279357943</v>
      </c>
      <c r="AU421" s="1">
        <v>5.9333673651581815</v>
      </c>
      <c r="AV421" s="1">
        <v>910.31349999999998</v>
      </c>
      <c r="AW421" s="1">
        <v>312.50900000000001</v>
      </c>
      <c r="AX421" s="1">
        <v>17.636959999999998</v>
      </c>
      <c r="AY421" s="1">
        <v>447.82184333971406</v>
      </c>
      <c r="AZ421" s="1">
        <v>745.8439423809524</v>
      </c>
      <c r="BA421" s="1">
        <v>432.98513625000004</v>
      </c>
      <c r="BB421" s="1">
        <v>27.77339497660973</v>
      </c>
      <c r="BC421" s="1">
        <v>17.717619047619049</v>
      </c>
      <c r="BD421" s="1">
        <v>26.574285714285711</v>
      </c>
      <c r="BE421" s="1">
        <v>992.54593253968289</v>
      </c>
      <c r="BF421" s="1">
        <v>235.77714285714279</v>
      </c>
      <c r="BG421" s="1">
        <v>22231.05</v>
      </c>
      <c r="BH421" s="1">
        <v>30.829321946169777</v>
      </c>
      <c r="BI421" s="1">
        <v>229.10288561111113</v>
      </c>
      <c r="BJ421" s="1">
        <v>1031.3100142857143</v>
      </c>
      <c r="BK421" s="1">
        <v>1069.7510124999999</v>
      </c>
      <c r="BL421" s="1">
        <v>2326.9875000000002</v>
      </c>
      <c r="BM421" s="1">
        <v>1285.75</v>
      </c>
      <c r="BN421" s="1">
        <f t="shared" si="40"/>
        <v>221.01062150815943</v>
      </c>
      <c r="BO421" s="1">
        <f t="shared" si="41"/>
        <v>278.86597938144331</v>
      </c>
      <c r="BP421" s="1">
        <f t="shared" si="42"/>
        <v>127.71573255514548</v>
      </c>
      <c r="BQ421" s="1">
        <f t="shared" si="43"/>
        <v>233.2770801644665</v>
      </c>
      <c r="BR421" s="1">
        <f t="shared" si="44"/>
        <v>304.571834655928</v>
      </c>
      <c r="BS421" s="49">
        <f t="shared" si="66"/>
        <v>0.12254581151832461</v>
      </c>
      <c r="BT421" s="49">
        <f t="shared" si="67"/>
        <v>0.27650523560209422</v>
      </c>
      <c r="BU421" s="49">
        <f t="shared" si="68"/>
        <v>5.121073298429319E-2</v>
      </c>
      <c r="BV421" s="49">
        <f t="shared" si="69"/>
        <v>0.26668848167539266</v>
      </c>
      <c r="BW421" s="49">
        <f t="shared" si="70"/>
        <v>0.28304973821989526</v>
      </c>
      <c r="BX421" s="1">
        <f t="shared" si="38"/>
        <v>259.15353396218046</v>
      </c>
      <c r="BY421" s="45">
        <v>-1.6999999999999999E-3</v>
      </c>
      <c r="BZ421" s="44">
        <f t="shared" si="45"/>
        <v>0.22450000000000003</v>
      </c>
      <c r="CA421" s="47">
        <f t="shared" si="46"/>
        <v>200.53300457993521</v>
      </c>
      <c r="CB421" s="56">
        <f t="shared" si="47"/>
        <v>204.67943821273792</v>
      </c>
      <c r="CC421" s="1">
        <f t="shared" si="65"/>
        <v>0.22166666666666668</v>
      </c>
      <c r="CD421" s="1">
        <f t="shared" si="64"/>
        <v>42.589166666666671</v>
      </c>
      <c r="CE421" s="1">
        <f t="shared" si="59"/>
        <v>148.78220346047078</v>
      </c>
      <c r="CF421" s="1">
        <f t="shared" si="49"/>
        <v>151.80611689343553</v>
      </c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1:124">
      <c r="A422" s="1" t="s">
        <v>547</v>
      </c>
      <c r="B422" s="1">
        <v>168.43496629022474</v>
      </c>
      <c r="C422" s="1">
        <v>155.89914523193841</v>
      </c>
      <c r="D422" s="1">
        <v>160.78308785029415</v>
      </c>
      <c r="E422" s="1">
        <v>158.2861116061263</v>
      </c>
      <c r="F422" s="1">
        <v>183.83249812556329</v>
      </c>
      <c r="G422" s="1">
        <v>150.96596523458408</v>
      </c>
      <c r="H422" s="1">
        <v>136.42196923965173</v>
      </c>
      <c r="I422" s="38">
        <v>161.47126503875594</v>
      </c>
      <c r="J422" s="1">
        <v>175.76885649361648</v>
      </c>
      <c r="K422" s="1">
        <v>180.4405555699648</v>
      </c>
      <c r="L422" s="1">
        <v>1990.4318181818182</v>
      </c>
      <c r="M422" s="1">
        <v>925.41436464088406</v>
      </c>
      <c r="N422" s="1">
        <v>127.20406874999999</v>
      </c>
      <c r="O422" s="1">
        <v>272.29545454545456</v>
      </c>
      <c r="P422" s="1">
        <v>70.650000000000006</v>
      </c>
      <c r="Q422" s="1">
        <v>3221.2597690021676</v>
      </c>
      <c r="R422" s="1">
        <v>212.00523809523813</v>
      </c>
      <c r="S422" s="1">
        <v>105.56761904761905</v>
      </c>
      <c r="T422" s="1">
        <v>819.57394818181831</v>
      </c>
      <c r="U422" s="1">
        <v>6872.215909090909</v>
      </c>
      <c r="V422" s="1">
        <v>73.38181818181819</v>
      </c>
      <c r="W422" s="1">
        <v>1871.8144545454561</v>
      </c>
      <c r="X422" s="1">
        <v>2008.0513310591416</v>
      </c>
      <c r="Y422" s="1">
        <v>114.625</v>
      </c>
      <c r="Z422" s="1">
        <v>82.268181818181816</v>
      </c>
      <c r="AA422" s="1">
        <v>131.30710961818085</v>
      </c>
      <c r="AB422" s="1">
        <v>2117.2386363636365</v>
      </c>
      <c r="AC422" s="1">
        <v>166.24299999999999</v>
      </c>
      <c r="AD422" s="1">
        <v>277.55159448923803</v>
      </c>
      <c r="AE422" s="1">
        <v>163.05939421768704</v>
      </c>
      <c r="AF422" s="1">
        <v>10.4</v>
      </c>
      <c r="AG422" s="1">
        <v>15.7</v>
      </c>
      <c r="AH422" s="1">
        <v>3.9169857142857141</v>
      </c>
      <c r="AI422" s="1">
        <v>18034.795454545456</v>
      </c>
      <c r="AJ422" s="1">
        <v>95.891212121212121</v>
      </c>
      <c r="AK422" s="1">
        <v>97.336363636363643</v>
      </c>
      <c r="AL422" s="1">
        <v>96.988181818181829</v>
      </c>
      <c r="AM422" s="1">
        <v>93.349090909090904</v>
      </c>
      <c r="AN422" s="1">
        <v>4209.0481513179602</v>
      </c>
      <c r="AO422" s="1">
        <v>771.03112752227401</v>
      </c>
      <c r="AP422" s="1">
        <v>656.98308165446485</v>
      </c>
      <c r="AQ422" s="1">
        <v>100.53190476190474</v>
      </c>
      <c r="AR422" s="1">
        <v>113.51923076923077</v>
      </c>
      <c r="AS422" s="1">
        <v>436.5</v>
      </c>
      <c r="AT422" s="1">
        <v>74.589230384786987</v>
      </c>
      <c r="AU422" s="1">
        <v>5.4909374722965856</v>
      </c>
      <c r="AV422" s="1">
        <v>889.00400000000002</v>
      </c>
      <c r="AW422" s="1">
        <v>296.17500000000001</v>
      </c>
      <c r="AX422" s="1">
        <v>15.873264000000001</v>
      </c>
      <c r="AY422" s="1">
        <v>409.10447085133325</v>
      </c>
      <c r="AZ422" s="1">
        <v>711.73532152380949</v>
      </c>
      <c r="BA422" s="1">
        <v>368.84988275000001</v>
      </c>
      <c r="BB422" s="1">
        <v>27.099237706876163</v>
      </c>
      <c r="BC422" s="1">
        <v>16.544285714285714</v>
      </c>
      <c r="BD422" s="1">
        <v>26.691428571428577</v>
      </c>
      <c r="BE422" s="1">
        <v>983.04583333333369</v>
      </c>
      <c r="BF422" s="1">
        <v>232.9546666666669</v>
      </c>
      <c r="BG422" s="1">
        <v>21090.522727272728</v>
      </c>
      <c r="BH422" s="1">
        <v>34.371829710144915</v>
      </c>
      <c r="BI422" s="1">
        <v>211.15797869047623</v>
      </c>
      <c r="BJ422" s="1">
        <v>987.67602857142845</v>
      </c>
      <c r="BK422" s="1">
        <v>1056.5014999999999</v>
      </c>
      <c r="BL422" s="1">
        <v>2294.590909090909</v>
      </c>
      <c r="BM422" s="1">
        <v>1216.5</v>
      </c>
      <c r="BN422" s="1">
        <f t="shared" si="40"/>
        <v>216.91916003569679</v>
      </c>
      <c r="BO422" s="1">
        <f t="shared" si="41"/>
        <v>269.7594501718213</v>
      </c>
      <c r="BP422" s="1">
        <f t="shared" si="42"/>
        <v>123.83345947675191</v>
      </c>
      <c r="BQ422" s="1">
        <f t="shared" si="43"/>
        <v>223.57475430452814</v>
      </c>
      <c r="BR422" s="1">
        <f t="shared" si="44"/>
        <v>288.16771289825891</v>
      </c>
      <c r="BS422" s="49">
        <f t="shared" si="66"/>
        <v>0.12254581151832461</v>
      </c>
      <c r="BT422" s="49">
        <f t="shared" si="67"/>
        <v>0.27650523560209422</v>
      </c>
      <c r="BU422" s="49">
        <f t="shared" si="68"/>
        <v>5.121073298429319E-2</v>
      </c>
      <c r="BV422" s="49">
        <f t="shared" si="69"/>
        <v>0.26668848167539266</v>
      </c>
      <c r="BW422" s="49">
        <f t="shared" si="70"/>
        <v>0.28304973821989526</v>
      </c>
      <c r="BX422" s="1">
        <f t="shared" si="38"/>
        <v>248.70464451958554</v>
      </c>
      <c r="BY422" s="44">
        <v>8.0000000000000004E-4</v>
      </c>
      <c r="BZ422" s="44">
        <f t="shared" si="45"/>
        <v>0.22530000000000003</v>
      </c>
      <c r="CA422" s="47">
        <f t="shared" si="46"/>
        <v>192.87045182493858</v>
      </c>
      <c r="CB422" s="56">
        <f t="shared" si="47"/>
        <v>198.77494501883825</v>
      </c>
      <c r="CC422" s="1">
        <f t="shared" si="65"/>
        <v>0.22166666666666668</v>
      </c>
      <c r="CD422" s="1">
        <f t="shared" si="64"/>
        <v>42.810833333333335</v>
      </c>
      <c r="CE422" s="1">
        <f t="shared" si="59"/>
        <v>142.23211366204666</v>
      </c>
      <c r="CF422" s="1">
        <f t="shared" si="49"/>
        <v>145.50715856125873</v>
      </c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1:124">
      <c r="A423" s="1" t="s">
        <v>548</v>
      </c>
      <c r="B423" s="1">
        <v>157.53043305212753</v>
      </c>
      <c r="C423" s="1">
        <v>153.81994672144131</v>
      </c>
      <c r="D423" s="1">
        <v>159.46522576432301</v>
      </c>
      <c r="E423" s="1">
        <v>156.39743567437426</v>
      </c>
      <c r="F423" s="1">
        <v>187.78377808807485</v>
      </c>
      <c r="G423" s="1">
        <v>148.11775490019423</v>
      </c>
      <c r="H423" s="1">
        <v>136.02140604010157</v>
      </c>
      <c r="I423" s="38">
        <v>156.85509031718718</v>
      </c>
      <c r="J423" s="1">
        <v>159.7011962772815</v>
      </c>
      <c r="K423" s="1">
        <v>162.03194555767689</v>
      </c>
      <c r="L423" s="1">
        <v>1946.1891304347826</v>
      </c>
      <c r="M423" s="1">
        <v>922.41172231563758</v>
      </c>
      <c r="N423" s="1">
        <v>117.55976394927534</v>
      </c>
      <c r="O423" s="1">
        <v>266.93478260869563</v>
      </c>
      <c r="P423" s="1">
        <v>68.2607142857143</v>
      </c>
      <c r="Q423" s="1">
        <v>3100.823089425171</v>
      </c>
      <c r="R423" s="1">
        <v>227.05956521739122</v>
      </c>
      <c r="S423" s="1">
        <v>109.38521739130434</v>
      </c>
      <c r="T423" s="1">
        <v>837.26799869565241</v>
      </c>
      <c r="U423" s="1">
        <v>6737.478260869565</v>
      </c>
      <c r="V423" s="1">
        <v>70.34347826086956</v>
      </c>
      <c r="W423" s="1">
        <v>1985.4188985507242</v>
      </c>
      <c r="X423" s="1">
        <v>1833.7818985279946</v>
      </c>
      <c r="Y423" s="1">
        <v>114.4</v>
      </c>
      <c r="Z423" s="1">
        <v>80.091304347826082</v>
      </c>
      <c r="AA423" s="1">
        <v>130.66845636128309</v>
      </c>
      <c r="AB423" s="1">
        <v>2034.2608695652175</v>
      </c>
      <c r="AC423" s="1">
        <v>193.352</v>
      </c>
      <c r="AD423" s="1">
        <v>275.649852082552</v>
      </c>
      <c r="AE423" s="1">
        <v>163.30651071428568</v>
      </c>
      <c r="AF423" s="1">
        <v>10.4</v>
      </c>
      <c r="AG423" s="1">
        <v>15.23</v>
      </c>
      <c r="AH423" s="1">
        <v>3.7719260869565212</v>
      </c>
      <c r="AI423" s="1">
        <v>15812.369565217392</v>
      </c>
      <c r="AJ423" s="1">
        <v>86.128550724637691</v>
      </c>
      <c r="AK423" s="1">
        <v>87.269565217391303</v>
      </c>
      <c r="AL423" s="1">
        <v>86.716086956521735</v>
      </c>
      <c r="AM423" s="1">
        <v>84.399999999999991</v>
      </c>
      <c r="AN423" s="1">
        <v>4025.3741071937839</v>
      </c>
      <c r="AO423" s="1">
        <v>732.15160785097396</v>
      </c>
      <c r="AP423" s="1">
        <v>673.08655570835629</v>
      </c>
      <c r="AQ423" s="1">
        <v>101.89999999999999</v>
      </c>
      <c r="AR423" s="1">
        <v>113.89285714285714</v>
      </c>
      <c r="AS423" s="1">
        <v>432.69565217391306</v>
      </c>
      <c r="AT423" s="1">
        <v>73.488531227279864</v>
      </c>
      <c r="AU423" s="1">
        <v>5.3723282218134303</v>
      </c>
      <c r="AV423" s="1">
        <v>875.76049999999998</v>
      </c>
      <c r="AW423" s="1">
        <v>297.673</v>
      </c>
      <c r="AX423" s="1">
        <v>16.093726</v>
      </c>
      <c r="AY423" s="1">
        <v>378.82126332617395</v>
      </c>
      <c r="AZ423" s="1">
        <v>721.38041991304351</v>
      </c>
      <c r="BA423" s="1">
        <v>354.44091306521739</v>
      </c>
      <c r="BB423" s="1">
        <v>26.714512981416707</v>
      </c>
      <c r="BC423" s="1">
        <v>16.475652173913048</v>
      </c>
      <c r="BD423" s="1">
        <v>26.608260869565218</v>
      </c>
      <c r="BE423" s="1">
        <v>1044.7249999999999</v>
      </c>
      <c r="BF423" s="1">
        <v>256.19478260869562</v>
      </c>
      <c r="BG423" s="1">
        <v>19830.41304347826</v>
      </c>
      <c r="BH423" s="1">
        <v>35.751732829237532</v>
      </c>
      <c r="BI423" s="1">
        <v>212.78097611594202</v>
      </c>
      <c r="BJ423" s="1">
        <v>958.9308125</v>
      </c>
      <c r="BK423" s="1">
        <v>1044.0120999999999</v>
      </c>
      <c r="BL423" s="1">
        <v>2276.8260869565215</v>
      </c>
      <c r="BM423" s="1">
        <v>1164.25</v>
      </c>
      <c r="BN423" s="1">
        <f t="shared" si="40"/>
        <v>212.66621195257619</v>
      </c>
      <c r="BO423" s="1">
        <f t="shared" si="41"/>
        <v>261.68384879725085</v>
      </c>
      <c r="BP423" s="1">
        <f t="shared" si="42"/>
        <v>108.5734756859833</v>
      </c>
      <c r="BQ423" s="1">
        <f t="shared" si="43"/>
        <v>200.81266198330076</v>
      </c>
      <c r="BR423" s="1">
        <f t="shared" si="44"/>
        <v>275.79059575980102</v>
      </c>
      <c r="BS423" s="49">
        <f t="shared" si="66"/>
        <v>0.12254581151832461</v>
      </c>
      <c r="BT423" s="49">
        <f t="shared" si="67"/>
        <v>0.27650523560209422</v>
      </c>
      <c r="BU423" s="49">
        <f t="shared" si="68"/>
        <v>5.121073298429319E-2</v>
      </c>
      <c r="BV423" s="49">
        <f t="shared" si="69"/>
        <v>0.26668848167539266</v>
      </c>
      <c r="BW423" s="49">
        <f t="shared" si="70"/>
        <v>0.28304973821989526</v>
      </c>
      <c r="BX423" s="1">
        <f t="shared" si="38"/>
        <v>235.5953149225756</v>
      </c>
      <c r="BY423" s="45">
        <v>-2.5000000000000001E-3</v>
      </c>
      <c r="BZ423" s="44">
        <f t="shared" si="45"/>
        <v>0.22280000000000003</v>
      </c>
      <c r="CA423" s="47">
        <f t="shared" si="46"/>
        <v>182.5156904705193</v>
      </c>
      <c r="CB423" s="56">
        <f t="shared" si="47"/>
        <v>190.64531774467878</v>
      </c>
      <c r="CC423" s="1">
        <f t="shared" si="65"/>
        <v>0.22166666666666668</v>
      </c>
      <c r="CD423" s="1">
        <f t="shared" si="64"/>
        <v>43.032499999999999</v>
      </c>
      <c r="CE423" s="1">
        <f t="shared" si="59"/>
        <v>134.21276102851823</v>
      </c>
      <c r="CF423" s="1">
        <f t="shared" si="49"/>
        <v>138.22243734528246</v>
      </c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1:124">
      <c r="A424" s="1" t="s">
        <v>549</v>
      </c>
      <c r="B424" s="1">
        <v>148.4066876451032</v>
      </c>
      <c r="C424" s="1">
        <v>153.67153564214775</v>
      </c>
      <c r="D424" s="1">
        <v>159.96369802787467</v>
      </c>
      <c r="E424" s="1">
        <v>158.03899956939713</v>
      </c>
      <c r="F424" s="1">
        <v>177.73045272938364</v>
      </c>
      <c r="G424" s="1">
        <v>147.31593893535774</v>
      </c>
      <c r="H424" s="1">
        <v>134.71035241273722</v>
      </c>
      <c r="I424" s="38">
        <v>156.4211027207231</v>
      </c>
      <c r="J424" s="1">
        <v>145.32656892225748</v>
      </c>
      <c r="K424" s="1">
        <v>144.72454545456537</v>
      </c>
      <c r="L424" s="1">
        <v>2055.5549999999998</v>
      </c>
      <c r="M424" s="1">
        <v>904.69613259668495</v>
      </c>
      <c r="N424" s="1">
        <v>121.55264229166667</v>
      </c>
      <c r="O424" s="1">
        <v>261.5</v>
      </c>
      <c r="P424" s="1">
        <v>67.017857142857096</v>
      </c>
      <c r="Q424" s="1">
        <v>2909.0897349457582</v>
      </c>
      <c r="R424" s="1">
        <v>212.92611111111114</v>
      </c>
      <c r="S424" s="1">
        <v>106.80555555555559</v>
      </c>
      <c r="T424" s="1">
        <v>826.53047500000014</v>
      </c>
      <c r="U424" s="1">
        <v>6712.85</v>
      </c>
      <c r="V424" s="1">
        <v>67.524999999999991</v>
      </c>
      <c r="W424" s="1">
        <v>2204.0763333333334</v>
      </c>
      <c r="X424" s="1">
        <v>1991.4493318653447</v>
      </c>
      <c r="Y424" s="1">
        <v>114.5</v>
      </c>
      <c r="Z424" s="1">
        <v>73.124999999999986</v>
      </c>
      <c r="AA424" s="1">
        <v>130.66845636128309</v>
      </c>
      <c r="AB424" s="1">
        <v>2030.1825000000001</v>
      </c>
      <c r="AC424" s="1">
        <v>167.315</v>
      </c>
      <c r="AD424" s="1">
        <v>256.13167017909001</v>
      </c>
      <c r="AE424" s="1">
        <v>178.66800898109244</v>
      </c>
      <c r="AF424" s="1">
        <v>10.16</v>
      </c>
      <c r="AG424" s="1">
        <v>16.41</v>
      </c>
      <c r="AH424" s="1">
        <v>4.1002777777777784</v>
      </c>
      <c r="AI424" s="1">
        <v>15807.05</v>
      </c>
      <c r="AJ424" s="1">
        <v>76.957999999999998</v>
      </c>
      <c r="AK424" s="1">
        <v>78.438000000000002</v>
      </c>
      <c r="AL424" s="1">
        <v>76.734500000000011</v>
      </c>
      <c r="AM424" s="1">
        <v>75.701500000000024</v>
      </c>
      <c r="AN424" s="1">
        <v>4281.9490911217745</v>
      </c>
      <c r="AO424" s="1">
        <v>717.86933531865998</v>
      </c>
      <c r="AP424" s="1">
        <v>662.40297023756159</v>
      </c>
      <c r="AQ424" s="1">
        <v>86.159473684210511</v>
      </c>
      <c r="AR424" s="1">
        <v>113.925</v>
      </c>
      <c r="AS424" s="1">
        <v>419</v>
      </c>
      <c r="AT424" s="1">
        <v>74.200996090029136</v>
      </c>
      <c r="AU424" s="1">
        <v>5.7534739191204611</v>
      </c>
      <c r="AV424" s="1">
        <v>859.90099999999995</v>
      </c>
      <c r="AW424" s="1">
        <v>302.74</v>
      </c>
      <c r="AX424" s="1">
        <v>13.558413</v>
      </c>
      <c r="AY424" s="1">
        <v>423.25273320915784</v>
      </c>
      <c r="AZ424" s="1">
        <v>721.39807705263138</v>
      </c>
      <c r="BA424" s="1">
        <v>379.34485961842103</v>
      </c>
      <c r="BB424" s="1">
        <v>26.248636096520539</v>
      </c>
      <c r="BC424" s="1">
        <v>15.878947368421052</v>
      </c>
      <c r="BD424" s="1">
        <v>24.600526315789477</v>
      </c>
      <c r="BE424" s="1">
        <v>1068.891770833334</v>
      </c>
      <c r="BF424" s="1">
        <v>243.33759999999992</v>
      </c>
      <c r="BG424" s="1">
        <v>20033.474999999999</v>
      </c>
      <c r="BH424" s="1">
        <v>40.59737318840579</v>
      </c>
      <c r="BI424" s="1">
        <v>215.94967360185186</v>
      </c>
      <c r="BJ424" s="1">
        <v>968.430925</v>
      </c>
      <c r="BK424" s="1">
        <v>1041.9703428571429</v>
      </c>
      <c r="BL424" s="1">
        <v>2253.2249999999999</v>
      </c>
      <c r="BM424" s="1">
        <v>1182.75</v>
      </c>
      <c r="BN424" s="1">
        <f t="shared" si="40"/>
        <v>211.88882926675294</v>
      </c>
      <c r="BO424" s="1">
        <f t="shared" si="41"/>
        <v>281.95876288659792</v>
      </c>
      <c r="BP424" s="1">
        <f t="shared" si="42"/>
        <v>108.53694961805853</v>
      </c>
      <c r="BQ424" s="1">
        <f t="shared" si="43"/>
        <v>179.43110282117044</v>
      </c>
      <c r="BR424" s="1">
        <f t="shared" si="44"/>
        <v>280.1729243160014</v>
      </c>
      <c r="BS424" s="49">
        <f t="shared" si="66"/>
        <v>0.12254581151832461</v>
      </c>
      <c r="BT424" s="49">
        <f t="shared" si="67"/>
        <v>0.27650523560209422</v>
      </c>
      <c r="BU424" s="49">
        <f t="shared" si="68"/>
        <v>5.121073298429319E-2</v>
      </c>
      <c r="BV424" s="49">
        <f t="shared" si="69"/>
        <v>0.26668848167539266</v>
      </c>
      <c r="BW424" s="49">
        <f t="shared" si="70"/>
        <v>0.28304973821989526</v>
      </c>
      <c r="BX424" s="1">
        <f t="shared" si="38"/>
        <v>236.64250070268176</v>
      </c>
      <c r="BY424" s="45">
        <v>-5.4000000000000003E-3</v>
      </c>
      <c r="BZ424" s="44">
        <f t="shared" si="45"/>
        <v>0.21740000000000004</v>
      </c>
      <c r="CA424" s="47">
        <f t="shared" si="46"/>
        <v>183.91855154612426</v>
      </c>
      <c r="CB424" s="56">
        <f t="shared" si="47"/>
        <v>187.28193464540152</v>
      </c>
      <c r="CC424" s="1">
        <f t="shared" si="65"/>
        <v>0.22166666666666668</v>
      </c>
      <c r="CD424" s="1">
        <f t="shared" si="64"/>
        <v>43.254166666666663</v>
      </c>
      <c r="CE424" s="1">
        <f t="shared" si="59"/>
        <v>134.28475904457596</v>
      </c>
      <c r="CF424" s="1">
        <f t="shared" si="49"/>
        <v>134.24876003654708</v>
      </c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1:124">
      <c r="A425" s="1" t="s">
        <v>550</v>
      </c>
      <c r="B425" s="1">
        <v>130.87080692082887</v>
      </c>
      <c r="C425" s="1">
        <v>150.75110261690909</v>
      </c>
      <c r="D425" s="1">
        <v>159.77200702800377</v>
      </c>
      <c r="E425" s="1">
        <v>158.19066626894647</v>
      </c>
      <c r="F425" s="1">
        <v>174.36925120509599</v>
      </c>
      <c r="G425" s="1">
        <v>141.63925412147353</v>
      </c>
      <c r="H425" s="1">
        <v>131.87066336460148</v>
      </c>
      <c r="I425" s="38">
        <v>148.69522241250996</v>
      </c>
      <c r="J425" s="1">
        <v>119.24014426474088</v>
      </c>
      <c r="K425" s="1">
        <v>113.88210840603496</v>
      </c>
      <c r="L425" s="1">
        <v>1909.4595238095239</v>
      </c>
      <c r="M425" s="1">
        <v>908.59956761950514</v>
      </c>
      <c r="N425" s="1">
        <v>126.78561938405801</v>
      </c>
      <c r="O425" s="1">
        <v>239.58695652173913</v>
      </c>
      <c r="P425" s="1">
        <v>66.900000000000006</v>
      </c>
      <c r="Q425" s="1">
        <v>2946.9418204175631</v>
      </c>
      <c r="R425" s="1">
        <v>200.59000000000003</v>
      </c>
      <c r="S425" s="1">
        <v>103.51066666666667</v>
      </c>
      <c r="T425" s="1">
        <v>809.4062147826088</v>
      </c>
      <c r="U425" s="1">
        <v>6446.4523809523807</v>
      </c>
      <c r="V425" s="1">
        <v>68.304761904761904</v>
      </c>
      <c r="W425" s="1">
        <v>2388.5672463768065</v>
      </c>
      <c r="X425" s="1">
        <v>1995.1042923503862</v>
      </c>
      <c r="Y425" s="1">
        <v>109.10714285714286</v>
      </c>
      <c r="Z425" s="1">
        <v>68.800000000000011</v>
      </c>
      <c r="AA425" s="1">
        <v>129.26341919610798</v>
      </c>
      <c r="AB425" s="1">
        <v>1938.1071428571429</v>
      </c>
      <c r="AC425" s="1">
        <v>183.96700000000001</v>
      </c>
      <c r="AD425" s="1">
        <v>249.39418635264801</v>
      </c>
      <c r="AE425" s="1">
        <v>178.67076585884351</v>
      </c>
      <c r="AF425" s="1">
        <v>10.45</v>
      </c>
      <c r="AG425" s="1">
        <v>16.579999999999998</v>
      </c>
      <c r="AH425" s="1">
        <v>3.4328285714285718</v>
      </c>
      <c r="AI425" s="1">
        <v>15962.047619047618</v>
      </c>
      <c r="AJ425" s="1">
        <v>60.551449275362309</v>
      </c>
      <c r="AK425" s="1">
        <v>62.163043478260867</v>
      </c>
      <c r="AL425" s="1">
        <v>60.391739130434779</v>
      </c>
      <c r="AM425" s="1">
        <v>59.099565217391302</v>
      </c>
      <c r="AN425" s="1">
        <v>4480.0527414970156</v>
      </c>
      <c r="AO425" s="1">
        <v>769.23261912931605</v>
      </c>
      <c r="AP425" s="1">
        <v>624.53549621162517</v>
      </c>
      <c r="AQ425" s="1">
        <v>82.814545454545438</v>
      </c>
      <c r="AR425" s="1">
        <v>113.77272727272727</v>
      </c>
      <c r="AS425" s="1">
        <v>410.73913043478262</v>
      </c>
      <c r="AT425" s="1">
        <v>72.715066954437006</v>
      </c>
      <c r="AU425" s="1">
        <v>6.1515303429956454</v>
      </c>
      <c r="AV425" s="1">
        <v>852.16200000000003</v>
      </c>
      <c r="AW425" s="1">
        <v>305.74799999999999</v>
      </c>
      <c r="AX425" s="1">
        <v>13.22772</v>
      </c>
      <c r="AY425" s="1">
        <v>418.08663785918179</v>
      </c>
      <c r="AZ425" s="1">
        <v>705.55856799999992</v>
      </c>
      <c r="BA425" s="1">
        <v>378.781617375</v>
      </c>
      <c r="BB425" s="1">
        <v>26.016500273667724</v>
      </c>
      <c r="BC425" s="1">
        <v>14.992272727272727</v>
      </c>
      <c r="BD425" s="1">
        <v>24.806363636363631</v>
      </c>
      <c r="BE425" s="1">
        <v>1049.0323369565203</v>
      </c>
      <c r="BF425" s="1">
        <v>243.30597101449277</v>
      </c>
      <c r="BG425" s="1">
        <v>19829.714285714286</v>
      </c>
      <c r="BH425" s="1">
        <v>36.948251417769349</v>
      </c>
      <c r="BI425" s="1">
        <v>232.97082217391301</v>
      </c>
      <c r="BJ425" s="1">
        <v>935.61775999999986</v>
      </c>
      <c r="BK425" s="1">
        <v>1002.1296428571429</v>
      </c>
      <c r="BL425" s="1">
        <v>2175.7619047619046</v>
      </c>
      <c r="BM425" s="1">
        <v>1206</v>
      </c>
      <c r="BN425" s="1">
        <f t="shared" si="40"/>
        <v>203.48007894171212</v>
      </c>
      <c r="BO425" s="1">
        <f t="shared" si="41"/>
        <v>284.87972508591059</v>
      </c>
      <c r="BP425" s="1">
        <f t="shared" si="42"/>
        <v>109.60121959692812</v>
      </c>
      <c r="BQ425" s="1">
        <f t="shared" si="43"/>
        <v>141.17847814260273</v>
      </c>
      <c r="BR425" s="1">
        <f t="shared" si="44"/>
        <v>285.68044533933437</v>
      </c>
      <c r="BS425" s="49">
        <f t="shared" si="66"/>
        <v>0.12254581151832461</v>
      </c>
      <c r="BT425" s="49">
        <f t="shared" si="67"/>
        <v>0.27650523560209422</v>
      </c>
      <c r="BU425" s="49">
        <f t="shared" si="68"/>
        <v>5.121073298429319E-2</v>
      </c>
      <c r="BV425" s="49">
        <f t="shared" si="69"/>
        <v>0.26668848167539266</v>
      </c>
      <c r="BW425" s="49">
        <f t="shared" si="70"/>
        <v>0.28304973821989526</v>
      </c>
      <c r="BX425" s="1">
        <f t="shared" si="38"/>
        <v>227.83157494533057</v>
      </c>
      <c r="BY425" s="45">
        <v>-5.7000000000000002E-3</v>
      </c>
      <c r="BZ425" s="44">
        <f t="shared" si="45"/>
        <v>0.21170000000000003</v>
      </c>
      <c r="CA425" s="47">
        <f t="shared" si="46"/>
        <v>178.30099055221569</v>
      </c>
      <c r="CB425" s="56">
        <f t="shared" si="47"/>
        <v>182.79146259880861</v>
      </c>
      <c r="CC425" s="1">
        <f t="shared" si="65"/>
        <v>0.22166666666666668</v>
      </c>
      <c r="CD425" s="1">
        <f t="shared" si="64"/>
        <v>43.475833333333327</v>
      </c>
      <c r="CE425" s="1">
        <f t="shared" si="59"/>
        <v>128.77989914139025</v>
      </c>
      <c r="CF425" s="1">
        <f t="shared" si="49"/>
        <v>131.5323290929831</v>
      </c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1:124">
      <c r="A426" s="1" t="s">
        <v>551</v>
      </c>
      <c r="B426" s="1">
        <v>114.80356166143754</v>
      </c>
      <c r="C426" s="1">
        <v>145.68468361036088</v>
      </c>
      <c r="D426" s="1">
        <v>155.1615429094486</v>
      </c>
      <c r="E426" s="1">
        <v>153.26723601129157</v>
      </c>
      <c r="F426" s="1">
        <v>172.64775527725732</v>
      </c>
      <c r="G426" s="1">
        <v>136.11228352599204</v>
      </c>
      <c r="H426" s="1">
        <v>130.28258437909781</v>
      </c>
      <c r="I426" s="38">
        <v>140.32314396129382</v>
      </c>
      <c r="J426" s="1">
        <v>96.737034014152101</v>
      </c>
      <c r="K426" s="1">
        <v>89.152281889917006</v>
      </c>
      <c r="L426" s="1">
        <v>1814.7190476190476</v>
      </c>
      <c r="M426" s="1">
        <v>911.60220994475128</v>
      </c>
      <c r="N426" s="1">
        <v>133.04965208333331</v>
      </c>
      <c r="O426" s="1">
        <v>232.02272727272728</v>
      </c>
      <c r="P426" s="1">
        <v>66.535714285714306</v>
      </c>
      <c r="Q426" s="1">
        <v>2915.6018012499253</v>
      </c>
      <c r="R426" s="1">
        <v>190.89833333333337</v>
      </c>
      <c r="S426" s="1">
        <v>102.32499999999999</v>
      </c>
      <c r="T426" s="1">
        <v>774.33209090909088</v>
      </c>
      <c r="U426" s="1">
        <v>5830.5357142857147</v>
      </c>
      <c r="V426" s="1">
        <v>67.34999999999998</v>
      </c>
      <c r="W426" s="1">
        <v>2169.8325757575708</v>
      </c>
      <c r="X426" s="1">
        <v>1951.3937147628551</v>
      </c>
      <c r="Y426" s="1">
        <v>106.77777777777777</v>
      </c>
      <c r="Z426" s="1">
        <v>67.386363636363626</v>
      </c>
      <c r="AA426" s="1">
        <v>128.62476593921019</v>
      </c>
      <c r="AB426" s="1">
        <v>1843.1309523809523</v>
      </c>
      <c r="AC426" s="1">
        <v>169.30099999999999</v>
      </c>
      <c r="AD426" s="1">
        <v>251.47984477881101</v>
      </c>
      <c r="AE426" s="1">
        <v>174.70629294642859</v>
      </c>
      <c r="AF426" s="1">
        <v>9.5</v>
      </c>
      <c r="AG426" s="1">
        <v>15.5</v>
      </c>
      <c r="AH426" s="1">
        <v>2.9743249999999994</v>
      </c>
      <c r="AI426" s="1">
        <v>14849.190476190477</v>
      </c>
      <c r="AJ426" s="1">
        <v>47.451818181818176</v>
      </c>
      <c r="AK426" s="1">
        <v>48.416818181818186</v>
      </c>
      <c r="AL426" s="1">
        <v>46.334999999999994</v>
      </c>
      <c r="AM426" s="1">
        <v>47.603636363636376</v>
      </c>
      <c r="AN426" s="1">
        <v>4480.8111495495823</v>
      </c>
      <c r="AO426" s="1">
        <v>758.01839032616601</v>
      </c>
      <c r="AP426" s="1">
        <v>641.59723316922816</v>
      </c>
      <c r="AQ426" s="1">
        <v>72.995714285714271</v>
      </c>
      <c r="AR426" s="1">
        <v>114.09615384615384</v>
      </c>
      <c r="AS426" s="1">
        <v>409.68181818181819</v>
      </c>
      <c r="AT426" s="1">
        <v>75.026427186890217</v>
      </c>
      <c r="AU426" s="1">
        <v>5.949857859526074</v>
      </c>
      <c r="AV426" s="1">
        <v>826.71050000000002</v>
      </c>
      <c r="AW426" s="1">
        <v>315.33699999999999</v>
      </c>
      <c r="AX426" s="1">
        <v>15.652801999999999</v>
      </c>
      <c r="AY426" s="1">
        <v>379.04076705659998</v>
      </c>
      <c r="AZ426" s="1">
        <v>707.88143579999996</v>
      </c>
      <c r="BA426" s="1">
        <v>367.49211554999999</v>
      </c>
      <c r="BB426" s="1">
        <v>25.170200896299594</v>
      </c>
      <c r="BC426" s="1">
        <v>15.062500000000004</v>
      </c>
      <c r="BD426" s="1">
        <v>25.24</v>
      </c>
      <c r="BE426" s="1">
        <v>1004.1968749999993</v>
      </c>
      <c r="BF426" s="1">
        <v>269.61733333333331</v>
      </c>
      <c r="BG426" s="1">
        <v>19454.119047619046</v>
      </c>
      <c r="BH426" s="1">
        <v>36.130887681159408</v>
      </c>
      <c r="BI426" s="1">
        <v>210.6080166666666</v>
      </c>
      <c r="BJ426" s="1">
        <v>899.38839999999993</v>
      </c>
      <c r="BK426" s="1">
        <v>967.02996250000001</v>
      </c>
      <c r="BL426" s="1">
        <v>2113.0476190476193</v>
      </c>
      <c r="BM426" s="1">
        <v>1260.25</v>
      </c>
      <c r="BN426" s="1">
        <f t="shared" si="40"/>
        <v>184.03887864290002</v>
      </c>
      <c r="BO426" s="1">
        <f t="shared" si="41"/>
        <v>266.3230240549828</v>
      </c>
      <c r="BP426" s="1">
        <f t="shared" si="42"/>
        <v>101.95993803924455</v>
      </c>
      <c r="BQ426" s="1">
        <f t="shared" si="43"/>
        <v>110.63608809004005</v>
      </c>
      <c r="BR426" s="1">
        <f t="shared" si="44"/>
        <v>298.53132772711126</v>
      </c>
      <c r="BS426" s="49">
        <f t="shared" si="66"/>
        <v>0.12254581151832461</v>
      </c>
      <c r="BT426" s="49">
        <f t="shared" si="67"/>
        <v>0.27650523560209422</v>
      </c>
      <c r="BU426" s="49">
        <f t="shared" si="68"/>
        <v>5.121073298429319E-2</v>
      </c>
      <c r="BV426" s="49">
        <f t="shared" si="69"/>
        <v>0.26668848167539266</v>
      </c>
      <c r="BW426" s="49">
        <f t="shared" si="70"/>
        <v>0.28304973821989526</v>
      </c>
      <c r="BX426" s="1">
        <f t="shared" si="38"/>
        <v>215.4189319236591</v>
      </c>
      <c r="BY426" s="45">
        <v>-4.7000000000000002E-3</v>
      </c>
      <c r="BZ426" s="44">
        <f t="shared" si="45"/>
        <v>0.20700000000000002</v>
      </c>
      <c r="CA426" s="47">
        <f t="shared" si="46"/>
        <v>169.81474403542046</v>
      </c>
      <c r="CB426" s="56">
        <f t="shared" si="47"/>
        <v>176.30310331711453</v>
      </c>
      <c r="CC426" s="1">
        <f>1.44/12</f>
        <v>0.12</v>
      </c>
      <c r="CD426" s="1">
        <f t="shared" si="64"/>
        <v>43.595833333333324</v>
      </c>
      <c r="CE426" s="1">
        <f t="shared" si="59"/>
        <v>121.50525339377391</v>
      </c>
      <c r="CF426" s="1">
        <f t="shared" si="49"/>
        <v>125.14257626758209</v>
      </c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1:124">
      <c r="A427" s="1" t="s">
        <v>552</v>
      </c>
      <c r="B427" s="1">
        <v>120.88072386111781</v>
      </c>
      <c r="C427" s="1">
        <v>142.38805057005189</v>
      </c>
      <c r="D427" s="1">
        <v>150.19071520764587</v>
      </c>
      <c r="E427" s="1">
        <v>147.68238633477259</v>
      </c>
      <c r="F427" s="1">
        <v>173.34492079177917</v>
      </c>
      <c r="G427" s="1">
        <v>134.50672351031625</v>
      </c>
      <c r="H427" s="1">
        <v>130.65288453714334</v>
      </c>
      <c r="I427" s="38">
        <v>137.2903968435796</v>
      </c>
      <c r="J427" s="1">
        <v>108.29819161864192</v>
      </c>
      <c r="K427" s="1">
        <v>103.4664934538982</v>
      </c>
      <c r="L427" s="1">
        <v>1817.8200000000002</v>
      </c>
      <c r="M427" s="1">
        <v>966.85082872928183</v>
      </c>
      <c r="N427" s="1">
        <v>129.84293208333332</v>
      </c>
      <c r="O427" s="1">
        <v>209.875</v>
      </c>
      <c r="P427" s="1">
        <v>65.785714285714306</v>
      </c>
      <c r="Q427" s="1">
        <v>2961.9352005652136</v>
      </c>
      <c r="R427" s="1">
        <v>179.94000000000003</v>
      </c>
      <c r="S427" s="1">
        <v>103.74263157894738</v>
      </c>
      <c r="T427" s="1">
        <v>747.44827099999986</v>
      </c>
      <c r="U427" s="1">
        <v>5729.2749999999996</v>
      </c>
      <c r="V427" s="1">
        <v>69.842500000000001</v>
      </c>
      <c r="W427" s="1">
        <v>2028.4526666666629</v>
      </c>
      <c r="X427" s="1">
        <v>2028.1669808759684</v>
      </c>
      <c r="Y427" s="1">
        <v>106.0625</v>
      </c>
      <c r="Z427" s="1">
        <v>62.69</v>
      </c>
      <c r="AA427" s="1">
        <v>122.94075195282008</v>
      </c>
      <c r="AB427" s="1">
        <v>1795.6624999999999</v>
      </c>
      <c r="AC427" s="1">
        <v>179.524</v>
      </c>
      <c r="AD427" s="1">
        <v>250.886432031987</v>
      </c>
      <c r="AE427" s="1">
        <v>173.6967054511278</v>
      </c>
      <c r="AF427" s="1">
        <v>9.2899999999999991</v>
      </c>
      <c r="AG427" s="1">
        <v>14.69</v>
      </c>
      <c r="AH427" s="1">
        <v>2.847815789473684</v>
      </c>
      <c r="AI427" s="1">
        <v>14573.8375</v>
      </c>
      <c r="AJ427" s="1">
        <v>54.932666666666663</v>
      </c>
      <c r="AK427" s="1">
        <v>57.930500000000009</v>
      </c>
      <c r="AL427" s="1">
        <v>56.150000000000013</v>
      </c>
      <c r="AM427" s="1">
        <v>50.717499999999987</v>
      </c>
      <c r="AN427" s="1">
        <v>4692.2274872889066</v>
      </c>
      <c r="AO427" s="1">
        <v>704.16893314877302</v>
      </c>
      <c r="AP427" s="1">
        <v>634.37812518158398</v>
      </c>
      <c r="AQ427" s="1">
        <v>61.836499999999987</v>
      </c>
      <c r="AR427" s="1">
        <v>113.77083333333333</v>
      </c>
      <c r="AS427" s="1">
        <v>409.5</v>
      </c>
      <c r="AT427" s="1">
        <v>82.027237750219498</v>
      </c>
      <c r="AU427" s="1">
        <v>5.5849046087319367</v>
      </c>
      <c r="AV427" s="1">
        <v>835.21249999999998</v>
      </c>
      <c r="AW427" s="1">
        <v>306.09100000000001</v>
      </c>
      <c r="AX427" s="1">
        <v>15.652801999999999</v>
      </c>
      <c r="AY427" s="1">
        <v>374.25209466042105</v>
      </c>
      <c r="AZ427" s="1">
        <v>697.93627894736835</v>
      </c>
      <c r="BA427" s="1">
        <v>364.73923886842101</v>
      </c>
      <c r="BB427" s="1">
        <v>25.485350228634701</v>
      </c>
      <c r="BC427" s="1">
        <v>14.512105263157892</v>
      </c>
      <c r="BD427" s="1">
        <v>24.623157894736842</v>
      </c>
      <c r="BE427" s="1">
        <v>960.51656250000053</v>
      </c>
      <c r="BF427" s="1">
        <v>296.3517333333337</v>
      </c>
      <c r="BG427" s="1">
        <v>18233.912499999999</v>
      </c>
      <c r="BH427" s="1">
        <v>38.150769927536238</v>
      </c>
      <c r="BI427" s="1">
        <v>201.71402755263159</v>
      </c>
      <c r="BJ427" s="1">
        <v>892.4393</v>
      </c>
      <c r="BK427" s="1">
        <v>946.91127500000005</v>
      </c>
      <c r="BL427" s="1">
        <v>2097.7624999999998</v>
      </c>
      <c r="BM427" s="1">
        <v>1214</v>
      </c>
      <c r="BN427" s="1">
        <f t="shared" si="40"/>
        <v>180.84261860421071</v>
      </c>
      <c r="BO427" s="1">
        <f t="shared" si="41"/>
        <v>252.40549828178695</v>
      </c>
      <c r="BP427" s="1">
        <f t="shared" si="42"/>
        <v>100.06926444082053</v>
      </c>
      <c r="BQ427" s="1">
        <f t="shared" si="43"/>
        <v>128.07802906660447</v>
      </c>
      <c r="BR427" s="1">
        <f t="shared" si="44"/>
        <v>287.57550633661026</v>
      </c>
      <c r="BS427" s="49">
        <f t="shared" si="66"/>
        <v>0.12254581151832461</v>
      </c>
      <c r="BT427" s="49">
        <f t="shared" si="67"/>
        <v>0.27650523560209422</v>
      </c>
      <c r="BU427" s="49">
        <f t="shared" si="68"/>
        <v>5.121073298429319E-2</v>
      </c>
      <c r="BV427" s="49">
        <f t="shared" si="69"/>
        <v>0.26668848167539266</v>
      </c>
      <c r="BW427" s="49">
        <f t="shared" si="70"/>
        <v>0.28304973821989526</v>
      </c>
      <c r="BX427" s="1">
        <f t="shared" si="38"/>
        <v>212.63267449961575</v>
      </c>
      <c r="BY427" s="44">
        <v>4.3E-3</v>
      </c>
      <c r="BZ427" s="44">
        <f t="shared" si="45"/>
        <v>0.21130000000000002</v>
      </c>
      <c r="CA427" s="47">
        <f t="shared" si="46"/>
        <v>168.61771087819528</v>
      </c>
      <c r="CB427" s="56">
        <f t="shared" si="47"/>
        <v>172.46040709765492</v>
      </c>
      <c r="CC427" s="1">
        <f t="shared" ref="CC427:CC443" si="71">1.44/12</f>
        <v>0.12</v>
      </c>
      <c r="CD427" s="1">
        <f t="shared" si="64"/>
        <v>43.715833333333322</v>
      </c>
      <c r="CE427" s="1">
        <f t="shared" si="59"/>
        <v>119.67852890315459</v>
      </c>
      <c r="CF427" s="1">
        <f t="shared" si="49"/>
        <v>120.59189114846424</v>
      </c>
    </row>
    <row r="428" spans="1:124">
      <c r="A428" s="1" t="s">
        <v>553</v>
      </c>
      <c r="B428" s="1">
        <v>117.06659329016711</v>
      </c>
      <c r="C428" s="1">
        <v>139.12293356894872</v>
      </c>
      <c r="D428" s="1">
        <v>146.41987693275547</v>
      </c>
      <c r="E428" s="1">
        <v>144.39176022252349</v>
      </c>
      <c r="F428" s="1">
        <v>165.14127816732926</v>
      </c>
      <c r="G428" s="1">
        <v>131.75242620285724</v>
      </c>
      <c r="H428" s="1">
        <v>127.81008413716597</v>
      </c>
      <c r="I428" s="38">
        <v>134.60002636344001</v>
      </c>
      <c r="J428" s="1">
        <v>104.16286906331995</v>
      </c>
      <c r="K428" s="1">
        <v>99.583269848188763</v>
      </c>
      <c r="L428" s="1">
        <v>1773.8636363636363</v>
      </c>
      <c r="M428" s="1">
        <v>1045.9568056253138</v>
      </c>
      <c r="N428" s="1">
        <v>133.84298124999998</v>
      </c>
      <c r="O428" s="1">
        <v>207.79545454545453</v>
      </c>
      <c r="P428" s="1">
        <v>64.408928571428604</v>
      </c>
      <c r="Q428" s="1">
        <v>2878.0289260039904</v>
      </c>
      <c r="R428" s="1">
        <v>160.02227272727276</v>
      </c>
      <c r="S428" s="1">
        <v>98.068181818181813</v>
      </c>
      <c r="T428" s="1">
        <v>743.42643363636375</v>
      </c>
      <c r="U428" s="1">
        <v>5939.670454545455</v>
      </c>
      <c r="V428" s="1">
        <v>69.352272727272734</v>
      </c>
      <c r="W428" s="1">
        <v>1897.2996969697017</v>
      </c>
      <c r="X428" s="1">
        <v>2070.8578359457269</v>
      </c>
      <c r="Y428" s="1">
        <v>104.5</v>
      </c>
      <c r="Z428" s="1">
        <v>56.940909090909095</v>
      </c>
      <c r="AA428" s="1">
        <v>115.85170080125486</v>
      </c>
      <c r="AB428" s="1">
        <v>1792.4704545454545</v>
      </c>
      <c r="AC428" s="1">
        <v>160.535</v>
      </c>
      <c r="AD428" s="1">
        <v>247.32228981403699</v>
      </c>
      <c r="AE428" s="1">
        <v>174.22671651785711</v>
      </c>
      <c r="AF428" s="1">
        <v>9.2899999999999991</v>
      </c>
      <c r="AG428" s="1">
        <v>13.05</v>
      </c>
      <c r="AH428" s="1">
        <v>2.8006409090909092</v>
      </c>
      <c r="AI428" s="1">
        <v>13755.5</v>
      </c>
      <c r="AJ428" s="1">
        <v>52.828030303030317</v>
      </c>
      <c r="AK428" s="1">
        <v>55.791363636363627</v>
      </c>
      <c r="AL428" s="1">
        <v>54.909090909090899</v>
      </c>
      <c r="AM428" s="1">
        <v>47.783636363636361</v>
      </c>
      <c r="AN428" s="1">
        <v>4531.8154750935764</v>
      </c>
      <c r="AO428" s="1">
        <v>633.28654354395405</v>
      </c>
      <c r="AP428" s="1">
        <v>607.6548653405639</v>
      </c>
      <c r="AQ428" s="1">
        <v>61.706363636363648</v>
      </c>
      <c r="AR428" s="1">
        <v>114.26923076923077</v>
      </c>
      <c r="AS428" s="1">
        <v>400.72727272727275</v>
      </c>
      <c r="AT428" s="1">
        <v>78.716925860651315</v>
      </c>
      <c r="AU428" s="1">
        <v>5.1441823682951018</v>
      </c>
      <c r="AV428" s="1">
        <v>816.57349999999997</v>
      </c>
      <c r="AW428" s="1">
        <v>299.02199999999999</v>
      </c>
      <c r="AX428" s="1">
        <v>15.652801999999999</v>
      </c>
      <c r="AY428" s="1">
        <v>364.86003310404544</v>
      </c>
      <c r="AZ428" s="1">
        <v>683.43219999999985</v>
      </c>
      <c r="BA428" s="1">
        <v>359.59556038636362</v>
      </c>
      <c r="BB428" s="1">
        <v>24.906945268242477</v>
      </c>
      <c r="BC428" s="1">
        <v>12.840909090909092</v>
      </c>
      <c r="BD428" s="1">
        <v>24.398181818181822</v>
      </c>
      <c r="BE428" s="1">
        <v>957.25520833333383</v>
      </c>
      <c r="BF428" s="1">
        <v>307.56133333333355</v>
      </c>
      <c r="BG428" s="1">
        <v>17421.909090909092</v>
      </c>
      <c r="BH428" s="1">
        <v>39.413949275362327</v>
      </c>
      <c r="BI428" s="1">
        <v>202.67890041666669</v>
      </c>
      <c r="BJ428" s="1">
        <v>871.15696666666679</v>
      </c>
      <c r="BK428" s="1">
        <v>929.45069999999987</v>
      </c>
      <c r="BL428" s="1">
        <v>2028.7272727272727</v>
      </c>
      <c r="BM428" s="1">
        <v>1187</v>
      </c>
      <c r="BN428" s="1">
        <f t="shared" si="40"/>
        <v>187.48367963591602</v>
      </c>
      <c r="BO428" s="1">
        <f t="shared" si="41"/>
        <v>224.22680412371133</v>
      </c>
      <c r="BP428" s="1">
        <f t="shared" si="42"/>
        <v>94.450261780104711</v>
      </c>
      <c r="BQ428" s="1">
        <f t="shared" si="43"/>
        <v>123.17097296113386</v>
      </c>
      <c r="BR428" s="1">
        <f t="shared" si="44"/>
        <v>281.17967547080423</v>
      </c>
      <c r="BS428" s="49">
        <f t="shared" si="66"/>
        <v>0.12254581151832461</v>
      </c>
      <c r="BT428" s="49">
        <f t="shared" si="67"/>
        <v>0.27650523560209422</v>
      </c>
      <c r="BU428" s="49">
        <f t="shared" si="68"/>
        <v>5.121073298429319E-2</v>
      </c>
      <c r="BV428" s="49">
        <f t="shared" si="69"/>
        <v>0.26668848167539266</v>
      </c>
      <c r="BW428" s="49">
        <f t="shared" si="70"/>
        <v>0.28304973821989526</v>
      </c>
      <c r="BX428" s="1">
        <f t="shared" si="38"/>
        <v>202.24820540652576</v>
      </c>
      <c r="BY428" s="44">
        <v>6.0000000000000001E-3</v>
      </c>
      <c r="BZ428" s="44">
        <f t="shared" si="45"/>
        <v>0.21730000000000002</v>
      </c>
      <c r="CA428" s="47">
        <f t="shared" si="46"/>
        <v>159.51315960412686</v>
      </c>
      <c r="CB428" s="56">
        <f t="shared" si="47"/>
        <v>165.9867833508909</v>
      </c>
      <c r="CC428" s="1">
        <f t="shared" si="71"/>
        <v>0.12</v>
      </c>
      <c r="CD428" s="1">
        <f t="shared" si="64"/>
        <v>43.835833333333319</v>
      </c>
      <c r="CE428" s="1">
        <f t="shared" si="59"/>
        <v>113.5910191648635</v>
      </c>
      <c r="CF428" s="1">
        <f t="shared" si="49"/>
        <v>116.63477403400904</v>
      </c>
    </row>
    <row r="429" spans="1:124">
      <c r="A429" s="1" t="s">
        <v>554</v>
      </c>
      <c r="B429" s="1">
        <v>119.56786992203574</v>
      </c>
      <c r="C429" s="1">
        <v>138.17586977997925</v>
      </c>
      <c r="D429" s="1">
        <v>145.39539937354795</v>
      </c>
      <c r="E429" s="1">
        <v>143.25355690865797</v>
      </c>
      <c r="F429" s="1">
        <v>165.16659496803908</v>
      </c>
      <c r="G429" s="1">
        <v>130.88355662964753</v>
      </c>
      <c r="H429" s="1">
        <v>126.85364092879583</v>
      </c>
      <c r="I429" s="38">
        <v>133.79441225954031</v>
      </c>
      <c r="J429" s="1">
        <v>108.68154446889135</v>
      </c>
      <c r="K429" s="1">
        <v>108.12288709897796</v>
      </c>
      <c r="L429" s="1">
        <v>1819.1875</v>
      </c>
      <c r="M429" s="1">
        <v>1059.1411351079857</v>
      </c>
      <c r="N429" s="1">
        <v>131.04545208333332</v>
      </c>
      <c r="O429" s="1">
        <v>214.43181818181819</v>
      </c>
      <c r="P429" s="1">
        <v>61.9438775510204</v>
      </c>
      <c r="Q429" s="1">
        <v>2868.2721701648461</v>
      </c>
      <c r="R429" s="1">
        <v>164.95190476190479</v>
      </c>
      <c r="S429" s="1">
        <v>98.731428571428552</v>
      </c>
      <c r="T429" s="1">
        <v>742.28857681818181</v>
      </c>
      <c r="U429" s="1">
        <v>6042.0874999999996</v>
      </c>
      <c r="V429" s="1">
        <v>71.702500000000015</v>
      </c>
      <c r="W429" s="1">
        <v>1854.6148484848518</v>
      </c>
      <c r="X429" s="1">
        <v>2017.274663944587</v>
      </c>
      <c r="Y429" s="1">
        <v>100.33333333333333</v>
      </c>
      <c r="Z429" s="1">
        <v>51.150000000000006</v>
      </c>
      <c r="AA429" s="1">
        <v>115.2130475443571</v>
      </c>
      <c r="AB429" s="1">
        <v>2005.3625</v>
      </c>
      <c r="AC429" s="1">
        <v>168.95699999999999</v>
      </c>
      <c r="AD429" s="1">
        <v>249.06035325789</v>
      </c>
      <c r="AE429" s="1">
        <v>172.05315650510198</v>
      </c>
      <c r="AF429" s="1">
        <v>7.39</v>
      </c>
      <c r="AG429" s="1">
        <v>11.02</v>
      </c>
      <c r="AH429" s="1">
        <v>2.579709523809524</v>
      </c>
      <c r="AI429" s="1">
        <v>12830.924999999999</v>
      </c>
      <c r="AJ429" s="1">
        <v>57.419545454545457</v>
      </c>
      <c r="AK429" s="1">
        <v>59.389545454545448</v>
      </c>
      <c r="AL429" s="1">
        <v>58.665454545454551</v>
      </c>
      <c r="AM429" s="1">
        <v>54.203636363636363</v>
      </c>
      <c r="AN429" s="1">
        <v>4605.5820939653004</v>
      </c>
      <c r="AO429" s="1">
        <v>612.12762127385804</v>
      </c>
      <c r="AP429" s="1">
        <v>591.78792047360196</v>
      </c>
      <c r="AQ429" s="1">
        <v>60.982727272727281</v>
      </c>
      <c r="AR429" s="1">
        <v>114.875</v>
      </c>
      <c r="AS429" s="1">
        <v>392.40909090909093</v>
      </c>
      <c r="AT429" s="1">
        <v>77.125914367706628</v>
      </c>
      <c r="AU429" s="1">
        <v>5.1180214097776968</v>
      </c>
      <c r="AV429" s="1">
        <v>814.23</v>
      </c>
      <c r="AW429" s="1">
        <v>305.233</v>
      </c>
      <c r="AX429" s="1">
        <v>15.652801999999999</v>
      </c>
      <c r="AY429" s="1">
        <v>349.7108876482381</v>
      </c>
      <c r="AZ429" s="1">
        <v>691.67327952380958</v>
      </c>
      <c r="BA429" s="1">
        <v>356.92567724999998</v>
      </c>
      <c r="BB429" s="1">
        <v>24.853349354990883</v>
      </c>
      <c r="BC429" s="1">
        <v>12.910952380952381</v>
      </c>
      <c r="BD429" s="1">
        <v>24.387142857142855</v>
      </c>
      <c r="BE429" s="1">
        <v>1002.0135416666672</v>
      </c>
      <c r="BF429" s="1">
        <v>290.73866666666663</v>
      </c>
      <c r="BG429" s="1">
        <v>15900.875</v>
      </c>
      <c r="BH429" s="1">
        <v>38.66123188405799</v>
      </c>
      <c r="BI429" s="1">
        <v>195.89623428571429</v>
      </c>
      <c r="BJ429" s="1">
        <v>883.14246666666668</v>
      </c>
      <c r="BK429" s="1">
        <v>986.7583125000001</v>
      </c>
      <c r="BL429" s="1">
        <v>2212.7249999999999</v>
      </c>
      <c r="BM429" s="1">
        <v>1180.25</v>
      </c>
      <c r="BN429" s="1">
        <f t="shared" si="40"/>
        <v>190.71643887503552</v>
      </c>
      <c r="BO429" s="1">
        <f t="shared" si="41"/>
        <v>189.34707903780068</v>
      </c>
      <c r="BP429" s="1">
        <f t="shared" si="42"/>
        <v>88.101793837438848</v>
      </c>
      <c r="BQ429" s="1">
        <f t="shared" si="43"/>
        <v>133.87630089658535</v>
      </c>
      <c r="BR429" s="1">
        <f t="shared" si="44"/>
        <v>279.58071775435275</v>
      </c>
      <c r="BS429" s="49">
        <f t="shared" si="66"/>
        <v>0.12254581151832461</v>
      </c>
      <c r="BT429" s="49">
        <f t="shared" si="67"/>
        <v>0.27650523560209422</v>
      </c>
      <c r="BU429" s="49">
        <f t="shared" si="68"/>
        <v>5.121073298429319E-2</v>
      </c>
      <c r="BV429" s="49">
        <f t="shared" si="69"/>
        <v>0.26668848167539266</v>
      </c>
      <c r="BW429" s="49">
        <f t="shared" si="70"/>
        <v>0.28304973821989526</v>
      </c>
      <c r="BX429" s="1">
        <f t="shared" si="38"/>
        <v>195.07723330151626</v>
      </c>
      <c r="BY429" s="44">
        <v>2E-3</v>
      </c>
      <c r="BZ429" s="44">
        <f t="shared" si="45"/>
        <v>0.21930000000000002</v>
      </c>
      <c r="CA429" s="47">
        <f t="shared" si="46"/>
        <v>152.68695050509677</v>
      </c>
      <c r="CB429" s="56">
        <f t="shared" si="47"/>
        <v>159.33686692799384</v>
      </c>
      <c r="CC429" s="1">
        <f t="shared" si="71"/>
        <v>0.12</v>
      </c>
      <c r="CD429" s="1">
        <f t="shared" si="64"/>
        <v>43.955833333333317</v>
      </c>
      <c r="CE429" s="1">
        <f t="shared" si="59"/>
        <v>109.32940976022398</v>
      </c>
      <c r="CF429" s="1">
        <f t="shared" si="49"/>
        <v>111.46021446254375</v>
      </c>
    </row>
    <row r="430" spans="1:124">
      <c r="A430" s="1" t="s">
        <v>555</v>
      </c>
      <c r="B430" s="1">
        <v>124.84031242859253</v>
      </c>
      <c r="C430" s="1">
        <v>139.52140717617362</v>
      </c>
      <c r="D430" s="1">
        <v>145.13322514515866</v>
      </c>
      <c r="E430" s="1">
        <v>142.53150551673232</v>
      </c>
      <c r="F430" s="1">
        <v>169.14951415747271</v>
      </c>
      <c r="G430" s="1">
        <v>133.85301376603331</v>
      </c>
      <c r="H430" s="1">
        <v>125.93418640720373</v>
      </c>
      <c r="I430" s="38">
        <v>139.57287614298738</v>
      </c>
      <c r="J430" s="1">
        <v>116.2513626945678</v>
      </c>
      <c r="K430" s="1">
        <v>117.67113101752541</v>
      </c>
      <c r="L430" s="1">
        <v>1804.0394736842106</v>
      </c>
      <c r="M430" s="1">
        <v>946.79031833727947</v>
      </c>
      <c r="N430" s="1">
        <v>128.79967440476193</v>
      </c>
      <c r="O430" s="1">
        <v>199.21428571428572</v>
      </c>
      <c r="P430" s="1">
        <v>64.711466165413498</v>
      </c>
      <c r="Q430" s="1">
        <v>3095.9942790354798</v>
      </c>
      <c r="R430" s="1">
        <v>158.17333333333337</v>
      </c>
      <c r="S430" s="1">
        <v>94.352499999999992</v>
      </c>
      <c r="T430" s="1">
        <v>763.78008619047614</v>
      </c>
      <c r="U430" s="1">
        <v>6294.7763157894733</v>
      </c>
      <c r="V430" s="1">
        <v>72.86315789473683</v>
      </c>
      <c r="W430" s="1">
        <v>1728.808253968253</v>
      </c>
      <c r="X430" s="1">
        <v>2044.7773459045795</v>
      </c>
      <c r="Y430" s="1">
        <v>96</v>
      </c>
      <c r="Z430" s="1">
        <v>60.233333333333327</v>
      </c>
      <c r="AA430" s="1">
        <v>112.53678627735697</v>
      </c>
      <c r="AB430" s="1">
        <v>1991.7763157894738</v>
      </c>
      <c r="AC430" s="1">
        <v>159.31399999999999</v>
      </c>
      <c r="AD430" s="1">
        <v>246.50313840287799</v>
      </c>
      <c r="AE430" s="1">
        <v>166.29625816964287</v>
      </c>
      <c r="AF430" s="1">
        <v>7.37</v>
      </c>
      <c r="AG430" s="1">
        <v>9.0399999999999991</v>
      </c>
      <c r="AH430" s="1">
        <v>2.8383399999999996</v>
      </c>
      <c r="AI430" s="1">
        <v>13511.342105263158</v>
      </c>
      <c r="AJ430" s="1">
        <v>62.499523809523787</v>
      </c>
      <c r="AK430" s="1">
        <v>64.561428571428564</v>
      </c>
      <c r="AL430" s="1">
        <v>63.674761904761887</v>
      </c>
      <c r="AM430" s="1">
        <v>59.262380952380951</v>
      </c>
      <c r="AN430" s="1">
        <v>4967.3048221613035</v>
      </c>
      <c r="AO430" s="1">
        <v>608.63639909929304</v>
      </c>
      <c r="AP430" s="1">
        <v>601.3965401992125</v>
      </c>
      <c r="AQ430" s="1">
        <v>77.320000000000022</v>
      </c>
      <c r="AR430" s="1">
        <v>115.96153846153847</v>
      </c>
      <c r="AS430" s="1">
        <v>382.42857142857144</v>
      </c>
      <c r="AT430" s="1">
        <v>83.547277988950484</v>
      </c>
      <c r="AU430" s="1">
        <v>5.1158277792225793</v>
      </c>
      <c r="AV430" s="1">
        <v>842.46100000000001</v>
      </c>
      <c r="AW430" s="1">
        <v>293.21600000000001</v>
      </c>
      <c r="AX430" s="1">
        <v>15.652801999999999</v>
      </c>
      <c r="AY430" s="1">
        <v>340.47089431969999</v>
      </c>
      <c r="AZ430" s="1">
        <v>716.49047689999986</v>
      </c>
      <c r="BA430" s="1">
        <v>351.94953045</v>
      </c>
      <c r="BB430" s="1">
        <v>25.732498719196865</v>
      </c>
      <c r="BC430" s="1">
        <v>12.703500000000002</v>
      </c>
      <c r="BD430" s="1">
        <v>24.7195</v>
      </c>
      <c r="BE430" s="1">
        <v>1081.8936507936519</v>
      </c>
      <c r="BF430" s="1">
        <v>313.80660317460308</v>
      </c>
      <c r="BG430" s="1">
        <v>15803.592105263158</v>
      </c>
      <c r="BH430" s="1">
        <v>35.589156314699821</v>
      </c>
      <c r="BI430" s="1">
        <v>193.15226974999999</v>
      </c>
      <c r="BJ430" s="1">
        <v>976.33683333333329</v>
      </c>
      <c r="BK430" s="1">
        <v>1114.5791374999999</v>
      </c>
      <c r="BL430" s="1">
        <v>2281.8026315789475</v>
      </c>
      <c r="BM430" s="1">
        <v>1191.4000000000001</v>
      </c>
      <c r="BN430" s="1">
        <f t="shared" si="40"/>
        <v>198.69247548339615</v>
      </c>
      <c r="BO430" s="1">
        <f t="shared" si="41"/>
        <v>155.32646048109964</v>
      </c>
      <c r="BP430" s="1">
        <f t="shared" si="42"/>
        <v>92.773784947305188</v>
      </c>
      <c r="BQ430" s="1">
        <f t="shared" si="43"/>
        <v>145.72050316979198</v>
      </c>
      <c r="BR430" s="1">
        <f t="shared" si="44"/>
        <v>282.22195901930598</v>
      </c>
      <c r="BS430" s="49">
        <f t="shared" si="66"/>
        <v>0.12254581151832461</v>
      </c>
      <c r="BT430" s="49">
        <f t="shared" si="67"/>
        <v>0.27650523560209422</v>
      </c>
      <c r="BU430" s="49">
        <f t="shared" si="68"/>
        <v>5.121073298429319E-2</v>
      </c>
      <c r="BV430" s="49">
        <f t="shared" si="69"/>
        <v>0.26668848167539266</v>
      </c>
      <c r="BW430" s="49">
        <f t="shared" si="70"/>
        <v>0.28304973821989526</v>
      </c>
      <c r="BX430" s="1">
        <f t="shared" si="38"/>
        <v>190.79335508978875</v>
      </c>
      <c r="BY430" s="44">
        <v>5.1000000000000004E-3</v>
      </c>
      <c r="BZ430" s="44">
        <f t="shared" si="45"/>
        <v>0.22440000000000002</v>
      </c>
      <c r="CA430" s="47">
        <f t="shared" si="46"/>
        <v>148.95237231859807</v>
      </c>
      <c r="CB430" s="56">
        <f t="shared" si="47"/>
        <v>154.14461962329597</v>
      </c>
      <c r="CC430" s="1">
        <f t="shared" si="71"/>
        <v>0.12</v>
      </c>
      <c r="CD430" s="1">
        <f t="shared" si="64"/>
        <v>44.075833333333314</v>
      </c>
      <c r="CE430" s="1">
        <f t="shared" si="59"/>
        <v>106.69959388933864</v>
      </c>
      <c r="CF430" s="1">
        <f t="shared" si="49"/>
        <v>108.01450182478132</v>
      </c>
    </row>
    <row r="431" spans="1:124">
      <c r="A431" s="1" t="s">
        <v>556</v>
      </c>
      <c r="B431" s="1">
        <v>122.88257368610975</v>
      </c>
      <c r="C431" s="1">
        <v>138.14046548805521</v>
      </c>
      <c r="D431" s="1">
        <v>146.43051934738841</v>
      </c>
      <c r="E431" s="1">
        <v>143.12620493716796</v>
      </c>
      <c r="F431" s="1">
        <v>176.93241086419633</v>
      </c>
      <c r="G431" s="1">
        <v>129.76683560097419</v>
      </c>
      <c r="H431" s="1">
        <v>125.05572593396349</v>
      </c>
      <c r="I431" s="38">
        <v>133.1697256649926</v>
      </c>
      <c r="J431" s="1">
        <v>113.9561776654254</v>
      </c>
      <c r="K431" s="1">
        <v>115.33646781001198</v>
      </c>
      <c r="L431" s="1">
        <v>1687.7272727272727</v>
      </c>
      <c r="M431" s="1">
        <v>929.1813159216473</v>
      </c>
      <c r="N431" s="1">
        <v>124.44829374999999</v>
      </c>
      <c r="O431" s="1">
        <v>195.04545454545453</v>
      </c>
      <c r="P431" s="1">
        <v>63.043831168831197</v>
      </c>
      <c r="Q431" s="1">
        <v>3239.8861480723981</v>
      </c>
      <c r="R431" s="1">
        <v>159.76954545454549</v>
      </c>
      <c r="S431" s="1">
        <v>96.887727272727261</v>
      </c>
      <c r="T431" s="1">
        <v>811.74683486363642</v>
      </c>
      <c r="U431" s="1">
        <v>5833.011363636364</v>
      </c>
      <c r="V431" s="1">
        <v>72.35227272727272</v>
      </c>
      <c r="W431" s="1">
        <v>1649.1942424242413</v>
      </c>
      <c r="X431" s="1">
        <v>2008.0513310591448</v>
      </c>
      <c r="Y431" s="1">
        <v>94</v>
      </c>
      <c r="Z431" s="1">
        <v>62.286363636363632</v>
      </c>
      <c r="AA431" s="1">
        <v>109.59289888365676</v>
      </c>
      <c r="AB431" s="1">
        <v>1829.5</v>
      </c>
      <c r="AC431" s="1">
        <v>149.137</v>
      </c>
      <c r="AD431" s="1">
        <v>240.586584975882</v>
      </c>
      <c r="AE431" s="1">
        <v>166.71991383928571</v>
      </c>
      <c r="AF431" s="1">
        <v>7.3</v>
      </c>
      <c r="AG431" s="1">
        <v>8.7899999999999991</v>
      </c>
      <c r="AH431" s="1">
        <v>2.7692318181818183</v>
      </c>
      <c r="AI431" s="1">
        <v>12825.227272727272</v>
      </c>
      <c r="AJ431" s="1">
        <v>61.303030303030297</v>
      </c>
      <c r="AK431" s="1">
        <v>62.345909090909089</v>
      </c>
      <c r="AL431" s="1">
        <v>61.758636363636356</v>
      </c>
      <c r="AM431" s="1">
        <v>59.804545454545455</v>
      </c>
      <c r="AN431" s="1">
        <v>5022.9718299641609</v>
      </c>
      <c r="AO431" s="1">
        <v>629.90111598073895</v>
      </c>
      <c r="AP431" s="1">
        <v>606.40448847459459</v>
      </c>
      <c r="AQ431" s="1">
        <v>77.350454545454539</v>
      </c>
      <c r="AR431" s="1">
        <v>116</v>
      </c>
      <c r="AS431" s="1">
        <v>370.54545454545456</v>
      </c>
      <c r="AT431" s="1">
        <v>82.979422865661775</v>
      </c>
      <c r="AU431" s="1">
        <v>5.1594466715550702</v>
      </c>
      <c r="AV431" s="1">
        <v>847.74749999999995</v>
      </c>
      <c r="AW431" s="1">
        <v>295.62700000000001</v>
      </c>
      <c r="AX431" s="1">
        <v>15.873264000000001</v>
      </c>
      <c r="AY431" s="1">
        <v>353.90205658145453</v>
      </c>
      <c r="AZ431" s="1">
        <v>738.03662900000006</v>
      </c>
      <c r="BA431" s="1">
        <v>354.82305480681811</v>
      </c>
      <c r="BB431" s="1">
        <v>25.865186684409025</v>
      </c>
      <c r="BC431" s="1">
        <v>12.113636363636367</v>
      </c>
      <c r="BD431" s="1">
        <v>24.759999999999994</v>
      </c>
      <c r="BE431" s="1">
        <v>1102.85625</v>
      </c>
      <c r="BF431" s="1">
        <v>355.88000000000005</v>
      </c>
      <c r="BG431" s="1">
        <v>15064.943181818182</v>
      </c>
      <c r="BH431" s="1">
        <v>36.137228260869584</v>
      </c>
      <c r="BI431" s="1">
        <v>199.82291541666663</v>
      </c>
      <c r="BJ431" s="1">
        <v>1028.5661999999998</v>
      </c>
      <c r="BK431" s="1">
        <v>1137.797675</v>
      </c>
      <c r="BL431" s="1">
        <v>2082.090909090909</v>
      </c>
      <c r="BM431" s="1">
        <v>1171</v>
      </c>
      <c r="BN431" s="1">
        <f t="shared" si="40"/>
        <v>184.11702167344353</v>
      </c>
      <c r="BO431" s="1">
        <f t="shared" si="41"/>
        <v>151.03092783505153</v>
      </c>
      <c r="BP431" s="1">
        <f t="shared" si="42"/>
        <v>88.062671171417193</v>
      </c>
      <c r="BQ431" s="1">
        <f t="shared" si="43"/>
        <v>142.93082374220168</v>
      </c>
      <c r="BR431" s="1">
        <f t="shared" si="44"/>
        <v>277.38955347625256</v>
      </c>
      <c r="BS431" s="49">
        <f t="shared" si="66"/>
        <v>0.12254581151832461</v>
      </c>
      <c r="BT431" s="49">
        <f t="shared" si="67"/>
        <v>0.27650523560209422</v>
      </c>
      <c r="BU431" s="49">
        <f t="shared" si="68"/>
        <v>5.121073298429319E-2</v>
      </c>
      <c r="BV431" s="49">
        <f t="shared" si="69"/>
        <v>0.26668848167539266</v>
      </c>
      <c r="BW431" s="49">
        <f t="shared" si="70"/>
        <v>0.28304973821989526</v>
      </c>
      <c r="BX431" s="1">
        <f t="shared" si="38"/>
        <v>185.4664109235938</v>
      </c>
      <c r="BY431" s="44">
        <v>3.5000000000000001E-3</v>
      </c>
      <c r="BZ431" s="44">
        <f t="shared" si="45"/>
        <v>0.22790000000000002</v>
      </c>
      <c r="CA431" s="47">
        <f t="shared" si="46"/>
        <v>143.84774831233935</v>
      </c>
      <c r="CB431" s="56">
        <f t="shared" si="47"/>
        <v>148.99618396781767</v>
      </c>
      <c r="CC431" s="1">
        <f t="shared" si="71"/>
        <v>0.12</v>
      </c>
      <c r="CD431" s="1">
        <f t="shared" si="64"/>
        <v>44.195833333333312</v>
      </c>
      <c r="CE431" s="1">
        <f t="shared" si="59"/>
        <v>103.49798506248719</v>
      </c>
      <c r="CF431" s="1">
        <f t="shared" si="49"/>
        <v>105.09878947591292</v>
      </c>
    </row>
    <row r="432" spans="1:124">
      <c r="A432" s="1" t="s">
        <v>557</v>
      </c>
      <c r="B432" s="1">
        <v>114.78886857232595</v>
      </c>
      <c r="C432" s="1">
        <v>135.34744015206036</v>
      </c>
      <c r="D432" s="1">
        <v>149.47671365118987</v>
      </c>
      <c r="E432" s="1">
        <v>146.23311849574571</v>
      </c>
      <c r="F432" s="1">
        <v>179.41811004185607</v>
      </c>
      <c r="G432" s="1">
        <v>121.07572263820424</v>
      </c>
      <c r="H432" s="1">
        <v>118.07069569268752</v>
      </c>
      <c r="I432" s="38">
        <v>123.24628903503682</v>
      </c>
      <c r="J432" s="1">
        <v>102.76139099400831</v>
      </c>
      <c r="K432" s="1">
        <v>102.54305648325641</v>
      </c>
      <c r="L432" s="1">
        <v>1639.5</v>
      </c>
      <c r="M432" s="1">
        <v>938.32572663944256</v>
      </c>
      <c r="N432" s="1">
        <v>134.65355670289856</v>
      </c>
      <c r="O432" s="1">
        <v>204.41304347826087</v>
      </c>
      <c r="P432" s="1">
        <v>63.354037267080699</v>
      </c>
      <c r="Q432" s="1">
        <v>3325.9597488148747</v>
      </c>
      <c r="R432" s="1">
        <v>153.29227272727277</v>
      </c>
      <c r="S432" s="1">
        <v>92.707727272727283</v>
      </c>
      <c r="T432" s="1">
        <v>796.4610286956522</v>
      </c>
      <c r="U432" s="1">
        <v>5456.75</v>
      </c>
      <c r="V432" s="1">
        <v>72.347826086956516</v>
      </c>
      <c r="W432" s="1">
        <v>1556.9713768115957</v>
      </c>
      <c r="X432" s="1">
        <v>2063.5822876447887</v>
      </c>
      <c r="Y432" s="1">
        <v>82.5</v>
      </c>
      <c r="Z432" s="1">
        <v>51.504347826086963</v>
      </c>
      <c r="AA432" s="1">
        <v>108.37112743567843</v>
      </c>
      <c r="AB432" s="1">
        <v>1763.0434782608695</v>
      </c>
      <c r="AC432" s="1">
        <v>153.68299999999999</v>
      </c>
      <c r="AD432" s="1">
        <v>241.26901714008901</v>
      </c>
      <c r="AE432" s="1">
        <v>179.59958303571426</v>
      </c>
      <c r="AF432" s="1">
        <v>6.68</v>
      </c>
      <c r="AG432" s="1">
        <v>9.32</v>
      </c>
      <c r="AH432" s="1">
        <v>2.830036363636363</v>
      </c>
      <c r="AI432" s="1">
        <v>11413.097826086956</v>
      </c>
      <c r="AJ432" s="1">
        <v>54.431159420289866</v>
      </c>
      <c r="AK432" s="1">
        <v>55.865652173913055</v>
      </c>
      <c r="AL432" s="1">
        <v>56.266086956521733</v>
      </c>
      <c r="AM432" s="1">
        <v>51.161739130434775</v>
      </c>
      <c r="AN432" s="1">
        <v>5289.6575211929976</v>
      </c>
      <c r="AO432" s="1">
        <v>640.11029597606</v>
      </c>
      <c r="AP432" s="1">
        <v>575.6821296412013</v>
      </c>
      <c r="AQ432" s="1">
        <v>75.944999999999993</v>
      </c>
      <c r="AR432" s="1">
        <v>115.90384615384616</v>
      </c>
      <c r="AS432" s="1">
        <v>387.73913043478262</v>
      </c>
      <c r="AT432" s="1">
        <v>74.366557501973134</v>
      </c>
      <c r="AU432" s="1">
        <v>5.2882331805486658</v>
      </c>
      <c r="AV432" s="1">
        <v>848.07449999999994</v>
      </c>
      <c r="AW432" s="1">
        <v>307.45600000000002</v>
      </c>
      <c r="AX432" s="1">
        <v>15.873264000000001</v>
      </c>
      <c r="AY432" s="1">
        <v>394.64248049786363</v>
      </c>
      <c r="AZ432" s="1">
        <v>695.788093</v>
      </c>
      <c r="BA432" s="1">
        <v>372.34729445454542</v>
      </c>
      <c r="BB432" s="1">
        <v>25.868814668947277</v>
      </c>
      <c r="BC432" s="1">
        <v>11.878636363636366</v>
      </c>
      <c r="BD432" s="1">
        <v>24.672272727272727</v>
      </c>
      <c r="BE432" s="1">
        <v>1069.2637681159429</v>
      </c>
      <c r="BF432" s="1">
        <v>403.03234782608689</v>
      </c>
      <c r="BG432" s="1">
        <v>15071.532608695652</v>
      </c>
      <c r="BH432" s="1">
        <v>36.04414776307501</v>
      </c>
      <c r="BI432" s="1">
        <v>199.19660291666668</v>
      </c>
      <c r="BJ432" s="1">
        <v>944.34614999999997</v>
      </c>
      <c r="BK432" s="1">
        <v>1009.6536</v>
      </c>
      <c r="BL432" s="1">
        <v>2000.6847826086957</v>
      </c>
      <c r="BM432" s="1">
        <v>1098.4000000000001</v>
      </c>
      <c r="BN432" s="1">
        <f t="shared" si="40"/>
        <v>172.24045958145263</v>
      </c>
      <c r="BO432" s="1">
        <f t="shared" si="41"/>
        <v>160.13745704467354</v>
      </c>
      <c r="BP432" s="1">
        <f t="shared" si="42"/>
        <v>78.366477219719897</v>
      </c>
      <c r="BQ432" s="1">
        <f t="shared" si="43"/>
        <v>126.90874194518504</v>
      </c>
      <c r="BR432" s="1">
        <f t="shared" si="44"/>
        <v>260.19187492597422</v>
      </c>
      <c r="BS432" s="49">
        <f t="shared" si="66"/>
        <v>0.12254581151832461</v>
      </c>
      <c r="BT432" s="49">
        <f t="shared" si="67"/>
        <v>0.27650523560209422</v>
      </c>
      <c r="BU432" s="49">
        <f t="shared" si="68"/>
        <v>5.121073298429319E-2</v>
      </c>
      <c r="BV432" s="49">
        <f t="shared" si="69"/>
        <v>0.26668848167539266</v>
      </c>
      <c r="BW432" s="49">
        <f t="shared" si="70"/>
        <v>0.28304973821989526</v>
      </c>
      <c r="BX432" s="1">
        <f t="shared" si="38"/>
        <v>176.89173870981114</v>
      </c>
      <c r="BY432" s="44">
        <v>1E-4</v>
      </c>
      <c r="BZ432" s="44">
        <f t="shared" si="45"/>
        <v>0.22800000000000001</v>
      </c>
      <c r="CA432" s="47">
        <f t="shared" si="46"/>
        <v>136.57811145784518</v>
      </c>
      <c r="CB432" s="56">
        <f t="shared" si="47"/>
        <v>142.78714771283143</v>
      </c>
      <c r="CC432" s="1">
        <f t="shared" si="71"/>
        <v>0.12</v>
      </c>
      <c r="CD432" s="1">
        <f t="shared" si="64"/>
        <v>44.315833333333309</v>
      </c>
      <c r="CE432" s="1">
        <f t="shared" si="59"/>
        <v>98.500690602735787</v>
      </c>
      <c r="CF432" s="1">
        <f t="shared" si="49"/>
        <v>100.99933783261149</v>
      </c>
    </row>
    <row r="433" spans="1:84">
      <c r="A433" s="1" t="s">
        <v>558</v>
      </c>
      <c r="B433" s="1">
        <v>104.23548953317746</v>
      </c>
      <c r="C433" s="1">
        <v>130.17351076963737</v>
      </c>
      <c r="D433" s="1">
        <v>144.19614664034904</v>
      </c>
      <c r="E433" s="1">
        <v>140.82630854633189</v>
      </c>
      <c r="F433" s="1">
        <v>175.3028826261843</v>
      </c>
      <c r="G433" s="1">
        <v>116.00950594951759</v>
      </c>
      <c r="H433" s="1">
        <v>111.59470285369912</v>
      </c>
      <c r="I433" s="38">
        <v>119.19837028323437</v>
      </c>
      <c r="J433" s="1">
        <v>89.060847285416827</v>
      </c>
      <c r="K433" s="1">
        <v>86.137804042317953</v>
      </c>
      <c r="L433" s="1">
        <v>1548.125</v>
      </c>
      <c r="M433" s="1">
        <v>956.65614312023149</v>
      </c>
      <c r="N433" s="1">
        <v>126.37196785714283</v>
      </c>
      <c r="O433" s="1">
        <v>212</v>
      </c>
      <c r="P433" s="1">
        <v>62.756250000000001</v>
      </c>
      <c r="Q433" s="1">
        <v>3154.0176068738415</v>
      </c>
      <c r="R433" s="1">
        <v>158.77619047619049</v>
      </c>
      <c r="S433" s="1">
        <v>91.937142857142845</v>
      </c>
      <c r="T433" s="1">
        <v>754.40890428571424</v>
      </c>
      <c r="U433" s="1">
        <v>5127.3</v>
      </c>
      <c r="V433" s="1">
        <v>71.822500000000005</v>
      </c>
      <c r="W433" s="1">
        <v>1552.0241269841276</v>
      </c>
      <c r="X433" s="1">
        <v>2042.4767413299805</v>
      </c>
      <c r="Y433" s="1">
        <v>71</v>
      </c>
      <c r="Z433" s="1">
        <v>55.38095238095238</v>
      </c>
      <c r="AA433" s="1">
        <v>99.289293005706114</v>
      </c>
      <c r="AB433" s="1">
        <v>1703.6</v>
      </c>
      <c r="AC433" s="1">
        <v>152.745</v>
      </c>
      <c r="AD433" s="1">
        <v>241.69995960798599</v>
      </c>
      <c r="AE433" s="1">
        <v>162.74069914965989</v>
      </c>
      <c r="AF433" s="1">
        <v>6.66</v>
      </c>
      <c r="AG433" s="1">
        <v>10.16</v>
      </c>
      <c r="AH433" s="1">
        <v>2.7630142857142856</v>
      </c>
      <c r="AI433" s="1">
        <v>10386</v>
      </c>
      <c r="AJ433" s="1">
        <v>45.720317460317453</v>
      </c>
      <c r="AK433" s="1">
        <v>46.994285714285709</v>
      </c>
      <c r="AL433" s="1">
        <v>47.303333333333342</v>
      </c>
      <c r="AM433" s="1">
        <v>42.863333333333337</v>
      </c>
      <c r="AN433" s="1">
        <v>5886.2056301216262</v>
      </c>
      <c r="AO433" s="1">
        <v>684.27954621488402</v>
      </c>
      <c r="AP433" s="1">
        <v>484.67759132054579</v>
      </c>
      <c r="AQ433" s="1">
        <v>75.575238095238106</v>
      </c>
      <c r="AR433" s="1">
        <v>115.45833333333333</v>
      </c>
      <c r="AS433" s="1">
        <v>375.57142857142856</v>
      </c>
      <c r="AT433" s="1">
        <v>64.434066450883776</v>
      </c>
      <c r="AU433" s="1">
        <v>5.4468734312605971</v>
      </c>
      <c r="AV433" s="1">
        <v>849.98199999999997</v>
      </c>
      <c r="AW433" s="1">
        <v>311.654</v>
      </c>
      <c r="AX433" s="1">
        <v>15.873264000000001</v>
      </c>
      <c r="AY433" s="1">
        <v>370.40809476885715</v>
      </c>
      <c r="AZ433" s="1">
        <v>628.74712580952382</v>
      </c>
      <c r="BA433" s="1">
        <v>347.02237524999993</v>
      </c>
      <c r="BB433" s="1">
        <v>25.947738449256558</v>
      </c>
      <c r="BC433" s="1">
        <v>10.674761904761905</v>
      </c>
      <c r="BD433" s="1">
        <v>24.500476190476189</v>
      </c>
      <c r="BE433" s="1">
        <v>980.2516865079366</v>
      </c>
      <c r="BF433" s="1">
        <v>387.33269841269856</v>
      </c>
      <c r="BG433" s="1">
        <v>15163.775</v>
      </c>
      <c r="BH433" s="1">
        <v>36.133367839889601</v>
      </c>
      <c r="BI433" s="1">
        <v>173.46947488095239</v>
      </c>
      <c r="BJ433" s="1">
        <v>979.28111666666666</v>
      </c>
      <c r="BK433" s="1">
        <v>1022.6807624999999</v>
      </c>
      <c r="BL433" s="1">
        <v>1807.6375</v>
      </c>
      <c r="BM433" s="1">
        <v>1135</v>
      </c>
      <c r="BN433" s="1">
        <f t="shared" si="40"/>
        <v>161.84148227644332</v>
      </c>
      <c r="BO433" s="1">
        <f t="shared" si="41"/>
        <v>174.57044673539519</v>
      </c>
      <c r="BP433" s="1">
        <f t="shared" si="42"/>
        <v>71.314050296111915</v>
      </c>
      <c r="BQ433" s="1">
        <f t="shared" si="43"/>
        <v>106.59901482937153</v>
      </c>
      <c r="BR433" s="1">
        <f t="shared" si="44"/>
        <v>268.86177898851122</v>
      </c>
      <c r="BS433" s="49">
        <f t="shared" si="66"/>
        <v>0.12254581151832461</v>
      </c>
      <c r="BT433" s="49">
        <f t="shared" si="67"/>
        <v>0.27650523560209422</v>
      </c>
      <c r="BU433" s="49">
        <f t="shared" si="68"/>
        <v>5.121073298429319E-2</v>
      </c>
      <c r="BV433" s="49">
        <f t="shared" si="69"/>
        <v>0.26668848167539266</v>
      </c>
      <c r="BW433" s="49">
        <f t="shared" si="70"/>
        <v>0.28304973821989526</v>
      </c>
      <c r="BX433" s="1">
        <f t="shared" si="38"/>
        <v>176.28466864734241</v>
      </c>
      <c r="BY433" s="45">
        <v>-1.4E-3</v>
      </c>
      <c r="BZ433" s="44">
        <f t="shared" si="45"/>
        <v>0.2266</v>
      </c>
      <c r="CA433" s="47">
        <f t="shared" si="46"/>
        <v>136.09176419574834</v>
      </c>
      <c r="CB433" s="56">
        <f t="shared" si="47"/>
        <v>139.43945595428988</v>
      </c>
      <c r="CC433" s="1">
        <f t="shared" si="71"/>
        <v>0.12</v>
      </c>
      <c r="CD433" s="1">
        <f t="shared" si="64"/>
        <v>44.435833333333306</v>
      </c>
      <c r="CE433" s="1">
        <f t="shared" si="59"/>
        <v>97.951107094990462</v>
      </c>
      <c r="CF433" s="1">
        <f t="shared" si="49"/>
        <v>98.225898848863125</v>
      </c>
    </row>
    <row r="434" spans="1:84">
      <c r="A434" s="1" t="s">
        <v>560</v>
      </c>
      <c r="B434" s="1">
        <v>103.47556266350679</v>
      </c>
      <c r="C434" s="1">
        <v>127.7665173024608</v>
      </c>
      <c r="D434" s="1">
        <v>138.32698362556366</v>
      </c>
      <c r="E434" s="1">
        <v>134.57695813791662</v>
      </c>
      <c r="F434" s="1">
        <v>172.94320242595387</v>
      </c>
      <c r="G434" s="1">
        <v>117.09958582950149</v>
      </c>
      <c r="H434" s="1">
        <v>112.28379879071262</v>
      </c>
      <c r="I434" s="38">
        <v>120.57808559346942</v>
      </c>
      <c r="J434" s="1">
        <v>89.264511514216537</v>
      </c>
      <c r="K434" s="1">
        <v>87.045958067931565</v>
      </c>
      <c r="L434" s="1">
        <v>1589.6022727272727</v>
      </c>
      <c r="M434" s="1">
        <v>951.78302360622797</v>
      </c>
      <c r="N434" s="1">
        <v>122.71549583333331</v>
      </c>
      <c r="O434" s="1">
        <v>202.40909090909091</v>
      </c>
      <c r="P434" s="1">
        <v>58.6558441558441</v>
      </c>
      <c r="Q434" s="1">
        <v>3278.4486780067314</v>
      </c>
      <c r="R434" s="1">
        <v>147.65428571428575</v>
      </c>
      <c r="S434" s="1">
        <v>87.981428571428552</v>
      </c>
      <c r="T434" s="1">
        <v>767.198350909091</v>
      </c>
      <c r="U434" s="1">
        <v>5217.25</v>
      </c>
      <c r="V434" s="1">
        <v>68.736363636363635</v>
      </c>
      <c r="W434" s="1">
        <v>1567.6953030303021</v>
      </c>
      <c r="X434" s="1">
        <v>1932.5078426640939</v>
      </c>
      <c r="Y434" s="1">
        <v>74.8</v>
      </c>
      <c r="Z434" s="1">
        <v>56.43181818181818</v>
      </c>
      <c r="AA434" s="1">
        <v>96.117315163113915</v>
      </c>
      <c r="AB434" s="1">
        <v>1684.25</v>
      </c>
      <c r="AC434" s="1">
        <v>172.88800000000001</v>
      </c>
      <c r="AD434" s="1">
        <v>247.775147939373</v>
      </c>
      <c r="AE434" s="1">
        <v>166.00732359693879</v>
      </c>
      <c r="AF434" s="1">
        <v>6.49</v>
      </c>
      <c r="AG434" s="1">
        <v>10.01</v>
      </c>
      <c r="AH434" s="1">
        <v>2.6461428571428574</v>
      </c>
      <c r="AI434" s="1">
        <v>9937.545454545454</v>
      </c>
      <c r="AJ434" s="1">
        <v>46.286818181818177</v>
      </c>
      <c r="AK434" s="1">
        <v>47.234545454545461</v>
      </c>
      <c r="AL434" s="1">
        <v>46.144545454545458</v>
      </c>
      <c r="AM434" s="1">
        <v>45.481363636363632</v>
      </c>
      <c r="AN434" s="1">
        <v>5673.203906096559</v>
      </c>
      <c r="AO434" s="1">
        <v>631.91121359639806</v>
      </c>
      <c r="AP434" s="1">
        <v>483.48730765079154</v>
      </c>
      <c r="AQ434" s="1">
        <v>69.842857142857127</v>
      </c>
      <c r="AR434" s="1">
        <v>115</v>
      </c>
      <c r="AS434" s="1">
        <v>358.77272727272725</v>
      </c>
      <c r="AT434" s="1">
        <v>59.513657682503116</v>
      </c>
      <c r="AU434" s="1">
        <v>5.0254339804441024</v>
      </c>
      <c r="AV434" s="1">
        <v>836.73850000000004</v>
      </c>
      <c r="AW434" s="1">
        <v>312.00900000000001</v>
      </c>
      <c r="AX434" s="1">
        <v>13.22772</v>
      </c>
      <c r="AY434" s="1">
        <v>342.95529404838095</v>
      </c>
      <c r="AZ434" s="1">
        <v>590.25026133333347</v>
      </c>
      <c r="BA434" s="1">
        <v>323.5545239999999</v>
      </c>
      <c r="BB434" s="1">
        <v>25.535785123966942</v>
      </c>
      <c r="BC434" s="1">
        <v>12.137142857142857</v>
      </c>
      <c r="BD434" s="1">
        <v>24.434761904761906</v>
      </c>
      <c r="BE434" s="1">
        <v>981.681250000001</v>
      </c>
      <c r="BF434" s="1">
        <v>371.21466666666663</v>
      </c>
      <c r="BG434" s="1">
        <v>15453.34090909091</v>
      </c>
      <c r="BH434" s="1">
        <v>36.897192028985536</v>
      </c>
      <c r="BI434" s="1">
        <v>163.82664833333331</v>
      </c>
      <c r="BJ434" s="1">
        <v>902.50812857142853</v>
      </c>
      <c r="BK434" s="1">
        <v>966.7447777777777</v>
      </c>
      <c r="BL434" s="1">
        <v>1720.2272727272727</v>
      </c>
      <c r="BM434" s="1">
        <v>1114</v>
      </c>
      <c r="BN434" s="1">
        <f t="shared" si="40"/>
        <v>164.68072346201194</v>
      </c>
      <c r="BO434" s="1">
        <f t="shared" si="41"/>
        <v>171.9931271477663</v>
      </c>
      <c r="BP434" s="1">
        <f t="shared" si="42"/>
        <v>68.234798417615337</v>
      </c>
      <c r="BQ434" s="1">
        <f t="shared" si="43"/>
        <v>107.91983721571037</v>
      </c>
      <c r="BR434" s="1">
        <f t="shared" si="44"/>
        <v>263.88724387066208</v>
      </c>
      <c r="BS434" s="49">
        <f t="shared" si="66"/>
        <v>0.12254581151832461</v>
      </c>
      <c r="BT434" s="49">
        <f t="shared" si="67"/>
        <v>0.27650523560209422</v>
      </c>
      <c r="BU434" s="49">
        <f t="shared" si="68"/>
        <v>5.121073298429319E-2</v>
      </c>
      <c r="BV434" s="49">
        <f t="shared" si="69"/>
        <v>0.26668848167539266</v>
      </c>
      <c r="BW434" s="49">
        <f t="shared" si="70"/>
        <v>0.28304973821989526</v>
      </c>
      <c r="BX434" s="1">
        <f t="shared" si="38"/>
        <v>174.7064799108866</v>
      </c>
      <c r="BY434" s="45">
        <v>-1.6000000000000001E-3</v>
      </c>
      <c r="BZ434" s="44">
        <f t="shared" si="45"/>
        <v>0.22500000000000001</v>
      </c>
      <c r="CA434" s="47">
        <f t="shared" si="46"/>
        <v>135.1179915630797</v>
      </c>
      <c r="CB434" s="56">
        <f t="shared" si="47"/>
        <v>137.27872375868481</v>
      </c>
      <c r="CC434" s="1">
        <f t="shared" si="71"/>
        <v>0.12</v>
      </c>
      <c r="CD434" s="1">
        <f t="shared" si="64"/>
        <v>44.555833333333304</v>
      </c>
      <c r="CE434" s="1">
        <f t="shared" si="59"/>
        <v>96.864551899258529</v>
      </c>
      <c r="CF434" s="1">
        <f t="shared" si="49"/>
        <v>97.407829497124496</v>
      </c>
    </row>
    <row r="435" spans="1:84">
      <c r="A435" s="1" t="s">
        <v>562</v>
      </c>
      <c r="B435" s="1">
        <v>103.46691627727013</v>
      </c>
      <c r="C435" s="1">
        <v>126.9074549555302</v>
      </c>
      <c r="D435" s="1">
        <v>137.85221585622861</v>
      </c>
      <c r="E435" s="1">
        <v>133.89914070155527</v>
      </c>
      <c r="F435" s="1">
        <v>174.34277170426878</v>
      </c>
      <c r="G435" s="1">
        <v>115.85235464615573</v>
      </c>
      <c r="H435" s="1">
        <v>112.92450814787182</v>
      </c>
      <c r="I435" s="38">
        <v>117.96717269587083</v>
      </c>
      <c r="J435" s="1">
        <v>89.753387967045839</v>
      </c>
      <c r="K435" s="1">
        <v>88.288847421839208</v>
      </c>
      <c r="L435" s="1">
        <v>1516.4886363636363</v>
      </c>
      <c r="M435" s="1">
        <v>933.57609241587124</v>
      </c>
      <c r="N435" s="1">
        <v>123.55057916666668</v>
      </c>
      <c r="O435" s="1">
        <v>184.54545454545453</v>
      </c>
      <c r="P435" s="1">
        <v>56.050324675324703</v>
      </c>
      <c r="Q435" s="1">
        <v>3197.3398414253065</v>
      </c>
      <c r="R435" s="1">
        <v>153.88318181818184</v>
      </c>
      <c r="S435" s="1">
        <v>88.669999999999987</v>
      </c>
      <c r="T435" s="1">
        <v>805.17565681818189</v>
      </c>
      <c r="U435" s="1">
        <v>5216.090909090909</v>
      </c>
      <c r="V435" s="1">
        <v>69.027272727272717</v>
      </c>
      <c r="W435" s="1">
        <v>1647.57015151515</v>
      </c>
      <c r="X435" s="1">
        <v>1821.8278480387855</v>
      </c>
      <c r="Y435" s="1">
        <v>74.75</v>
      </c>
      <c r="Z435" s="1">
        <v>52.740909090909078</v>
      </c>
      <c r="AA435" s="1">
        <v>95.542527231905922</v>
      </c>
      <c r="AB435" s="1">
        <v>1720.1136363636363</v>
      </c>
      <c r="AC435" s="1">
        <v>159.36799999999999</v>
      </c>
      <c r="AD435" s="1">
        <v>248.08486687429701</v>
      </c>
      <c r="AE435" s="1">
        <v>171.39041562500003</v>
      </c>
      <c r="AF435" s="1">
        <v>6.01</v>
      </c>
      <c r="AG435" s="1">
        <v>10.37</v>
      </c>
      <c r="AH435" s="1">
        <v>2.3152045454545456</v>
      </c>
      <c r="AI435" s="1">
        <v>10316.829545454546</v>
      </c>
      <c r="AJ435" s="1">
        <v>46.957424242424239</v>
      </c>
      <c r="AK435" s="1">
        <v>48.12409090909091</v>
      </c>
      <c r="AL435" s="1">
        <v>46.551818181818177</v>
      </c>
      <c r="AM435" s="1">
        <v>46.196363636363635</v>
      </c>
      <c r="AN435" s="1">
        <v>5171.0329182690512</v>
      </c>
      <c r="AO435" s="1">
        <v>660.68734788372706</v>
      </c>
      <c r="AP435" s="1">
        <v>530.24663978974195</v>
      </c>
      <c r="AQ435" s="1">
        <v>71.234999999999985</v>
      </c>
      <c r="AR435" s="1">
        <v>114.27272727272727</v>
      </c>
      <c r="AS435" s="1">
        <v>360.45454545454544</v>
      </c>
      <c r="AT435" s="1">
        <v>59.004190373768807</v>
      </c>
      <c r="AU435" s="1">
        <v>5.0235350350903447</v>
      </c>
      <c r="AV435" s="1">
        <v>835.81200000000001</v>
      </c>
      <c r="AW435" s="1">
        <v>328.96300000000002</v>
      </c>
      <c r="AX435" s="1">
        <v>9.5900970000000001</v>
      </c>
      <c r="AY435" s="1">
        <v>338.2141624377727</v>
      </c>
      <c r="AZ435" s="1">
        <v>623.80724999999995</v>
      </c>
      <c r="BA435" s="1">
        <v>327.41977036363636</v>
      </c>
      <c r="BB435" s="1">
        <v>25.499994768561777</v>
      </c>
      <c r="BC435" s="1">
        <v>14.141818181818183</v>
      </c>
      <c r="BD435" s="1">
        <v>25.038181818181815</v>
      </c>
      <c r="BE435" s="1">
        <v>1059.0531250000024</v>
      </c>
      <c r="BF435" s="1">
        <v>391.84</v>
      </c>
      <c r="BG435" s="1">
        <v>15794.613636363636</v>
      </c>
      <c r="BH435" s="1">
        <v>36.955163043478265</v>
      </c>
      <c r="BI435" s="1">
        <v>165.38825416666666</v>
      </c>
      <c r="BJ435" s="1">
        <v>884.87738000000013</v>
      </c>
      <c r="BK435" s="1">
        <v>956.05906666666669</v>
      </c>
      <c r="BL435" s="1">
        <v>1724.340909090909</v>
      </c>
      <c r="BM435" s="1">
        <v>1142.3500000000001</v>
      </c>
      <c r="BN435" s="1">
        <f t="shared" si="40"/>
        <v>164.64413715131812</v>
      </c>
      <c r="BO435" s="1">
        <f t="shared" si="41"/>
        <v>178.17869415807559</v>
      </c>
      <c r="BP435" s="1">
        <f t="shared" si="42"/>
        <v>70.839100818501734</v>
      </c>
      <c r="BQ435" s="1">
        <f t="shared" si="43"/>
        <v>109.48338596974641</v>
      </c>
      <c r="BR435" s="1">
        <f t="shared" si="44"/>
        <v>270.60286627975842</v>
      </c>
      <c r="BS435" s="49">
        <f t="shared" si="66"/>
        <v>0.12254581151832461</v>
      </c>
      <c r="BT435" s="49">
        <f t="shared" si="67"/>
        <v>0.27650523560209422</v>
      </c>
      <c r="BU435" s="49">
        <f t="shared" si="68"/>
        <v>5.121073298429319E-2</v>
      </c>
      <c r="BV435" s="49">
        <f t="shared" si="69"/>
        <v>0.26668848167539266</v>
      </c>
      <c r="BW435" s="49">
        <f t="shared" si="70"/>
        <v>0.28304973821989526</v>
      </c>
      <c r="BX435" s="1">
        <f t="shared" ref="BX435:BX443" si="72">BN435*BS435+BO435*BT435+BP435*BU435+BQ435*BV435+BR435*BW435</f>
        <v>178.86354191825012</v>
      </c>
      <c r="BY435" s="45">
        <v>-4.0000000000000002E-4</v>
      </c>
      <c r="BZ435" s="44">
        <f t="shared" si="45"/>
        <v>0.22459999999999999</v>
      </c>
      <c r="CA435" s="47">
        <f t="shared" si="46"/>
        <v>138.61924498664385</v>
      </c>
      <c r="CB435" s="56">
        <f t="shared" si="47"/>
        <v>137.94898437266431</v>
      </c>
      <c r="CC435" s="1">
        <f t="shared" si="71"/>
        <v>0.12</v>
      </c>
      <c r="CD435" s="1">
        <f t="shared" si="64"/>
        <v>44.675833333333301</v>
      </c>
      <c r="CE435" s="1">
        <f t="shared" ref="CE435:CE443" si="73">BX435*(1-CD435/100)</f>
        <v>98.954764036755947</v>
      </c>
      <c r="CF435" s="1">
        <f t="shared" si="49"/>
        <v>97.909657968007238</v>
      </c>
    </row>
    <row r="436" spans="1:84">
      <c r="A436" s="1" t="s">
        <v>563</v>
      </c>
      <c r="B436" s="1">
        <v>97.467668462862932</v>
      </c>
      <c r="C436" s="1">
        <v>122.04042738765853</v>
      </c>
      <c r="D436" s="1">
        <v>134.65448349163245</v>
      </c>
      <c r="E436" s="1">
        <v>130.37161222629612</v>
      </c>
      <c r="F436" s="1">
        <v>174.18936380195564</v>
      </c>
      <c r="G436" s="1">
        <v>109.29920290566811</v>
      </c>
      <c r="H436" s="1">
        <v>109.51292098685639</v>
      </c>
      <c r="I436" s="38">
        <v>109.14483181554695</v>
      </c>
      <c r="J436" s="1">
        <v>83.091752030190165</v>
      </c>
      <c r="K436" s="1">
        <v>81.061215322766728</v>
      </c>
      <c r="L436" s="1">
        <v>1467.8928571428571</v>
      </c>
      <c r="M436" s="1">
        <v>932.32044198895028</v>
      </c>
      <c r="N436" s="1">
        <v>124.46917083333334</v>
      </c>
      <c r="O436" s="1">
        <v>177.07142857142858</v>
      </c>
      <c r="P436" s="1">
        <v>56.326530612244902</v>
      </c>
      <c r="Q436" s="1">
        <v>3360.8404632150368</v>
      </c>
      <c r="R436" s="1">
        <v>148.9368421052632</v>
      </c>
      <c r="S436" s="1">
        <v>88.630526315789481</v>
      </c>
      <c r="T436" s="1">
        <v>778.37296333333336</v>
      </c>
      <c r="U436" s="1">
        <v>4799.9047619047615</v>
      </c>
      <c r="V436" s="1">
        <v>69.221428571428561</v>
      </c>
      <c r="W436" s="1">
        <v>1753.7168253968262</v>
      </c>
      <c r="X436" s="1">
        <v>1716.7111335666057</v>
      </c>
      <c r="Y436" s="1">
        <v>70.400000000000006</v>
      </c>
      <c r="Z436" s="1">
        <v>46.161904761904758</v>
      </c>
      <c r="AA436" s="1">
        <v>94.873461915155872</v>
      </c>
      <c r="AB436" s="1">
        <v>1618.3452380952381</v>
      </c>
      <c r="AC436" s="1">
        <v>151.066</v>
      </c>
      <c r="AD436" s="1">
        <v>242.90293754010801</v>
      </c>
      <c r="AE436" s="1">
        <v>166.03026372180452</v>
      </c>
      <c r="AF436" s="1">
        <v>5.87</v>
      </c>
      <c r="AG436" s="1">
        <v>9.4</v>
      </c>
      <c r="AH436" s="1">
        <v>2.0774736842105264</v>
      </c>
      <c r="AI436" s="1">
        <v>9244.3333333333339</v>
      </c>
      <c r="AJ436" s="1">
        <v>43.130952380952372</v>
      </c>
      <c r="AK436" s="1">
        <v>44.417142857142863</v>
      </c>
      <c r="AL436" s="1">
        <v>42.323333333333338</v>
      </c>
      <c r="AM436" s="1">
        <v>42.652380952380945</v>
      </c>
      <c r="AN436" s="1">
        <v>4613.689653409434</v>
      </c>
      <c r="AO436" s="1">
        <v>768.49205684986305</v>
      </c>
      <c r="AP436" s="1">
        <v>503.16362001222905</v>
      </c>
      <c r="AQ436" s="1">
        <v>57.033999999999992</v>
      </c>
      <c r="AR436" s="1">
        <v>113.36363636363636</v>
      </c>
      <c r="AS436" s="1">
        <v>358.38095238095241</v>
      </c>
      <c r="AT436" s="1">
        <v>55.440393355771072</v>
      </c>
      <c r="AU436" s="1">
        <v>5.0181037025298094</v>
      </c>
      <c r="AV436" s="1">
        <v>828.61800000000005</v>
      </c>
      <c r="AW436" s="1">
        <v>319.42399999999998</v>
      </c>
      <c r="AX436" s="1">
        <v>10.141252</v>
      </c>
      <c r="AY436" s="1">
        <v>320.34268979910001</v>
      </c>
      <c r="AZ436" s="1">
        <v>614.73624080000002</v>
      </c>
      <c r="BA436" s="1">
        <v>319.08229080000007</v>
      </c>
      <c r="BB436" s="1">
        <v>25.295788036510885</v>
      </c>
      <c r="BC436" s="1">
        <v>14.888000000000002</v>
      </c>
      <c r="BD436" s="1">
        <v>25.606000000000002</v>
      </c>
      <c r="BE436" s="1">
        <v>1045.0109126984134</v>
      </c>
      <c r="BF436" s="1">
        <v>353.77396825396823</v>
      </c>
      <c r="BG436" s="1">
        <v>14745.285714285714</v>
      </c>
      <c r="BH436" s="1">
        <v>35.934566942719115</v>
      </c>
      <c r="BI436" s="1">
        <v>157.74152793859651</v>
      </c>
      <c r="BJ436" s="1">
        <v>902.0483200000001</v>
      </c>
      <c r="BK436" s="1">
        <v>1003.0580555555555</v>
      </c>
      <c r="BL436" s="1">
        <v>1583.3095238095239</v>
      </c>
      <c r="BM436" s="1">
        <v>1061.9000000000001</v>
      </c>
      <c r="BN436" s="1">
        <f t="shared" ref="BN436:BN443" si="74">U436/3168.1*100</f>
        <v>151.50736283276291</v>
      </c>
      <c r="BO436" s="1">
        <f t="shared" ref="BO436:BO443" si="75">AG436/5.82*100</f>
        <v>161.51202749140893</v>
      </c>
      <c r="BP436" s="1">
        <f t="shared" ref="BP436:BP443" si="76">AI436/14563.75*100</f>
        <v>63.474952078505432</v>
      </c>
      <c r="BQ436" s="1">
        <f t="shared" ref="BQ436:BQ443" si="77">AJ436/42.89*100</f>
        <v>100.56179151539372</v>
      </c>
      <c r="BR436" s="1">
        <f t="shared" ref="BR436:BR443" si="78">BM436/422.15*100</f>
        <v>251.54565912590314</v>
      </c>
      <c r="BS436" s="49">
        <f t="shared" si="66"/>
        <v>0.12254581151832461</v>
      </c>
      <c r="BT436" s="49">
        <f t="shared" si="67"/>
        <v>0.27650523560209422</v>
      </c>
      <c r="BU436" s="49">
        <f t="shared" si="68"/>
        <v>5.121073298429319E-2</v>
      </c>
      <c r="BV436" s="49">
        <f t="shared" si="69"/>
        <v>0.26668848167539266</v>
      </c>
      <c r="BW436" s="49">
        <f t="shared" si="70"/>
        <v>0.28304973821989526</v>
      </c>
      <c r="BX436" s="1">
        <f t="shared" si="72"/>
        <v>164.4947172252449</v>
      </c>
      <c r="BY436" s="45">
        <v>-2.0999999999999999E-3</v>
      </c>
      <c r="BZ436" s="44">
        <f t="shared" ref="BZ436:BZ443" si="79">BY436+BZ435</f>
        <v>0.2225</v>
      </c>
      <c r="CA436" s="47">
        <f t="shared" ref="CA436:CA443" si="80">BX436*(1-BZ435)</f>
        <v>127.54920373645488</v>
      </c>
      <c r="CB436" s="56">
        <f t="shared" ref="CB436:CB443" si="81">(CB435+CA436)/2</f>
        <v>132.74909405455961</v>
      </c>
      <c r="CC436" s="1">
        <f t="shared" si="71"/>
        <v>0.12</v>
      </c>
      <c r="CD436" s="1">
        <f t="shared" ref="CD436:CD443" si="82">CC436+CD435</f>
        <v>44.795833333333299</v>
      </c>
      <c r="CE436" s="1">
        <f t="shared" si="73"/>
        <v>90.807937854886291</v>
      </c>
      <c r="CF436" s="1">
        <f t="shared" ref="CF436:CF443" si="83">(CE435+CE436)/2</f>
        <v>94.881350945821112</v>
      </c>
    </row>
    <row r="437" spans="1:84">
      <c r="A437" s="1" t="s">
        <v>564</v>
      </c>
      <c r="B437" s="1">
        <v>90.734791985452958</v>
      </c>
      <c r="C437" s="1">
        <v>121.66944465308192</v>
      </c>
      <c r="D437" s="1">
        <v>136.30435849267968</v>
      </c>
      <c r="E437" s="1">
        <v>132.38670049949329</v>
      </c>
      <c r="F437" s="1">
        <v>172.46798103977071</v>
      </c>
      <c r="G437" s="1">
        <v>106.8869891948287</v>
      </c>
      <c r="H437" s="1">
        <v>109.42263846537543</v>
      </c>
      <c r="I437" s="38">
        <v>105.05545982734228</v>
      </c>
      <c r="J437" s="1">
        <v>72.636947010672912</v>
      </c>
      <c r="K437" s="1">
        <v>68.602763488304262</v>
      </c>
      <c r="L437" s="1">
        <v>1497.202380952381</v>
      </c>
      <c r="M437" s="1">
        <v>932.32044198895005</v>
      </c>
      <c r="N437" s="1">
        <v>121.59357952898549</v>
      </c>
      <c r="O437" s="1">
        <v>167.10869565217391</v>
      </c>
      <c r="P437" s="1">
        <v>55.850892857142803</v>
      </c>
      <c r="Q437" s="1">
        <v>3345.6562194220528</v>
      </c>
      <c r="R437" s="1">
        <v>149.51812500000003</v>
      </c>
      <c r="S437" s="1">
        <v>86.319374999999965</v>
      </c>
      <c r="T437" s="1">
        <v>810.66767173913058</v>
      </c>
      <c r="U437" s="1">
        <v>4638.833333333333</v>
      </c>
      <c r="V437" s="1">
        <v>70.388095238095204</v>
      </c>
      <c r="W437" s="1">
        <v>1704.3603188405793</v>
      </c>
      <c r="X437" s="1">
        <v>1656.9154198841691</v>
      </c>
      <c r="Y437" s="1">
        <v>70</v>
      </c>
      <c r="Z437" s="1">
        <v>39.604347826086958</v>
      </c>
      <c r="AA437" s="1">
        <v>95.542527231905908</v>
      </c>
      <c r="AB437" s="1">
        <v>1706.5833333333333</v>
      </c>
      <c r="AC437" s="1">
        <v>167.38200000000001</v>
      </c>
      <c r="AD437" s="1">
        <v>244.61942501984899</v>
      </c>
      <c r="AE437" s="1">
        <v>163.95071785714282</v>
      </c>
      <c r="AF437" s="1">
        <v>5.81</v>
      </c>
      <c r="AG437" s="1">
        <v>10.15</v>
      </c>
      <c r="AH437" s="1">
        <v>1.9227999999999996</v>
      </c>
      <c r="AI437" s="1">
        <v>8707.7857142857138</v>
      </c>
      <c r="AJ437" s="1">
        <v>36.555217391304339</v>
      </c>
      <c r="AK437" s="1">
        <v>37.721739130434777</v>
      </c>
      <c r="AL437" s="1">
        <v>34.702608695652181</v>
      </c>
      <c r="AM437" s="1">
        <v>37.241304347826087</v>
      </c>
      <c r="AN437" s="1">
        <v>4190.1637904138497</v>
      </c>
      <c r="AO437" s="1">
        <v>768.70364607256397</v>
      </c>
      <c r="AP437" s="1">
        <v>520.60256760565289</v>
      </c>
      <c r="AQ437" s="1">
        <v>53.109090909090916</v>
      </c>
      <c r="AR437" s="1">
        <v>113.0625</v>
      </c>
      <c r="AS437" s="1">
        <v>354.3478260869565</v>
      </c>
      <c r="AT437" s="1">
        <v>56.593275333919976</v>
      </c>
      <c r="AU437" s="1">
        <v>5.7925699404070583</v>
      </c>
      <c r="AV437" s="1">
        <v>816.846</v>
      </c>
      <c r="AW437" s="1">
        <v>310.55399999999997</v>
      </c>
      <c r="AX437" s="1">
        <v>10.141252</v>
      </c>
      <c r="AY437" s="1">
        <v>303.86213361340918</v>
      </c>
      <c r="AZ437" s="1">
        <v>677.19913799999983</v>
      </c>
      <c r="BA437" s="1">
        <v>323.31533205681814</v>
      </c>
      <c r="BB437" s="1">
        <v>24.925686255832449</v>
      </c>
      <c r="BC437" s="1">
        <v>14.999999999999998</v>
      </c>
      <c r="BD437" s="1">
        <v>25.830909090909085</v>
      </c>
      <c r="BE437" s="1">
        <v>1022.1441123188418</v>
      </c>
      <c r="BF437" s="1">
        <v>343.49078260869584</v>
      </c>
      <c r="BG437" s="1">
        <v>14691.690476190477</v>
      </c>
      <c r="BH437" s="1">
        <v>35.099755828607435</v>
      </c>
      <c r="BI437" s="1">
        <v>163.79324499999998</v>
      </c>
      <c r="BJ437" s="1">
        <v>909.91077500000006</v>
      </c>
      <c r="BK437" s="1">
        <v>1028.3198750000001</v>
      </c>
      <c r="BL437" s="1">
        <v>1527.7857142857142</v>
      </c>
      <c r="BM437" s="1">
        <v>1060</v>
      </c>
      <c r="BN437" s="1">
        <f t="shared" si="74"/>
        <v>146.42319792094105</v>
      </c>
      <c r="BO437" s="1">
        <f t="shared" si="75"/>
        <v>174.39862542955328</v>
      </c>
      <c r="BP437" s="1">
        <f t="shared" si="76"/>
        <v>59.790821143494732</v>
      </c>
      <c r="BQ437" s="1">
        <f t="shared" si="77"/>
        <v>85.230164120551038</v>
      </c>
      <c r="BR437" s="1">
        <f t="shared" si="78"/>
        <v>251.09558213905009</v>
      </c>
      <c r="BS437" s="49">
        <f t="shared" si="66"/>
        <v>0.12254581151832461</v>
      </c>
      <c r="BT437" s="49">
        <f t="shared" si="67"/>
        <v>0.27650523560209422</v>
      </c>
      <c r="BU437" s="49">
        <f t="shared" si="68"/>
        <v>5.121073298429319E-2</v>
      </c>
      <c r="BV437" s="49">
        <f t="shared" si="69"/>
        <v>0.26668848167539266</v>
      </c>
      <c r="BW437" s="49">
        <f t="shared" si="70"/>
        <v>0.28304973821989526</v>
      </c>
      <c r="BX437" s="1">
        <f t="shared" si="72"/>
        <v>163.03005625878575</v>
      </c>
      <c r="BY437" s="45">
        <v>-3.3999999999999998E-3</v>
      </c>
      <c r="BZ437" s="44">
        <f t="shared" si="79"/>
        <v>0.21910000000000002</v>
      </c>
      <c r="CA437" s="47">
        <f t="shared" si="80"/>
        <v>126.75586874120592</v>
      </c>
      <c r="CB437" s="56">
        <f t="shared" si="81"/>
        <v>129.75248139788278</v>
      </c>
      <c r="CC437" s="1">
        <f t="shared" si="71"/>
        <v>0.12</v>
      </c>
      <c r="CD437" s="1">
        <f t="shared" si="82"/>
        <v>44.915833333333296</v>
      </c>
      <c r="CE437" s="1">
        <f t="shared" si="73"/>
        <v>89.80374790635004</v>
      </c>
      <c r="CF437" s="1">
        <f t="shared" si="83"/>
        <v>90.305842880618172</v>
      </c>
    </row>
    <row r="438" spans="1:84">
      <c r="A438" s="1" t="s">
        <v>565</v>
      </c>
      <c r="B438" s="1">
        <v>83.046441995951355</v>
      </c>
      <c r="C438" s="1">
        <v>121.40021447514691</v>
      </c>
      <c r="D438" s="1">
        <v>136.61521302424609</v>
      </c>
      <c r="E438" s="1">
        <v>134.18687043710011</v>
      </c>
      <c r="F438" s="1">
        <v>159.03107088864002</v>
      </c>
      <c r="G438" s="1">
        <v>106.0318261939058</v>
      </c>
      <c r="H438" s="1">
        <v>109.25660523841266</v>
      </c>
      <c r="I438" s="38">
        <v>103.70253026474296</v>
      </c>
      <c r="J438" s="1">
        <v>60.608154552277711</v>
      </c>
      <c r="K438" s="1">
        <v>56.045297183554908</v>
      </c>
      <c r="L438" s="1">
        <v>1481.1</v>
      </c>
      <c r="M438" s="1">
        <v>1011.2470402525651</v>
      </c>
      <c r="N438" s="1">
        <v>117.95154424603176</v>
      </c>
      <c r="O438" s="1">
        <v>159.07142857142858</v>
      </c>
      <c r="P438" s="1">
        <v>53.373883928571402</v>
      </c>
      <c r="Q438" s="1">
        <v>2952.4160872799266</v>
      </c>
      <c r="R438" s="1">
        <v>146.32157894736847</v>
      </c>
      <c r="S438" s="1">
        <v>81.961052631578951</v>
      </c>
      <c r="T438" s="1">
        <v>777.90342523809522</v>
      </c>
      <c r="U438" s="1">
        <v>4471.7875000000004</v>
      </c>
      <c r="V438" s="1">
        <v>68.750000000000014</v>
      </c>
      <c r="W438" s="1">
        <v>1555.3016190476174</v>
      </c>
      <c r="X438" s="1">
        <v>1800.4531400820449</v>
      </c>
      <c r="Y438" s="1">
        <v>70</v>
      </c>
      <c r="Z438" s="1">
        <v>41.252380952380946</v>
      </c>
      <c r="AA438" s="1">
        <v>95.542527231905922</v>
      </c>
      <c r="AB438" s="1">
        <v>1646.2</v>
      </c>
      <c r="AC438" s="1">
        <v>175.78200000000001</v>
      </c>
      <c r="AD438" s="1">
        <v>251.75631310710901</v>
      </c>
      <c r="AE438" s="1">
        <v>161.02635648496241</v>
      </c>
      <c r="AF438" s="1">
        <v>5.09</v>
      </c>
      <c r="AG438" s="1">
        <v>8.4600000000000009</v>
      </c>
      <c r="AH438" s="1">
        <v>2.2744315789473681</v>
      </c>
      <c r="AI438" s="1">
        <v>8507.2875000000004</v>
      </c>
      <c r="AJ438" s="1">
        <v>29.918253968253971</v>
      </c>
      <c r="AK438" s="1">
        <v>30.803333333333338</v>
      </c>
      <c r="AL438" s="1">
        <v>27.246666666666663</v>
      </c>
      <c r="AM438" s="1">
        <v>31.704761904761909</v>
      </c>
      <c r="AN438" s="1">
        <v>4395.2781487139882</v>
      </c>
      <c r="AO438" s="1">
        <v>689.41058486538202</v>
      </c>
      <c r="AP438" s="1">
        <v>531.61944257260654</v>
      </c>
      <c r="AQ438" s="1">
        <v>54.250526315789472</v>
      </c>
      <c r="AR438" s="1">
        <v>112.52083333333333</v>
      </c>
      <c r="AS438" s="1">
        <v>359.47619047619048</v>
      </c>
      <c r="AT438" s="1">
        <v>55.326995128412172</v>
      </c>
      <c r="AU438" s="1">
        <v>6.4528951016384895</v>
      </c>
      <c r="AV438" s="1">
        <v>785.61749999999995</v>
      </c>
      <c r="AW438" s="1">
        <v>314.488</v>
      </c>
      <c r="AX438" s="1">
        <v>11.023099999999999</v>
      </c>
      <c r="AY438" s="1">
        <v>297.17732753752637</v>
      </c>
      <c r="AZ438" s="1">
        <v>659.90078231578946</v>
      </c>
      <c r="BA438" s="1">
        <v>323.20435377631583</v>
      </c>
      <c r="BB438" s="1">
        <v>23.949686431221711</v>
      </c>
      <c r="BC438" s="1">
        <v>14.291052631578946</v>
      </c>
      <c r="BD438" s="1">
        <v>25.831578947368417</v>
      </c>
      <c r="BE438" s="1">
        <v>1020.1365079365098</v>
      </c>
      <c r="BF438" s="1">
        <v>319.82552380952376</v>
      </c>
      <c r="BG438" s="1">
        <v>13808.075000000001</v>
      </c>
      <c r="BH438" s="1">
        <v>34.622670807453389</v>
      </c>
      <c r="BI438" s="1">
        <v>164.55759186274508</v>
      </c>
      <c r="BJ438" s="1">
        <v>930.91823333333321</v>
      </c>
      <c r="BK438" s="1">
        <v>1014.2342333333335</v>
      </c>
      <c r="BL438" s="1">
        <v>1520.3625</v>
      </c>
      <c r="BM438" s="1">
        <v>1111.8</v>
      </c>
      <c r="BN438" s="1">
        <f t="shared" si="74"/>
        <v>141.15045295287399</v>
      </c>
      <c r="BO438" s="1">
        <f t="shared" si="75"/>
        <v>145.36082474226805</v>
      </c>
      <c r="BP438" s="1">
        <f t="shared" si="76"/>
        <v>58.4141275427002</v>
      </c>
      <c r="BQ438" s="1">
        <f t="shared" si="77"/>
        <v>69.755779828057754</v>
      </c>
      <c r="BR438" s="1">
        <f t="shared" si="78"/>
        <v>263.36610209641123</v>
      </c>
      <c r="BS438" s="49">
        <f t="shared" si="66"/>
        <v>0.12254581151832461</v>
      </c>
      <c r="BT438" s="49">
        <f t="shared" si="67"/>
        <v>0.27650523560209422</v>
      </c>
      <c r="BU438" s="49">
        <f t="shared" si="68"/>
        <v>5.121073298429319E-2</v>
      </c>
      <c r="BV438" s="49">
        <f t="shared" si="69"/>
        <v>0.26668848167539266</v>
      </c>
      <c r="BW438" s="49">
        <f t="shared" si="70"/>
        <v>0.28304973821989526</v>
      </c>
      <c r="BX438" s="1">
        <f t="shared" si="72"/>
        <v>153.63062544887538</v>
      </c>
      <c r="BY438" s="44">
        <v>1.6999999999999999E-3</v>
      </c>
      <c r="BZ438" s="44">
        <f t="shared" si="79"/>
        <v>0.22080000000000002</v>
      </c>
      <c r="CA438" s="47">
        <f t="shared" si="80"/>
        <v>119.97015541302677</v>
      </c>
      <c r="CB438" s="56">
        <f t="shared" si="81"/>
        <v>124.86131840545477</v>
      </c>
      <c r="CC438" s="1">
        <f t="shared" si="71"/>
        <v>0.12</v>
      </c>
      <c r="CD438" s="1">
        <f t="shared" si="82"/>
        <v>45.035833333333294</v>
      </c>
      <c r="CE438" s="1">
        <f t="shared" si="73"/>
        <v>84.44179302276234</v>
      </c>
      <c r="CF438" s="1">
        <f t="shared" si="83"/>
        <v>87.122770464556197</v>
      </c>
    </row>
    <row r="439" spans="1:84">
      <c r="A439" s="1" t="s">
        <v>566</v>
      </c>
      <c r="B439" s="1">
        <v>83.851225035833963</v>
      </c>
      <c r="C439" s="1">
        <v>121.08700314993521</v>
      </c>
      <c r="D439" s="1">
        <v>137.03686133913672</v>
      </c>
      <c r="E439" s="1">
        <v>134.96153159557352</v>
      </c>
      <c r="F439" s="1">
        <v>156.19408272944185</v>
      </c>
      <c r="G439" s="1">
        <v>104.97634675444739</v>
      </c>
      <c r="H439" s="1">
        <v>99.556161191427194</v>
      </c>
      <c r="I439" s="38">
        <v>108.89141069929525</v>
      </c>
      <c r="J439" s="1">
        <v>62.067003080450959</v>
      </c>
      <c r="K439" s="1">
        <v>58.315197163925603</v>
      </c>
      <c r="L439" s="1">
        <v>1531.2619047619048</v>
      </c>
      <c r="M439" s="1">
        <v>1052.3546435148644</v>
      </c>
      <c r="N439" s="1">
        <v>120.11679603174601</v>
      </c>
      <c r="O439" s="1">
        <v>171.3095238095238</v>
      </c>
      <c r="P439" s="1">
        <v>54.329464285714302</v>
      </c>
      <c r="Q439" s="1">
        <v>2916.3665338048822</v>
      </c>
      <c r="R439" s="1">
        <v>148.94000000000003</v>
      </c>
      <c r="S439" s="1">
        <v>81.157999999999987</v>
      </c>
      <c r="T439" s="1">
        <v>778.93614666666667</v>
      </c>
      <c r="U439" s="1">
        <v>4598.6190476190477</v>
      </c>
      <c r="V439" s="1">
        <v>66.571428571428555</v>
      </c>
      <c r="W439" s="1">
        <v>1455.9412698412673</v>
      </c>
      <c r="X439" s="1">
        <v>1851.9866825530898</v>
      </c>
      <c r="Y439" s="1">
        <v>70</v>
      </c>
      <c r="Z439" s="1">
        <v>46.17619047619047</v>
      </c>
      <c r="AA439" s="1">
        <v>95.542527231905908</v>
      </c>
      <c r="AB439" s="1">
        <v>1765.75</v>
      </c>
      <c r="AC439" s="1">
        <v>156.07300000000001</v>
      </c>
      <c r="AD439" s="1">
        <v>259.34475150200899</v>
      </c>
      <c r="AE439" s="1">
        <v>159.67747714285713</v>
      </c>
      <c r="AF439" s="1">
        <v>4.79</v>
      </c>
      <c r="AG439" s="1">
        <v>7.99</v>
      </c>
      <c r="AH439" s="1">
        <v>1.95716</v>
      </c>
      <c r="AI439" s="1">
        <v>8298.5</v>
      </c>
      <c r="AJ439" s="1">
        <v>31.05380952380952</v>
      </c>
      <c r="AK439" s="1">
        <v>33.198095238095235</v>
      </c>
      <c r="AL439" s="1">
        <v>29.614761904761899</v>
      </c>
      <c r="AM439" s="1">
        <v>30.348571428571425</v>
      </c>
      <c r="AN439" s="1">
        <v>4545.6952526667355</v>
      </c>
      <c r="AO439" s="1">
        <v>691.36778517536595</v>
      </c>
      <c r="AP439" s="1">
        <v>595.90068322690831</v>
      </c>
      <c r="AQ439" s="1">
        <v>62.944285714285698</v>
      </c>
      <c r="AR439" s="1">
        <v>112.09615384615384</v>
      </c>
      <c r="AS439" s="1">
        <v>373.1904761904762</v>
      </c>
      <c r="AT439" s="1">
        <v>57.040502027082852</v>
      </c>
      <c r="AU439" s="1">
        <v>6.144052587070834</v>
      </c>
      <c r="AV439" s="1">
        <v>780.11300000000006</v>
      </c>
      <c r="AW439" s="1">
        <v>183.61</v>
      </c>
      <c r="AX439" s="1">
        <v>11.023099999999999</v>
      </c>
      <c r="AY439" s="1">
        <v>291.36843701574992</v>
      </c>
      <c r="AZ439" s="1">
        <v>686.90447649999999</v>
      </c>
      <c r="BA439" s="1">
        <v>320.12948625000001</v>
      </c>
      <c r="BB439" s="1">
        <v>23.770766327076775</v>
      </c>
      <c r="BC439" s="1">
        <v>13.290499999999998</v>
      </c>
      <c r="BD439" s="1">
        <v>25.4985</v>
      </c>
      <c r="BE439" s="1">
        <v>1039.5785714285757</v>
      </c>
      <c r="BF439" s="1">
        <v>287.26273015873011</v>
      </c>
      <c r="BG439" s="1">
        <v>15610.142857142857</v>
      </c>
      <c r="BH439" s="1">
        <v>33.619177018633536</v>
      </c>
      <c r="BI439" s="1">
        <v>159.25164429166665</v>
      </c>
      <c r="BJ439" s="1">
        <v>957.27406666666673</v>
      </c>
      <c r="BK439" s="1">
        <v>1017.0630375000001</v>
      </c>
      <c r="BL439" s="1">
        <v>1709.8452380952381</v>
      </c>
      <c r="BM439" s="1">
        <v>1234.9000000000001</v>
      </c>
      <c r="BN439" s="1">
        <f t="shared" si="74"/>
        <v>145.15384765692522</v>
      </c>
      <c r="BO439" s="1">
        <f t="shared" si="75"/>
        <v>137.2852233676976</v>
      </c>
      <c r="BP439" s="1">
        <f t="shared" si="76"/>
        <v>56.98051669384602</v>
      </c>
      <c r="BQ439" s="1">
        <f t="shared" si="77"/>
        <v>72.403379631171646</v>
      </c>
      <c r="BR439" s="1">
        <f t="shared" si="78"/>
        <v>292.52635319199339</v>
      </c>
      <c r="BS439" s="49">
        <f t="shared" si="66"/>
        <v>0.12254581151832461</v>
      </c>
      <c r="BT439" s="49">
        <f t="shared" si="67"/>
        <v>0.27650523560209422</v>
      </c>
      <c r="BU439" s="49">
        <f t="shared" si="68"/>
        <v>5.121073298429319E-2</v>
      </c>
      <c r="BV439" s="49">
        <f t="shared" si="69"/>
        <v>0.26668848167539266</v>
      </c>
      <c r="BW439" s="49">
        <f t="shared" si="70"/>
        <v>0.28304973821989526</v>
      </c>
      <c r="BX439" s="1">
        <f t="shared" si="72"/>
        <v>160.77474818923071</v>
      </c>
      <c r="BY439" s="44">
        <v>8.0000000000000004E-4</v>
      </c>
      <c r="BZ439" s="44">
        <f t="shared" si="79"/>
        <v>0.22160000000000002</v>
      </c>
      <c r="CA439" s="47">
        <f t="shared" si="80"/>
        <v>125.27568378904857</v>
      </c>
      <c r="CB439" s="56">
        <f t="shared" si="81"/>
        <v>125.06850109725167</v>
      </c>
      <c r="CC439" s="1">
        <f t="shared" si="71"/>
        <v>0.12</v>
      </c>
      <c r="CD439" s="1">
        <f t="shared" si="82"/>
        <v>45.155833333333291</v>
      </c>
      <c r="CE439" s="1">
        <f t="shared" si="73"/>
        <v>88.175570854815419</v>
      </c>
      <c r="CF439" s="1">
        <f t="shared" si="83"/>
        <v>86.30868193878888</v>
      </c>
    </row>
    <row r="440" spans="1:84">
      <c r="A440" s="1" t="s">
        <v>567</v>
      </c>
      <c r="B440" s="1">
        <v>92.203980804928307</v>
      </c>
      <c r="C440" s="1">
        <v>127.59216850174133</v>
      </c>
      <c r="D440" s="1">
        <v>141.7580410240509</v>
      </c>
      <c r="E440" s="1">
        <v>139.67575365693861</v>
      </c>
      <c r="F440" s="1">
        <v>160.97948774293033</v>
      </c>
      <c r="G440" s="1">
        <v>113.28348299231627</v>
      </c>
      <c r="H440" s="1">
        <v>109.56588450594175</v>
      </c>
      <c r="I440" s="38">
        <v>115.96874821547145</v>
      </c>
      <c r="J440" s="1">
        <v>71.500663339026147</v>
      </c>
      <c r="K440" s="1">
        <v>70.062163869515743</v>
      </c>
      <c r="L440" s="1">
        <v>1531.0119047619048</v>
      </c>
      <c r="M440" s="1">
        <v>1020.8983905837136</v>
      </c>
      <c r="N440" s="1">
        <v>121.09434492753624</v>
      </c>
      <c r="O440" s="1">
        <v>176.19565217391303</v>
      </c>
      <c r="P440" s="1">
        <v>55.917857142857102</v>
      </c>
      <c r="Q440" s="1">
        <v>3073.5191380389019</v>
      </c>
      <c r="R440" s="1">
        <v>156.93727272727276</v>
      </c>
      <c r="S440" s="1">
        <v>83.190909090909116</v>
      </c>
      <c r="T440" s="1">
        <v>767.37476478260874</v>
      </c>
      <c r="U440" s="1">
        <v>4953.7976190476193</v>
      </c>
      <c r="V440" s="1">
        <v>65.457142857142856</v>
      </c>
      <c r="W440" s="1">
        <v>1387.8111594202917</v>
      </c>
      <c r="X440" s="1">
        <v>1811.5160472972984</v>
      </c>
      <c r="Y440" s="1">
        <v>70</v>
      </c>
      <c r="Z440" s="1">
        <v>55.521739130434781</v>
      </c>
      <c r="AA440" s="1">
        <v>95.542527231905908</v>
      </c>
      <c r="AB440" s="1">
        <v>1802.1904761904761</v>
      </c>
      <c r="AC440" s="1">
        <v>173.328</v>
      </c>
      <c r="AD440" s="1">
        <v>263.616258079479</v>
      </c>
      <c r="AE440" s="1">
        <v>159.13705892857141</v>
      </c>
      <c r="AF440" s="1">
        <v>4.09</v>
      </c>
      <c r="AG440" s="1">
        <v>8.01</v>
      </c>
      <c r="AH440" s="1">
        <v>1.7017090909090911</v>
      </c>
      <c r="AI440" s="1">
        <v>8717.25</v>
      </c>
      <c r="AJ440" s="1">
        <v>37.339275362318837</v>
      </c>
      <c r="AK440" s="1">
        <v>39.070869565217386</v>
      </c>
      <c r="AL440" s="1">
        <v>35.173043478260873</v>
      </c>
      <c r="AM440" s="1">
        <v>37.773913043478267</v>
      </c>
      <c r="AN440" s="1">
        <v>4315.4008904866669</v>
      </c>
      <c r="AO440" s="1">
        <v>677.82607492250497</v>
      </c>
      <c r="AP440" s="1">
        <v>633.0677827637287</v>
      </c>
      <c r="AQ440" s="1">
        <v>63.433913043478263</v>
      </c>
      <c r="AR440" s="1">
        <v>111.55769230769231</v>
      </c>
      <c r="AS440" s="1">
        <v>370.47826086956519</v>
      </c>
      <c r="AT440" s="1">
        <v>65.639017567241027</v>
      </c>
      <c r="AU440" s="1">
        <v>6.9053066571732886</v>
      </c>
      <c r="AV440" s="1">
        <v>775.04449999999997</v>
      </c>
      <c r="AW440" s="1">
        <v>303.39999999999998</v>
      </c>
      <c r="AX440" s="1">
        <v>11.023099999999999</v>
      </c>
      <c r="AY440" s="1">
        <v>296.18102798509091</v>
      </c>
      <c r="AZ440" s="1">
        <v>713.85595599999988</v>
      </c>
      <c r="BA440" s="1">
        <v>326.93542159090907</v>
      </c>
      <c r="BB440" s="1">
        <v>23.656712282993592</v>
      </c>
      <c r="BC440" s="1">
        <v>15.434999999999997</v>
      </c>
      <c r="BD440" s="1">
        <v>26.316818181818181</v>
      </c>
      <c r="BE440" s="1">
        <v>1013.9210144927574</v>
      </c>
      <c r="BF440" s="1">
        <v>263.70666666666659</v>
      </c>
      <c r="BG440" s="1">
        <v>16897.595238095237</v>
      </c>
      <c r="BH440" s="1">
        <v>29.609719596723377</v>
      </c>
      <c r="BI440" s="1">
        <v>164.03124374999996</v>
      </c>
      <c r="BJ440" s="1">
        <v>992.01889999999992</v>
      </c>
      <c r="BK440" s="1">
        <v>1039.0103250000002</v>
      </c>
      <c r="BL440" s="1">
        <v>1801.6904761904761</v>
      </c>
      <c r="BM440" s="1">
        <v>1237</v>
      </c>
      <c r="BN440" s="1">
        <f t="shared" si="74"/>
        <v>156.36493857667432</v>
      </c>
      <c r="BO440" s="1">
        <f t="shared" si="75"/>
        <v>137.62886597938143</v>
      </c>
      <c r="BP440" s="1">
        <f t="shared" si="76"/>
        <v>59.855806368552052</v>
      </c>
      <c r="BQ440" s="1">
        <f t="shared" si="77"/>
        <v>87.058231201489477</v>
      </c>
      <c r="BR440" s="1">
        <f t="shared" si="78"/>
        <v>293.02380670377829</v>
      </c>
      <c r="BS440" s="49">
        <f t="shared" si="66"/>
        <v>0.12254581151832461</v>
      </c>
      <c r="BT440" s="49">
        <f t="shared" si="67"/>
        <v>0.27650523560209422</v>
      </c>
      <c r="BU440" s="49">
        <f t="shared" si="68"/>
        <v>5.121073298429319E-2</v>
      </c>
      <c r="BV440" s="49">
        <f t="shared" si="69"/>
        <v>0.26668848167539266</v>
      </c>
      <c r="BW440" s="49">
        <f t="shared" si="70"/>
        <v>0.28304973821989526</v>
      </c>
      <c r="BX440" s="1">
        <f t="shared" si="72"/>
        <v>166.43996929784106</v>
      </c>
      <c r="BY440" s="44">
        <v>4.3E-3</v>
      </c>
      <c r="BZ440" s="44">
        <f t="shared" si="79"/>
        <v>0.22590000000000002</v>
      </c>
      <c r="CA440" s="47">
        <f t="shared" si="80"/>
        <v>129.55687210143947</v>
      </c>
      <c r="CB440" s="56">
        <f t="shared" si="81"/>
        <v>127.31268659934557</v>
      </c>
      <c r="CC440" s="1">
        <f t="shared" si="71"/>
        <v>0.12</v>
      </c>
      <c r="CD440" s="1">
        <f t="shared" si="82"/>
        <v>45.275833333333289</v>
      </c>
      <c r="CE440" s="1">
        <f t="shared" si="73"/>
        <v>91.082886198499438</v>
      </c>
      <c r="CF440" s="1">
        <f t="shared" si="83"/>
        <v>89.629228526657428</v>
      </c>
    </row>
    <row r="441" spans="1:84">
      <c r="A441" s="1" t="s">
        <v>568</v>
      </c>
      <c r="B441" s="1">
        <v>96.197692618155344</v>
      </c>
      <c r="C441" s="1">
        <v>130.18152252652291</v>
      </c>
      <c r="D441" s="1">
        <v>145.05580592970466</v>
      </c>
      <c r="E441" s="1">
        <v>143.44298612911822</v>
      </c>
      <c r="F441" s="1">
        <v>159.94363090225792</v>
      </c>
      <c r="G441" s="1">
        <v>115.15728430476824</v>
      </c>
      <c r="H441" s="1">
        <v>111.45306305994386</v>
      </c>
      <c r="I441" s="38">
        <v>117.8328869886126</v>
      </c>
      <c r="J441" s="1">
        <v>76.315973177532015</v>
      </c>
      <c r="K441" s="1">
        <v>76.50861957127951</v>
      </c>
      <c r="L441" s="1">
        <v>1571.2261904761904</v>
      </c>
      <c r="M441" s="1">
        <v>998.09260720862915</v>
      </c>
      <c r="N441" s="1">
        <v>129.14961408730159</v>
      </c>
      <c r="O441" s="1">
        <v>176.9047619047619</v>
      </c>
      <c r="P441" s="1">
        <v>54.403195488721799</v>
      </c>
      <c r="Q441" s="1">
        <v>3078.4935333032322</v>
      </c>
      <c r="R441" s="1">
        <v>154.20190476190479</v>
      </c>
      <c r="S441" s="1">
        <v>87.604761904761901</v>
      </c>
      <c r="T441" s="1">
        <v>805.60452523809522</v>
      </c>
      <c r="U441" s="1">
        <v>4872.7380952380954</v>
      </c>
      <c r="V441" s="1">
        <v>69.278571428571411</v>
      </c>
      <c r="W441" s="1">
        <v>1428.9368253968257</v>
      </c>
      <c r="X441" s="1">
        <v>1865.3301890857706</v>
      </c>
      <c r="Y441" s="1">
        <v>70</v>
      </c>
      <c r="Z441" s="1">
        <v>59.580952380952382</v>
      </c>
      <c r="AA441" s="1">
        <v>95.542527231905922</v>
      </c>
      <c r="AB441" s="1">
        <v>1732.2738095238096</v>
      </c>
      <c r="AC441" s="1">
        <v>141.46100000000001</v>
      </c>
      <c r="AD441" s="1">
        <v>271.700137126181</v>
      </c>
      <c r="AE441" s="1">
        <v>164.41384825680274</v>
      </c>
      <c r="AF441" s="1">
        <v>4.0199999999999996</v>
      </c>
      <c r="AG441" s="1">
        <v>6.68</v>
      </c>
      <c r="AH441" s="1">
        <v>1.9047238095238097</v>
      </c>
      <c r="AI441" s="1">
        <v>8878.8571428571431</v>
      </c>
      <c r="AJ441" s="1">
        <v>40.749206349206347</v>
      </c>
      <c r="AK441" s="1">
        <v>42.247142857142855</v>
      </c>
      <c r="AL441" s="1">
        <v>39.037619047619046</v>
      </c>
      <c r="AM441" s="1">
        <v>40.962857142857139</v>
      </c>
      <c r="AN441" s="1">
        <v>4231.7891124862908</v>
      </c>
      <c r="AO441" s="1">
        <v>713.79624278166705</v>
      </c>
      <c r="AP441" s="1">
        <v>680.37548674915843</v>
      </c>
      <c r="AQ441" s="1">
        <v>64.812380952380934</v>
      </c>
      <c r="AR441" s="1">
        <v>111.54545454545455</v>
      </c>
      <c r="AS441" s="1">
        <v>376.04761904761904</v>
      </c>
      <c r="AT441" s="1">
        <v>78.037420119048704</v>
      </c>
      <c r="AU441" s="1">
        <v>7.1058645467094506</v>
      </c>
      <c r="AV441" s="1">
        <v>780.00400000000002</v>
      </c>
      <c r="AW441" s="1">
        <v>305.661</v>
      </c>
      <c r="AX441" s="1">
        <v>10.361713999999999</v>
      </c>
      <c r="AY441" s="1">
        <v>327.70140515857145</v>
      </c>
      <c r="AZ441" s="1">
        <v>748.53147914285705</v>
      </c>
      <c r="BA441" s="1">
        <v>353.80246275000002</v>
      </c>
      <c r="BB441" s="1">
        <v>23.798369242772001</v>
      </c>
      <c r="BC441" s="1">
        <v>15.217619047619044</v>
      </c>
      <c r="BD441" s="1">
        <v>27.902857142857144</v>
      </c>
      <c r="BE441" s="1">
        <v>1028.4279761904779</v>
      </c>
      <c r="BF441" s="1">
        <v>237.98552380952384</v>
      </c>
      <c r="BG441" s="1">
        <v>17032.714285714286</v>
      </c>
      <c r="BH441" s="1">
        <v>27.585878191856452</v>
      </c>
      <c r="BI441" s="1">
        <v>163.36496654761902</v>
      </c>
      <c r="BJ441" s="1">
        <v>1019.6872285714286</v>
      </c>
      <c r="BK441" s="1">
        <v>1087.919175</v>
      </c>
      <c r="BL441" s="1">
        <v>1855.3738095238095</v>
      </c>
      <c r="BM441" s="1">
        <v>1285.6500000000001</v>
      </c>
      <c r="BN441" s="1">
        <f t="shared" si="74"/>
        <v>153.80632225113143</v>
      </c>
      <c r="BO441" s="1">
        <f t="shared" si="75"/>
        <v>114.77663230240549</v>
      </c>
      <c r="BP441" s="1">
        <f t="shared" si="76"/>
        <v>60.965459739813873</v>
      </c>
      <c r="BQ441" s="1">
        <f t="shared" si="77"/>
        <v>95.008641522980525</v>
      </c>
      <c r="BR441" s="1">
        <f t="shared" si="78"/>
        <v>304.54814639346205</v>
      </c>
      <c r="BS441" s="49">
        <f t="shared" si="66"/>
        <v>0.12254581151832461</v>
      </c>
      <c r="BT441" s="49">
        <f t="shared" si="67"/>
        <v>0.27650523560209422</v>
      </c>
      <c r="BU441" s="49">
        <f t="shared" si="68"/>
        <v>5.121073298429319E-2</v>
      </c>
      <c r="BV441" s="49">
        <f t="shared" si="69"/>
        <v>0.26668848167539266</v>
      </c>
      <c r="BW441" s="49">
        <f t="shared" si="70"/>
        <v>0.28304973821989526</v>
      </c>
      <c r="BX441" s="1">
        <f t="shared" si="72"/>
        <v>165.24672967913483</v>
      </c>
      <c r="BY441" s="44">
        <v>4.7000000000000002E-3</v>
      </c>
      <c r="BZ441" s="44">
        <f t="shared" si="79"/>
        <v>0.23060000000000003</v>
      </c>
      <c r="CA441" s="47">
        <f t="shared" si="80"/>
        <v>127.91749344461827</v>
      </c>
      <c r="CB441" s="56">
        <f t="shared" si="81"/>
        <v>127.61509002198193</v>
      </c>
      <c r="CC441" s="1">
        <f t="shared" si="71"/>
        <v>0.12</v>
      </c>
      <c r="CD441" s="1">
        <f t="shared" si="82"/>
        <v>45.395833333333286</v>
      </c>
      <c r="CE441" s="1">
        <f t="shared" si="73"/>
        <v>90.231599685211009</v>
      </c>
      <c r="CF441" s="1">
        <f t="shared" si="83"/>
        <v>90.65724294185523</v>
      </c>
    </row>
    <row r="442" spans="1:84">
      <c r="A442" s="1" t="s">
        <v>569</v>
      </c>
      <c r="B442" s="1">
        <v>102.23206417337697</v>
      </c>
      <c r="C442" s="1">
        <v>131.62681029404291</v>
      </c>
      <c r="D442" s="1">
        <v>150.21713914959088</v>
      </c>
      <c r="E442" s="1">
        <v>148.88352006940531</v>
      </c>
      <c r="F442" s="1">
        <v>162.52768211207189</v>
      </c>
      <c r="G442" s="1">
        <v>112.84906337503728</v>
      </c>
      <c r="H442" s="1">
        <v>111.44296658811645</v>
      </c>
      <c r="I442" s="38">
        <v>113.86470366436572</v>
      </c>
      <c r="J442" s="1">
        <v>85.035117949975202</v>
      </c>
      <c r="K442" s="1">
        <v>86.312531792474729</v>
      </c>
      <c r="L442" s="1">
        <v>1550.625</v>
      </c>
      <c r="M442" s="1">
        <v>987.56906077348071</v>
      </c>
      <c r="N442" s="1">
        <v>135.07472916666666</v>
      </c>
      <c r="O442" s="1">
        <v>179.45454545454547</v>
      </c>
      <c r="P442" s="1">
        <v>55.159821428571398</v>
      </c>
      <c r="Q442" s="1">
        <v>3098.3885837123121</v>
      </c>
      <c r="R442" s="1">
        <v>155.40428571428575</v>
      </c>
      <c r="S442" s="1">
        <v>91.025714285714258</v>
      </c>
      <c r="T442" s="1">
        <v>798.86966727272727</v>
      </c>
      <c r="U442" s="1">
        <v>4694.5375000000004</v>
      </c>
      <c r="V442" s="1">
        <v>70.277500000000003</v>
      </c>
      <c r="W442" s="1">
        <v>1528.4218181818251</v>
      </c>
      <c r="X442" s="1">
        <v>1830.1727682684721</v>
      </c>
      <c r="Y442" s="1">
        <v>70</v>
      </c>
      <c r="Z442" s="1">
        <v>54.85</v>
      </c>
      <c r="AA442" s="1">
        <v>99.62990807605162</v>
      </c>
      <c r="AB442" s="1">
        <v>1707.8</v>
      </c>
      <c r="AC442" s="1">
        <v>141.46100000000001</v>
      </c>
      <c r="AD442" s="1">
        <v>273.271378969301</v>
      </c>
      <c r="AE442" s="1">
        <v>168.92244613095241</v>
      </c>
      <c r="AF442" s="1">
        <v>3.99</v>
      </c>
      <c r="AG442" s="1">
        <v>7.5</v>
      </c>
      <c r="AH442" s="1">
        <v>1.9220333333333333</v>
      </c>
      <c r="AI442" s="1">
        <v>8660.35</v>
      </c>
      <c r="AJ442" s="1">
        <v>45.981060606060595</v>
      </c>
      <c r="AK442" s="1">
        <v>47.132727272727273</v>
      </c>
      <c r="AL442" s="1">
        <v>43.964545454545458</v>
      </c>
      <c r="AM442" s="1">
        <v>46.845909090909096</v>
      </c>
      <c r="AN442" s="1">
        <v>4129.9706970643274</v>
      </c>
      <c r="AO442" s="1">
        <v>764.73634814692105</v>
      </c>
      <c r="AP442" s="1">
        <v>644.56478944903881</v>
      </c>
      <c r="AQ442" s="1">
        <v>73.990952380952393</v>
      </c>
      <c r="AR442" s="1">
        <v>111.98076923076923</v>
      </c>
      <c r="AS442" s="1">
        <v>408.81818181818181</v>
      </c>
      <c r="AT442" s="1">
        <v>75.918493242113655</v>
      </c>
      <c r="AU442" s="1">
        <v>7.2650595969605654</v>
      </c>
      <c r="AV442" s="1">
        <v>792.04849999999999</v>
      </c>
      <c r="AW442" s="1">
        <v>305.661</v>
      </c>
      <c r="AX442" s="1">
        <v>10.692406999999999</v>
      </c>
      <c r="AY442" s="1">
        <v>407.49824579961904</v>
      </c>
      <c r="AZ442" s="1">
        <v>707.03213219047598</v>
      </c>
      <c r="BA442" s="1">
        <v>388.51213650000005</v>
      </c>
      <c r="BB442" s="1">
        <v>24.151553537571097</v>
      </c>
      <c r="BC442" s="1">
        <v>16.700000000000003</v>
      </c>
      <c r="BD442" s="1">
        <v>27.250000000000007</v>
      </c>
      <c r="BE442" s="1">
        <v>1040.221874999999</v>
      </c>
      <c r="BF442" s="1">
        <v>247.25599999999989</v>
      </c>
      <c r="BG442" s="1">
        <v>16706.95</v>
      </c>
      <c r="BH442" s="1">
        <v>27.790760869565201</v>
      </c>
      <c r="BI442" s="1">
        <v>157.52972234126983</v>
      </c>
      <c r="BJ442" s="1">
        <v>986.57521250000013</v>
      </c>
      <c r="BK442" s="1">
        <v>1096.2735444444447</v>
      </c>
      <c r="BL442" s="1">
        <v>1869.0250000000001</v>
      </c>
      <c r="BM442" s="1">
        <v>1212.1000000000001</v>
      </c>
      <c r="BN442" s="1">
        <f t="shared" si="74"/>
        <v>148.18148101385691</v>
      </c>
      <c r="BO442" s="1">
        <f t="shared" si="75"/>
        <v>128.86597938144328</v>
      </c>
      <c r="BP442" s="1">
        <f t="shared" si="76"/>
        <v>59.465110290962151</v>
      </c>
      <c r="BQ442" s="1">
        <f t="shared" si="77"/>
        <v>107.20694941958638</v>
      </c>
      <c r="BR442" s="1">
        <f t="shared" si="78"/>
        <v>287.12542934975727</v>
      </c>
      <c r="BS442" s="49">
        <f t="shared" si="66"/>
        <v>0.12254581151832461</v>
      </c>
      <c r="BT442" s="49">
        <f t="shared" si="67"/>
        <v>0.27650523560209422</v>
      </c>
      <c r="BU442" s="49">
        <f t="shared" si="68"/>
        <v>5.121073298429319E-2</v>
      </c>
      <c r="BV442" s="49">
        <f t="shared" si="69"/>
        <v>0.26668848167539266</v>
      </c>
      <c r="BW442" s="49">
        <f t="shared" si="70"/>
        <v>0.28304973821989526</v>
      </c>
      <c r="BX442" s="1">
        <f t="shared" si="72"/>
        <v>166.69802589726683</v>
      </c>
      <c r="BY442" s="44">
        <v>4.1000000000000003E-3</v>
      </c>
      <c r="BZ442" s="44">
        <f t="shared" si="79"/>
        <v>0.23470000000000002</v>
      </c>
      <c r="CA442" s="47">
        <f t="shared" si="80"/>
        <v>128.25746112535708</v>
      </c>
      <c r="CB442" s="56">
        <f t="shared" si="81"/>
        <v>127.9362755736695</v>
      </c>
      <c r="CC442" s="1">
        <f t="shared" si="71"/>
        <v>0.12</v>
      </c>
      <c r="CD442" s="1">
        <f t="shared" si="82"/>
        <v>45.515833333333283</v>
      </c>
      <c r="CE442" s="1">
        <f t="shared" si="73"/>
        <v>90.824030259910103</v>
      </c>
      <c r="CF442" s="1">
        <f t="shared" si="83"/>
        <v>90.527814972560549</v>
      </c>
    </row>
    <row r="443" spans="1:84">
      <c r="A443" s="1" t="s">
        <v>570</v>
      </c>
      <c r="B443" s="1">
        <v>105.36317082359595</v>
      </c>
      <c r="C443" s="1">
        <v>134.67070162597133</v>
      </c>
      <c r="D443" s="1">
        <v>156.38427081394818</v>
      </c>
      <c r="E443" s="1">
        <v>155.13491169802646</v>
      </c>
      <c r="F443" s="1">
        <v>167.91701603380633</v>
      </c>
      <c r="G443" s="1">
        <v>112.73822748372568</v>
      </c>
      <c r="H443" s="1">
        <v>111.59203754086104</v>
      </c>
      <c r="I443" s="38">
        <v>113.56613399487402</v>
      </c>
      <c r="J443" s="1">
        <v>88.217248587009436</v>
      </c>
      <c r="K443" s="1">
        <v>89.526993127066746</v>
      </c>
      <c r="L443" s="1">
        <v>1593.5068181818183</v>
      </c>
      <c r="M443" s="1">
        <v>993.21948769462585</v>
      </c>
      <c r="N443" s="1">
        <v>148.06027500000002</v>
      </c>
      <c r="O443" s="1">
        <v>181.45454545454547</v>
      </c>
      <c r="P443" s="1">
        <v>57.242647058823501</v>
      </c>
      <c r="Q443" s="1">
        <v>3122.5153598698203</v>
      </c>
      <c r="R443" s="1">
        <v>165.84909090909093</v>
      </c>
      <c r="S443" s="1">
        <v>92.610454545454559</v>
      </c>
      <c r="T443" s="1">
        <v>788.77435590909113</v>
      </c>
      <c r="U443" s="1">
        <v>4641.965909090909</v>
      </c>
      <c r="V443" s="1">
        <v>74.102272727272734</v>
      </c>
      <c r="W443" s="1">
        <v>1577.250000000008</v>
      </c>
      <c r="X443" s="1">
        <v>1905.7162566635213</v>
      </c>
      <c r="Y443" s="1">
        <v>70</v>
      </c>
      <c r="Z443" s="1">
        <v>51.359090909090924</v>
      </c>
      <c r="AA443" s="1">
        <v>106.5912285762373</v>
      </c>
      <c r="AB443" s="1">
        <v>1712.7727272727273</v>
      </c>
      <c r="AC443" s="1">
        <v>141.46100000000001</v>
      </c>
      <c r="AD443" s="1">
        <v>282.262103203903</v>
      </c>
      <c r="AE443" s="1">
        <v>179.87247633928573</v>
      </c>
      <c r="AF443" s="1">
        <v>4.04</v>
      </c>
      <c r="AG443" s="1">
        <v>7.5</v>
      </c>
      <c r="AH443" s="1">
        <v>2.5665954545454537</v>
      </c>
      <c r="AI443" s="1">
        <v>8928.3522727272721</v>
      </c>
      <c r="AJ443" s="1">
        <v>47.687121212121205</v>
      </c>
      <c r="AK443" s="1">
        <v>48.478181818181817</v>
      </c>
      <c r="AL443" s="1">
        <v>45.834545454545456</v>
      </c>
      <c r="AM443" s="1">
        <v>48.748636363636372</v>
      </c>
      <c r="AN443" s="1">
        <v>4014.134076557445</v>
      </c>
      <c r="AO443" s="1">
        <v>875.45040892519501</v>
      </c>
      <c r="AP443" s="1">
        <v>618.45303412871795</v>
      </c>
      <c r="AQ443" s="1">
        <v>78.946666666666673</v>
      </c>
      <c r="AR443" s="1">
        <v>111.84090909090909</v>
      </c>
      <c r="AS443" s="1">
        <v>417.59090909090907</v>
      </c>
      <c r="AT443" s="1">
        <v>71.696544694158817</v>
      </c>
      <c r="AU443" s="1">
        <v>7.6673807326284695</v>
      </c>
      <c r="AV443" s="1">
        <v>774.71749999999997</v>
      </c>
      <c r="AW443" s="1">
        <v>305.661</v>
      </c>
      <c r="AX443" s="1">
        <v>10.692406999999999</v>
      </c>
      <c r="AY443" s="1">
        <v>443.41474545940923</v>
      </c>
      <c r="AZ443" s="1">
        <v>703.60447299999998</v>
      </c>
      <c r="BA443" s="1">
        <v>421.228941715909</v>
      </c>
      <c r="BB443" s="1">
        <v>23.637075096842089</v>
      </c>
      <c r="BC443" s="1">
        <v>19.444090909090907</v>
      </c>
      <c r="BD443" s="1">
        <v>27.385454545454547</v>
      </c>
      <c r="BE443" s="1">
        <v>1017.2968750000001</v>
      </c>
      <c r="BF443" s="1">
        <v>268.91466666666662</v>
      </c>
      <c r="BG443" s="1">
        <v>16966.69318181818</v>
      </c>
      <c r="BH443" s="1">
        <v>27.153079710144922</v>
      </c>
      <c r="BI443" s="1">
        <v>156.64910708333335</v>
      </c>
      <c r="BJ443" s="1">
        <v>996.53142000000003</v>
      </c>
      <c r="BK443" s="1">
        <v>1094.2102100000002</v>
      </c>
      <c r="BL443" s="1">
        <v>2026.1931818181818</v>
      </c>
      <c r="BM443" s="1">
        <v>1320.75</v>
      </c>
      <c r="BN443" s="1">
        <f t="shared" si="74"/>
        <v>146.52207661029985</v>
      </c>
      <c r="BO443" s="1">
        <f t="shared" si="75"/>
        <v>128.86597938144328</v>
      </c>
      <c r="BP443" s="1">
        <f t="shared" si="76"/>
        <v>61.305311288145369</v>
      </c>
      <c r="BQ443" s="1">
        <f t="shared" si="77"/>
        <v>111.18470788557053</v>
      </c>
      <c r="BR443" s="1">
        <f t="shared" si="78"/>
        <v>312.86272651900987</v>
      </c>
      <c r="BS443" s="49">
        <f t="shared" si="66"/>
        <v>0.12254581151832461</v>
      </c>
      <c r="BT443" s="49">
        <f t="shared" si="67"/>
        <v>0.27650523560209422</v>
      </c>
      <c r="BU443" s="49">
        <f t="shared" si="68"/>
        <v>5.121073298429319E-2</v>
      </c>
      <c r="BV443" s="49">
        <f t="shared" si="69"/>
        <v>0.26668848167539266</v>
      </c>
      <c r="BW443" s="49">
        <f t="shared" si="70"/>
        <v>0.28304973821989526</v>
      </c>
      <c r="BX443" s="1">
        <f t="shared" si="72"/>
        <v>174.93466847190939</v>
      </c>
      <c r="BY443" s="44">
        <v>3.3E-3</v>
      </c>
      <c r="BZ443" s="44">
        <f t="shared" si="79"/>
        <v>0.23800000000000002</v>
      </c>
      <c r="CA443" s="47">
        <f t="shared" si="80"/>
        <v>133.87750178155224</v>
      </c>
      <c r="CB443" s="56">
        <f t="shared" si="81"/>
        <v>130.90688867761088</v>
      </c>
      <c r="CC443" s="1">
        <f t="shared" si="71"/>
        <v>0.12</v>
      </c>
      <c r="CD443" s="1">
        <f t="shared" si="82"/>
        <v>45.635833333333281</v>
      </c>
      <c r="CE443" s="1">
        <f t="shared" si="73"/>
        <v>95.101774725849708</v>
      </c>
      <c r="CF443" s="1">
        <f t="shared" si="83"/>
        <v>92.962902492879905</v>
      </c>
    </row>
    <row r="444" spans="1:84">
      <c r="A444" s="1"/>
      <c r="B444" s="1"/>
      <c r="C444" s="1"/>
      <c r="D444" s="1"/>
      <c r="E444" s="1"/>
      <c r="F444" s="1"/>
      <c r="G444" s="1"/>
      <c r="H444" s="1"/>
      <c r="I444" s="3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84">
      <c r="A445" s="1"/>
      <c r="B445" s="1"/>
      <c r="C445" s="1"/>
      <c r="D445" s="1"/>
      <c r="E445" s="1"/>
      <c r="F445" s="1"/>
      <c r="G445" s="1"/>
      <c r="H445" s="1"/>
      <c r="I445" s="3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84">
      <c r="A446" s="1"/>
      <c r="B446" s="1"/>
      <c r="C446" s="1"/>
      <c r="D446" s="1"/>
      <c r="E446" s="1"/>
      <c r="F446" s="1"/>
      <c r="G446" s="1"/>
      <c r="H446" s="1"/>
      <c r="I446" s="3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2" t="s">
        <v>621</v>
      </c>
      <c r="BR446" s="2" t="s">
        <v>621</v>
      </c>
      <c r="BW446" s="49" t="s">
        <v>621</v>
      </c>
      <c r="BY446" s="2" t="s">
        <v>621</v>
      </c>
    </row>
    <row r="447" spans="1:84">
      <c r="A447" s="1"/>
      <c r="B447" s="1"/>
      <c r="C447" s="1"/>
      <c r="D447" s="1"/>
      <c r="E447" s="1"/>
      <c r="F447" s="1"/>
      <c r="G447" s="1"/>
      <c r="H447" s="1"/>
      <c r="I447" s="3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2" t="s">
        <v>598</v>
      </c>
      <c r="BR447" s="2" t="s">
        <v>598</v>
      </c>
      <c r="BW447" s="49" t="s">
        <v>598</v>
      </c>
      <c r="BY447" s="1" t="s">
        <v>620</v>
      </c>
    </row>
    <row r="448" spans="1:84">
      <c r="A448" s="1"/>
      <c r="B448" s="1"/>
      <c r="C448" s="1"/>
      <c r="D448" s="1"/>
      <c r="E448" s="1"/>
      <c r="F448" s="1"/>
      <c r="G448" s="1"/>
      <c r="H448" s="1"/>
      <c r="I448" s="3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80">
      <c r="A449" s="1"/>
      <c r="B449" s="1"/>
      <c r="C449" s="1"/>
      <c r="D449" s="1"/>
      <c r="E449" s="1"/>
      <c r="F449" s="1"/>
      <c r="G449" s="1"/>
      <c r="H449" s="1"/>
      <c r="I449" s="3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80">
      <c r="A450" s="1"/>
      <c r="B450" s="1"/>
      <c r="C450" s="1"/>
      <c r="D450" s="1"/>
      <c r="E450" s="1"/>
      <c r="F450" s="1"/>
      <c r="G450" s="1"/>
      <c r="H450" s="1"/>
      <c r="I450" s="3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S450" s="2"/>
      <c r="BT450" s="2"/>
      <c r="BU450" s="2"/>
      <c r="BV450" s="2"/>
      <c r="BW450" s="2"/>
      <c r="CB450" s="2"/>
    </row>
    <row r="451" spans="1:80">
      <c r="A451" s="1"/>
      <c r="B451" s="1"/>
      <c r="C451" s="1"/>
      <c r="D451" s="1"/>
      <c r="E451" s="1"/>
      <c r="F451" s="1"/>
      <c r="G451" s="1"/>
      <c r="H451" s="1"/>
      <c r="I451" s="3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S451" s="2"/>
      <c r="BT451" s="2"/>
      <c r="BU451" s="2"/>
      <c r="BV451" s="2"/>
      <c r="BW451" s="2"/>
      <c r="CB451" s="2"/>
    </row>
    <row r="452" spans="1:80">
      <c r="A452" s="1"/>
      <c r="B452" s="1"/>
      <c r="C452" s="1"/>
      <c r="D452" s="1"/>
      <c r="E452" s="1"/>
      <c r="F452" s="1"/>
      <c r="G452" s="1"/>
      <c r="H452" s="1"/>
      <c r="I452" s="3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S452" s="2"/>
      <c r="BT452" s="2"/>
      <c r="BU452" s="2"/>
      <c r="BV452" s="2"/>
      <c r="BW452" s="2"/>
      <c r="CB452" s="2"/>
    </row>
    <row r="453" spans="1:80">
      <c r="A453" s="1"/>
      <c r="B453" s="1"/>
      <c r="C453" s="1"/>
      <c r="D453" s="1"/>
      <c r="E453" s="1"/>
      <c r="F453" s="1"/>
      <c r="G453" s="1"/>
      <c r="H453" s="1"/>
      <c r="I453" s="3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S453" s="2"/>
      <c r="BT453" s="2"/>
      <c r="BU453" s="2"/>
      <c r="BV453" s="2"/>
      <c r="BW453" s="2"/>
      <c r="CB453" s="2"/>
    </row>
    <row r="454" spans="1:80">
      <c r="A454" s="1"/>
      <c r="BS454" s="2"/>
      <c r="BT454" s="2"/>
      <c r="BU454" s="2"/>
      <c r="BV454" s="2"/>
      <c r="BW454" s="2"/>
      <c r="CB454" s="2"/>
    </row>
    <row r="455" spans="1:80">
      <c r="A455" s="1"/>
      <c r="BS455" s="2"/>
      <c r="BT455" s="2"/>
      <c r="BU455" s="2"/>
      <c r="BV455" s="2"/>
      <c r="BW455" s="2"/>
      <c r="CB455" s="2"/>
    </row>
    <row r="456" spans="1:80">
      <c r="A456" s="1"/>
      <c r="BS456" s="2"/>
      <c r="BT456" s="2"/>
      <c r="BU456" s="2"/>
      <c r="BV456" s="2"/>
      <c r="BW456" s="2"/>
      <c r="CB456" s="2"/>
    </row>
    <row r="457" spans="1:80">
      <c r="A457" s="1"/>
      <c r="BS457" s="2"/>
      <c r="BT457" s="2"/>
      <c r="BU457" s="2"/>
      <c r="BV457" s="2"/>
      <c r="BW457" s="2"/>
      <c r="CB457" s="2"/>
    </row>
    <row r="458" spans="1:80">
      <c r="A458" s="1"/>
      <c r="BS458" s="2"/>
      <c r="BT458" s="2"/>
      <c r="BU458" s="2"/>
      <c r="BV458" s="2"/>
      <c r="BW458" s="2"/>
      <c r="CB458" s="2"/>
    </row>
    <row r="459" spans="1:80">
      <c r="A459" s="1"/>
      <c r="BS459" s="2"/>
      <c r="BT459" s="2"/>
      <c r="BU459" s="2"/>
      <c r="BV459" s="2"/>
      <c r="BW459" s="2"/>
      <c r="CB459" s="2"/>
    </row>
    <row r="460" spans="1:80">
      <c r="A460" s="1"/>
      <c r="BS460" s="2"/>
      <c r="BT460" s="2"/>
      <c r="BU460" s="2"/>
      <c r="BV460" s="2"/>
      <c r="BW460" s="2"/>
      <c r="CB460" s="2"/>
    </row>
    <row r="461" spans="1:80">
      <c r="A461" s="1"/>
      <c r="BS461" s="2"/>
      <c r="BT461" s="2"/>
      <c r="BU461" s="2"/>
      <c r="BV461" s="2"/>
      <c r="BW461" s="2"/>
      <c r="CB461" s="2"/>
    </row>
    <row r="462" spans="1:80">
      <c r="A462" s="1"/>
      <c r="BS462" s="2"/>
      <c r="BT462" s="2"/>
      <c r="BU462" s="2"/>
      <c r="BV462" s="2"/>
      <c r="BW462" s="2"/>
      <c r="CB462" s="2"/>
    </row>
    <row r="463" spans="1:80">
      <c r="A463" s="1"/>
      <c r="BS463" s="2"/>
      <c r="BT463" s="2"/>
      <c r="BU463" s="2"/>
      <c r="BV463" s="2"/>
      <c r="BW463" s="2"/>
      <c r="CB463" s="2"/>
    </row>
    <row r="464" spans="1:80">
      <c r="A464" s="1"/>
      <c r="BS464" s="2"/>
      <c r="BT464" s="2"/>
      <c r="BU464" s="2"/>
      <c r="BV464" s="2"/>
      <c r="BW464" s="2"/>
      <c r="CB464" s="2"/>
    </row>
    <row r="465" spans="1:80">
      <c r="A465" s="1"/>
      <c r="BS465" s="2"/>
      <c r="BT465" s="2"/>
      <c r="BU465" s="2"/>
      <c r="BV465" s="2"/>
      <c r="BW465" s="2"/>
      <c r="CB465" s="2"/>
    </row>
    <row r="466" spans="1:80">
      <c r="A466" s="1"/>
      <c r="I466" s="2"/>
      <c r="BS466" s="2"/>
      <c r="BT466" s="2"/>
      <c r="BU466" s="2"/>
      <c r="BV466" s="2"/>
      <c r="BW466" s="2"/>
      <c r="CB466" s="2"/>
    </row>
    <row r="467" spans="1:80">
      <c r="A467" s="1"/>
      <c r="I467" s="2"/>
      <c r="BS467" s="2"/>
      <c r="BT467" s="2"/>
      <c r="BU467" s="2"/>
      <c r="BV467" s="2"/>
      <c r="BW467" s="2"/>
      <c r="CB467" s="2"/>
    </row>
    <row r="468" spans="1:80">
      <c r="A468" s="1"/>
      <c r="I468" s="2"/>
      <c r="BS468" s="2"/>
      <c r="BT468" s="2"/>
      <c r="BU468" s="2"/>
      <c r="BV468" s="2"/>
      <c r="BW468" s="2"/>
      <c r="CB468" s="2"/>
    </row>
    <row r="469" spans="1:80">
      <c r="A469" s="1"/>
      <c r="I469" s="2"/>
      <c r="BS469" s="2"/>
      <c r="BT469" s="2"/>
      <c r="BU469" s="2"/>
      <c r="BV469" s="2"/>
      <c r="BW469" s="2"/>
      <c r="CB469" s="2"/>
    </row>
    <row r="470" spans="1:80">
      <c r="A470" s="1"/>
      <c r="I470" s="2"/>
      <c r="BS470" s="2"/>
      <c r="BT470" s="2"/>
      <c r="BU470" s="2"/>
      <c r="BV470" s="2"/>
      <c r="BW470" s="2"/>
      <c r="CB470" s="2"/>
    </row>
    <row r="471" spans="1:80">
      <c r="A471" s="1"/>
      <c r="I471" s="2"/>
      <c r="BS471" s="2"/>
      <c r="BT471" s="2"/>
      <c r="BU471" s="2"/>
      <c r="BV471" s="2"/>
      <c r="BW471" s="2"/>
      <c r="CB471" s="2"/>
    </row>
    <row r="472" spans="1:80">
      <c r="A472" s="1"/>
      <c r="I472" s="2"/>
      <c r="BS472" s="2"/>
      <c r="BT472" s="2"/>
      <c r="BU472" s="2"/>
      <c r="BV472" s="2"/>
      <c r="BW472" s="2"/>
      <c r="CB472" s="2"/>
    </row>
    <row r="473" spans="1:80">
      <c r="A473" s="1"/>
      <c r="I473" s="2"/>
      <c r="BS473" s="2"/>
      <c r="BT473" s="2"/>
      <c r="BU473" s="2"/>
      <c r="BV473" s="2"/>
      <c r="BW473" s="2"/>
      <c r="CB473" s="2"/>
    </row>
    <row r="474" spans="1:80">
      <c r="A474" s="1"/>
      <c r="I474" s="2"/>
      <c r="BS474" s="2"/>
      <c r="BT474" s="2"/>
      <c r="BU474" s="2"/>
      <c r="BV474" s="2"/>
      <c r="BW474" s="2"/>
      <c r="CB474" s="2"/>
    </row>
    <row r="475" spans="1:80">
      <c r="A475" s="1"/>
      <c r="I475" s="2"/>
      <c r="BS475" s="2"/>
      <c r="BT475" s="2"/>
      <c r="BU475" s="2"/>
      <c r="BV475" s="2"/>
      <c r="BW475" s="2"/>
      <c r="CB475" s="2"/>
    </row>
    <row r="476" spans="1:80">
      <c r="A476" s="1"/>
      <c r="I476" s="2"/>
      <c r="BS476" s="2"/>
      <c r="BT476" s="2"/>
      <c r="BU476" s="2"/>
      <c r="BV476" s="2"/>
      <c r="BW476" s="2"/>
      <c r="CB476" s="2"/>
    </row>
    <row r="477" spans="1:80">
      <c r="A477" s="1"/>
      <c r="I477" s="2"/>
      <c r="BS477" s="2"/>
      <c r="BT477" s="2"/>
      <c r="BU477" s="2"/>
      <c r="BV477" s="2"/>
      <c r="BW477" s="2"/>
      <c r="CB477" s="2"/>
    </row>
  </sheetData>
  <mergeCells count="2">
    <mergeCell ref="BN3:BR3"/>
    <mergeCell ref="BS3:BW3"/>
  </mergeCells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B3" sqref="B3"/>
    </sheetView>
  </sheetViews>
  <sheetFormatPr defaultColWidth="11.42578125" defaultRowHeight="15"/>
  <cols>
    <col min="3" max="3" width="17" customWidth="1"/>
    <col min="14" max="14" width="0" hidden="1" customWidth="1"/>
  </cols>
  <sheetData>
    <row r="2" spans="1:14">
      <c r="B2" s="84" t="s">
        <v>619</v>
      </c>
    </row>
    <row r="3" spans="1:14">
      <c r="B3" s="84" t="s">
        <v>647</v>
      </c>
    </row>
    <row r="4" spans="1:14">
      <c r="B4" s="59"/>
    </row>
    <row r="5" spans="1:14">
      <c r="B5" s="115" t="s">
        <v>618</v>
      </c>
      <c r="C5" s="115"/>
      <c r="D5" s="115"/>
      <c r="E5" s="115"/>
      <c r="F5" s="115"/>
      <c r="G5" s="115"/>
      <c r="I5" s="115" t="s">
        <v>616</v>
      </c>
      <c r="J5" s="115"/>
      <c r="K5" s="115"/>
      <c r="L5" s="115"/>
      <c r="M5" s="115"/>
    </row>
    <row r="6" spans="1:14">
      <c r="B6" t="s">
        <v>589</v>
      </c>
      <c r="C6" t="s">
        <v>617</v>
      </c>
      <c r="D6" t="s">
        <v>591</v>
      </c>
      <c r="E6" t="s">
        <v>592</v>
      </c>
      <c r="F6" t="s">
        <v>593</v>
      </c>
      <c r="G6" t="s">
        <v>594</v>
      </c>
      <c r="I6" t="s">
        <v>589</v>
      </c>
      <c r="J6" t="s">
        <v>590</v>
      </c>
      <c r="K6" t="s">
        <v>591</v>
      </c>
      <c r="L6" t="s">
        <v>592</v>
      </c>
      <c r="M6" t="s">
        <v>593</v>
      </c>
    </row>
    <row r="7" spans="1:14">
      <c r="A7">
        <v>2005</v>
      </c>
      <c r="B7">
        <v>0.70699999999999996</v>
      </c>
      <c r="C7">
        <f>0.794+0.155</f>
        <v>0.94900000000000007</v>
      </c>
      <c r="D7">
        <v>0.54700000000000004</v>
      </c>
      <c r="G7">
        <f>SUM(B7:F7)</f>
        <v>2.2030000000000003</v>
      </c>
      <c r="I7">
        <f>B7/$G$7</f>
        <v>0.32092600998638215</v>
      </c>
      <c r="J7">
        <f>C7/$G$7</f>
        <v>0.43077621425329093</v>
      </c>
      <c r="K7">
        <f>D7/$G$7</f>
        <v>0.2482977757603268</v>
      </c>
      <c r="L7">
        <f>E7/$G$7</f>
        <v>0</v>
      </c>
      <c r="M7">
        <f>F7/$G$7</f>
        <v>0</v>
      </c>
      <c r="N7">
        <f>SUM(I7:M7)</f>
        <v>1</v>
      </c>
    </row>
    <row r="8" spans="1:14">
      <c r="A8">
        <v>2006</v>
      </c>
      <c r="B8">
        <v>0.751</v>
      </c>
      <c r="C8">
        <v>1.143</v>
      </c>
      <c r="D8">
        <v>0.96799999999999997</v>
      </c>
      <c r="G8">
        <v>2.8620000000000001</v>
      </c>
      <c r="I8">
        <v>0.26240391334730956</v>
      </c>
      <c r="J8">
        <v>0.3993710691823899</v>
      </c>
      <c r="K8">
        <v>0.33822501747030048</v>
      </c>
      <c r="L8">
        <v>0</v>
      </c>
      <c r="M8">
        <v>0</v>
      </c>
      <c r="N8">
        <v>1</v>
      </c>
    </row>
    <row r="9" spans="1:14">
      <c r="A9">
        <v>2007</v>
      </c>
      <c r="B9">
        <v>0.872</v>
      </c>
      <c r="C9">
        <v>1.26</v>
      </c>
      <c r="D9">
        <v>1.03</v>
      </c>
      <c r="G9">
        <v>3.1619999999999999</v>
      </c>
      <c r="I9">
        <v>0.27577482605945602</v>
      </c>
      <c r="J9">
        <v>0.39848197343453512</v>
      </c>
      <c r="K9">
        <v>0.32574320050600886</v>
      </c>
      <c r="L9">
        <v>0</v>
      </c>
      <c r="M9">
        <v>0</v>
      </c>
      <c r="N9">
        <v>1</v>
      </c>
    </row>
    <row r="10" spans="1:14">
      <c r="A10">
        <v>2008</v>
      </c>
      <c r="B10">
        <v>1.43</v>
      </c>
      <c r="C10">
        <v>1.3049999999999999</v>
      </c>
      <c r="D10">
        <v>1.1499999999999999</v>
      </c>
      <c r="G10">
        <v>3.8849999999999998</v>
      </c>
      <c r="I10">
        <v>0.36808236808236811</v>
      </c>
      <c r="J10">
        <v>0.3359073359073359</v>
      </c>
      <c r="K10">
        <v>0.29601029601029599</v>
      </c>
      <c r="L10">
        <v>0</v>
      </c>
      <c r="M10">
        <v>0</v>
      </c>
      <c r="N10">
        <v>1</v>
      </c>
    </row>
    <row r="11" spans="1:14">
      <c r="A11">
        <v>2009</v>
      </c>
      <c r="B11">
        <v>1.65</v>
      </c>
      <c r="C11">
        <v>0.81899999999999995</v>
      </c>
      <c r="D11">
        <v>0.94199999999999995</v>
      </c>
      <c r="G11">
        <v>3.4109999999999996</v>
      </c>
      <c r="I11">
        <v>0.48372911169744948</v>
      </c>
      <c r="J11">
        <v>0.24010554089709765</v>
      </c>
      <c r="K11">
        <v>0.27616534740545295</v>
      </c>
      <c r="L11">
        <v>0</v>
      </c>
      <c r="M11">
        <v>0</v>
      </c>
      <c r="N11">
        <v>1</v>
      </c>
    </row>
    <row r="12" spans="1:14">
      <c r="A12">
        <v>2010</v>
      </c>
      <c r="B12">
        <v>2.08</v>
      </c>
      <c r="C12">
        <v>0.86</v>
      </c>
      <c r="D12">
        <v>1.39</v>
      </c>
      <c r="G12">
        <v>4.33</v>
      </c>
      <c r="I12">
        <v>0.48036951501154734</v>
      </c>
      <c r="J12">
        <v>0.19861431870669746</v>
      </c>
      <c r="K12">
        <v>0.32101616628175517</v>
      </c>
      <c r="L12">
        <v>0</v>
      </c>
      <c r="M12">
        <v>0</v>
      </c>
      <c r="N12">
        <v>1</v>
      </c>
    </row>
    <row r="13" spans="1:14">
      <c r="A13">
        <v>2011</v>
      </c>
      <c r="B13">
        <v>2.1800000000000002</v>
      </c>
      <c r="C13">
        <v>1.3499999999999999</v>
      </c>
      <c r="D13">
        <v>1.5</v>
      </c>
      <c r="G13">
        <v>5.03</v>
      </c>
      <c r="I13">
        <v>0.43339960238568592</v>
      </c>
      <c r="J13">
        <v>0.26838966202783299</v>
      </c>
      <c r="K13">
        <v>0.29821073558648109</v>
      </c>
      <c r="L13">
        <v>0</v>
      </c>
      <c r="M13">
        <v>0</v>
      </c>
      <c r="N13">
        <v>1</v>
      </c>
    </row>
    <row r="14" spans="1:14">
      <c r="A14">
        <v>2012</v>
      </c>
      <c r="B14">
        <v>2.1</v>
      </c>
      <c r="C14">
        <v>1.36</v>
      </c>
      <c r="D14">
        <v>1.3</v>
      </c>
      <c r="G14">
        <v>4.76</v>
      </c>
      <c r="I14">
        <v>0.44117647058823534</v>
      </c>
      <c r="J14">
        <v>0.28571428571428575</v>
      </c>
      <c r="K14">
        <v>0.27310924369747902</v>
      </c>
      <c r="L14">
        <v>0</v>
      </c>
      <c r="M14">
        <v>0</v>
      </c>
      <c r="N14">
        <v>1</v>
      </c>
    </row>
    <row r="15" spans="1:14">
      <c r="A15">
        <v>2013</v>
      </c>
      <c r="B15">
        <v>1.96</v>
      </c>
      <c r="C15">
        <v>1.05</v>
      </c>
      <c r="D15">
        <v>0.995</v>
      </c>
      <c r="E15">
        <v>0.155</v>
      </c>
      <c r="G15">
        <v>4.16</v>
      </c>
      <c r="I15">
        <v>0.47115384615384615</v>
      </c>
      <c r="J15">
        <v>0.25240384615384615</v>
      </c>
      <c r="K15">
        <v>0.23918269230769229</v>
      </c>
      <c r="L15">
        <v>3.7259615384615384E-2</v>
      </c>
      <c r="M15">
        <v>0</v>
      </c>
      <c r="N15">
        <v>1</v>
      </c>
    </row>
    <row r="16" spans="1:14">
      <c r="A16">
        <v>2014</v>
      </c>
      <c r="B16">
        <v>1.73</v>
      </c>
      <c r="C16">
        <v>1.63</v>
      </c>
      <c r="D16">
        <v>0.749</v>
      </c>
      <c r="E16">
        <v>0.313</v>
      </c>
      <c r="F16">
        <v>1.69</v>
      </c>
      <c r="G16">
        <v>6.1120000000000001</v>
      </c>
      <c r="I16">
        <v>0.28304973821989526</v>
      </c>
      <c r="J16">
        <v>0.26668848167539266</v>
      </c>
      <c r="K16">
        <v>0.12254581151832461</v>
      </c>
      <c r="L16">
        <v>5.121073298429319E-2</v>
      </c>
      <c r="M16">
        <v>0.27650523560209422</v>
      </c>
      <c r="N16">
        <v>1</v>
      </c>
    </row>
    <row r="17" spans="1:14">
      <c r="A17">
        <v>2015</v>
      </c>
      <c r="B17">
        <v>1.73</v>
      </c>
      <c r="C17">
        <v>1.63</v>
      </c>
      <c r="D17">
        <v>0.749</v>
      </c>
      <c r="E17">
        <v>0.313</v>
      </c>
      <c r="F17">
        <v>1.69</v>
      </c>
      <c r="G17">
        <v>6.1120000000000001</v>
      </c>
      <c r="I17">
        <v>0.28304973821989526</v>
      </c>
      <c r="J17">
        <v>0.26668848167539266</v>
      </c>
      <c r="K17">
        <v>0.12254581151832461</v>
      </c>
      <c r="L17">
        <v>5.121073298429319E-2</v>
      </c>
      <c r="M17">
        <v>0.27650523560209422</v>
      </c>
      <c r="N17">
        <v>1</v>
      </c>
    </row>
    <row r="18" spans="1:14">
      <c r="A18">
        <v>2016</v>
      </c>
      <c r="B18">
        <v>1.73</v>
      </c>
      <c r="C18">
        <v>1.63</v>
      </c>
      <c r="D18">
        <v>0.749</v>
      </c>
      <c r="E18">
        <v>0.313</v>
      </c>
      <c r="F18">
        <v>1.69</v>
      </c>
      <c r="G18">
        <v>6.1120000000000001</v>
      </c>
      <c r="I18">
        <v>0.28304973821989526</v>
      </c>
      <c r="J18">
        <v>0.26668848167539266</v>
      </c>
      <c r="K18">
        <v>0.12254581151832461</v>
      </c>
      <c r="L18">
        <v>5.121073298429319E-2</v>
      </c>
      <c r="M18">
        <v>0.27650523560209422</v>
      </c>
      <c r="N18">
        <v>1</v>
      </c>
    </row>
    <row r="20" spans="1:14">
      <c r="B20" s="87" t="s">
        <v>645</v>
      </c>
    </row>
  </sheetData>
  <mergeCells count="2">
    <mergeCell ref="B5:G5"/>
    <mergeCell ref="I5:M5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Inflation</vt:lpstr>
      <vt:lpstr>Exp &amp; Rev 2000-2016</vt:lpstr>
      <vt:lpstr>Salaries vs interest</vt:lpstr>
      <vt:lpstr>Boom comparisons</vt:lpstr>
      <vt:lpstr>Revenue break up</vt:lpstr>
      <vt:lpstr>Commodity index vs mining tax</vt:lpstr>
      <vt:lpstr>Tax to output ratio</vt:lpstr>
      <vt:lpstr>Raw IMF commodity index</vt:lpstr>
      <vt:lpstr>PNG Exports</vt:lpstr>
    </vt:vector>
  </TitlesOfParts>
  <Company>International Monetary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VDIAZ</dc:creator>
  <cp:lastModifiedBy>SH</cp:lastModifiedBy>
  <cp:lastPrinted>2016-07-06T16:10:00Z</cp:lastPrinted>
  <dcterms:created xsi:type="dcterms:W3CDTF">2015-05-06T15:35:45Z</dcterms:created>
  <dcterms:modified xsi:type="dcterms:W3CDTF">2016-09-11T10:55:02Z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{DA625485-9A3D-49E1-9C3D-7E9C594A3217}</vt:lpwstr>
  </property>
  <property fmtid="{D5CDD505-2E9C-101B-9397-08002B2CF9AE}" pid="3" name="_NewReviewCycle">
    <vt:lpwstr/>
  </property>
</Properties>
</file>