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m\Documents\Work\Devpolicy\Blogs\2023\07 July 2023\Editing\"/>
    </mc:Choice>
  </mc:AlternateContent>
  <xr:revisionPtr revIDLastSave="0" documentId="8_{AA662142-7CD7-4AC9-983F-FCE0B981183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 1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C52" i="1" l="1"/>
  <c r="F4" i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C55" i="1" l="1"/>
  <c r="C54" i="1"/>
  <c r="C53" i="1"/>
  <c r="D41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2" i="1"/>
  <c r="D43" i="1"/>
  <c r="D44" i="1"/>
  <c r="D45" i="1"/>
  <c r="D46" i="1"/>
  <c r="D47" i="1"/>
  <c r="D48" i="1"/>
  <c r="D49" i="1"/>
  <c r="D50" i="1"/>
  <c r="D5" i="1"/>
</calcChain>
</file>

<file path=xl/sharedStrings.xml><?xml version="1.0" encoding="utf-8"?>
<sst xmlns="http://schemas.openxmlformats.org/spreadsheetml/2006/main" count="12" uniqueCount="12">
  <si>
    <t xml:space="preserve">Years </t>
  </si>
  <si>
    <t>Low</t>
  </si>
  <si>
    <t>Max</t>
  </si>
  <si>
    <t>Average</t>
  </si>
  <si>
    <t>Exported Tonnes(000)</t>
  </si>
  <si>
    <t>Export Value (K million)</t>
  </si>
  <si>
    <t xml:space="preserve">Export Volume Growth </t>
  </si>
  <si>
    <t>Sources:1) https://devpolicy.org/pngeconomic/ 
                2.) https://www.bankpng.gov.pg/statistics/quarterly-economic-bulletin-statistical-tables/</t>
  </si>
  <si>
    <t>Graphs</t>
  </si>
  <si>
    <t>Export Prices per tonne (Kina)</t>
  </si>
  <si>
    <t>Real Export Prices</t>
  </si>
  <si>
    <t>CPI Deflator_Devpol 2012=100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</si>
</sst>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9"/>
      <color rgb="FF000000"/>
      <name val="Arial"/>
      <family val="2"/>
    </font>
    <font>
      <sz val="11"/>
      <name val="Calibri"/>
      <family val="2"/>
    </font>
    <font>
      <b/>
      <sz val="2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9" fontId="0" fillId="0" borderId="0" xfId="1" applyFont="1"/>
    <xf numFmtId="1" fontId="0" fillId="0" borderId="0" xfId="0" applyNumberFormat="1"/>
    <xf numFmtId="0" fontId="2" fillId="3" borderId="0" xfId="0" applyFont="1" applyFill="1"/>
    <xf numFmtId="0" fontId="0" fillId="4" borderId="0" xfId="0" applyFill="1"/>
    <xf numFmtId="0" fontId="2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Figure 1: Growth Rate of</a:t>
            </a:r>
            <a:r>
              <a:rPr lang="en-AU" baseline="0"/>
              <a:t> Coffee Exports(1977-2022)</a:t>
            </a:r>
            <a:r>
              <a:rPr lang="en-AU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F5F-4521-9F96-4CD27F50AABA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F5F-4521-9F96-4CD27F50AABA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F5F-4521-9F96-4CD27F50AABA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F5F-4521-9F96-4CD27F50AABA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F5F-4521-9F96-4CD27F50AABA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F5F-4521-9F96-4CD27F50AABA}"/>
              </c:ext>
            </c:extLst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F5F-4521-9F96-4CD27F50AABA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F5F-4521-9F96-4CD27F50AABA}"/>
              </c:ext>
            </c:extLst>
          </c:dPt>
          <c:dPt>
            <c:idx val="40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DF5F-4521-9F96-4CD27F50AABA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F5F-4521-9F96-4CD27F50AABA}"/>
              </c:ext>
            </c:extLst>
          </c:dPt>
          <c:cat>
            <c:numRef>
              <c:f>'Sheet 1'!$B$5:$B$50</c:f>
              <c:numCache>
                <c:formatCode>General</c:formatCode>
                <c:ptCount val="46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</c:numCache>
            </c:numRef>
          </c:cat>
          <c:val>
            <c:numRef>
              <c:f>'Sheet 1'!$D$5:$D$50</c:f>
              <c:numCache>
                <c:formatCode>0%</c:formatCode>
                <c:ptCount val="46"/>
                <c:pt idx="0">
                  <c:v>-0.23284823284823286</c:v>
                </c:pt>
                <c:pt idx="1">
                  <c:v>0.24119241192411911</c:v>
                </c:pt>
                <c:pt idx="2">
                  <c:v>8.2969432314410563E-2</c:v>
                </c:pt>
                <c:pt idx="3">
                  <c:v>2.8225806451612767E-2</c:v>
                </c:pt>
                <c:pt idx="4">
                  <c:v>-9.0196078431372562E-2</c:v>
                </c:pt>
                <c:pt idx="5">
                  <c:v>-0.11206896551724133</c:v>
                </c:pt>
                <c:pt idx="6">
                  <c:v>0.27427184466019416</c:v>
                </c:pt>
                <c:pt idx="7">
                  <c:v>-5.9047619047619126E-2</c:v>
                </c:pt>
                <c:pt idx="8">
                  <c:v>-0.17813765182186225</c:v>
                </c:pt>
                <c:pt idx="9">
                  <c:v>0.30788177339901468</c:v>
                </c:pt>
                <c:pt idx="10">
                  <c:v>0.22033898305084731</c:v>
                </c:pt>
                <c:pt idx="11">
                  <c:v>-0.30864197530864201</c:v>
                </c:pt>
                <c:pt idx="12">
                  <c:v>0.8973214285714286</c:v>
                </c:pt>
                <c:pt idx="13">
                  <c:v>-0.25529411764705889</c:v>
                </c:pt>
                <c:pt idx="14">
                  <c:v>-0.26382306477093198</c:v>
                </c:pt>
                <c:pt idx="15">
                  <c:v>0.1373390557939913</c:v>
                </c:pt>
                <c:pt idx="16">
                  <c:v>0.18490566037735845</c:v>
                </c:pt>
                <c:pt idx="17">
                  <c:v>3.0254777070063854E-2</c:v>
                </c:pt>
                <c:pt idx="18">
                  <c:v>-0.14837712519319934</c:v>
                </c:pt>
                <c:pt idx="19">
                  <c:v>0.13067150635208713</c:v>
                </c:pt>
                <c:pt idx="20">
                  <c:v>-4.9759229534510396E-2</c:v>
                </c:pt>
                <c:pt idx="21">
                  <c:v>0.4104729729729728</c:v>
                </c:pt>
                <c:pt idx="22">
                  <c:v>-5.149700598802387E-2</c:v>
                </c:pt>
                <c:pt idx="23">
                  <c:v>-0.15909090909090917</c:v>
                </c:pt>
                <c:pt idx="24">
                  <c:v>-1.8018018018017834E-2</c:v>
                </c:pt>
                <c:pt idx="25">
                  <c:v>-0.30733944954128456</c:v>
                </c:pt>
                <c:pt idx="26">
                  <c:v>0.51876379690949226</c:v>
                </c:pt>
                <c:pt idx="27">
                  <c:v>-8.4302325581395277E-2</c:v>
                </c:pt>
                <c:pt idx="28">
                  <c:v>0.14444444444444438</c:v>
                </c:pt>
                <c:pt idx="29">
                  <c:v>-0.27461858529819694</c:v>
                </c:pt>
                <c:pt idx="30">
                  <c:v>4.3977055449330837E-2</c:v>
                </c:pt>
                <c:pt idx="31">
                  <c:v>0.22710622710622697</c:v>
                </c:pt>
                <c:pt idx="32">
                  <c:v>-7.1641791044776082E-2</c:v>
                </c:pt>
                <c:pt idx="33">
                  <c:v>-0.10128617363344061</c:v>
                </c:pt>
                <c:pt idx="34">
                  <c:v>0.31484794275491956</c:v>
                </c:pt>
                <c:pt idx="35">
                  <c:v>-0.24489795918367352</c:v>
                </c:pt>
                <c:pt idx="36">
                  <c:v>-0.12612612612612617</c:v>
                </c:pt>
                <c:pt idx="37">
                  <c:v>-3.0515463917526464E-3</c:v>
                </c:pt>
                <c:pt idx="38">
                  <c:v>-0.11482461945731304</c:v>
                </c:pt>
                <c:pt idx="39">
                  <c:v>0.58878504672897214</c:v>
                </c:pt>
                <c:pt idx="40">
                  <c:v>-0.29705882352941182</c:v>
                </c:pt>
                <c:pt idx="41">
                  <c:v>9.0543933054393344E-2</c:v>
                </c:pt>
                <c:pt idx="42">
                  <c:v>-9.4536525475751976E-2</c:v>
                </c:pt>
                <c:pt idx="43">
                  <c:v>-0.16737288135593231</c:v>
                </c:pt>
                <c:pt idx="44">
                  <c:v>-0.36386768447837148</c:v>
                </c:pt>
                <c:pt idx="45">
                  <c:v>-0.18400000000000005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F-4521-9F96-4CD27F50A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22928416"/>
        <c:axId val="1827069328"/>
      </c:barChart>
      <c:catAx>
        <c:axId val="172292841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7069328"/>
        <c:crosses val="autoZero"/>
        <c:auto val="1"/>
        <c:lblAlgn val="ctr"/>
        <c:lblOffset val="100"/>
        <c:tickLblSkip val="5"/>
        <c:tickMarkSkip val="2"/>
        <c:noMultiLvlLbl val="0"/>
      </c:catAx>
      <c:valAx>
        <c:axId val="1827069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YoY</a:t>
                </a:r>
                <a:r>
                  <a:rPr lang="en-AU" baseline="0"/>
                  <a:t> Growth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928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Figure 2: Export Volume</a:t>
            </a:r>
            <a:r>
              <a:rPr lang="en-AU" baseline="0"/>
              <a:t> and Price of Coffee(1977-2022)</a:t>
            </a:r>
            <a:endParaRPr lang="en-AU"/>
          </a:p>
        </c:rich>
      </c:tx>
      <c:layout>
        <c:manualLayout>
          <c:xMode val="edge"/>
          <c:yMode val="edge"/>
          <c:x val="0.17922625423612024"/>
          <c:y val="1.1415525114155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267123867581073E-2"/>
          <c:y val="4.8565233693614387E-2"/>
          <c:w val="0.79983422233511137"/>
          <c:h val="0.70631095026165203"/>
        </c:manualLayout>
      </c:layout>
      <c:lineChart>
        <c:grouping val="standard"/>
        <c:varyColors val="0"/>
        <c:ser>
          <c:idx val="0"/>
          <c:order val="0"/>
          <c:tx>
            <c:v>Export Volumes(000 tonnes)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'Sheet 1'!$B$5:$B$50</c:f>
              <c:numCache>
                <c:formatCode>General</c:formatCode>
                <c:ptCount val="46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</c:numCache>
            </c:numRef>
          </c:cat>
          <c:val>
            <c:numRef>
              <c:f>'Sheet 1'!$C$5:$C$50</c:f>
              <c:numCache>
                <c:formatCode>0</c:formatCode>
                <c:ptCount val="46"/>
                <c:pt idx="0">
                  <c:v>36.9</c:v>
                </c:pt>
                <c:pt idx="1">
                  <c:v>45.8</c:v>
                </c:pt>
                <c:pt idx="2">
                  <c:v>49.6</c:v>
                </c:pt>
                <c:pt idx="3">
                  <c:v>51</c:v>
                </c:pt>
                <c:pt idx="4">
                  <c:v>46.4</c:v>
                </c:pt>
                <c:pt idx="5">
                  <c:v>41.2</c:v>
                </c:pt>
                <c:pt idx="6">
                  <c:v>52.5</c:v>
                </c:pt>
                <c:pt idx="7">
                  <c:v>49.4</c:v>
                </c:pt>
                <c:pt idx="8">
                  <c:v>40.6</c:v>
                </c:pt>
                <c:pt idx="9">
                  <c:v>53.1</c:v>
                </c:pt>
                <c:pt idx="10">
                  <c:v>64.8</c:v>
                </c:pt>
                <c:pt idx="11">
                  <c:v>44.8</c:v>
                </c:pt>
                <c:pt idx="12">
                  <c:v>85</c:v>
                </c:pt>
                <c:pt idx="13">
                  <c:v>63.3</c:v>
                </c:pt>
                <c:pt idx="14">
                  <c:v>46.6</c:v>
                </c:pt>
                <c:pt idx="15">
                  <c:v>53</c:v>
                </c:pt>
                <c:pt idx="16">
                  <c:v>62.8</c:v>
                </c:pt>
                <c:pt idx="17">
                  <c:v>64.7</c:v>
                </c:pt>
                <c:pt idx="18">
                  <c:v>55.1</c:v>
                </c:pt>
                <c:pt idx="19">
                  <c:v>62.3</c:v>
                </c:pt>
                <c:pt idx="20">
                  <c:v>59.2</c:v>
                </c:pt>
                <c:pt idx="21">
                  <c:v>83.5</c:v>
                </c:pt>
                <c:pt idx="22">
                  <c:v>79.2</c:v>
                </c:pt>
                <c:pt idx="23">
                  <c:v>66.599999999999994</c:v>
                </c:pt>
                <c:pt idx="24">
                  <c:v>65.400000000000006</c:v>
                </c:pt>
                <c:pt idx="25">
                  <c:v>45.3</c:v>
                </c:pt>
                <c:pt idx="26">
                  <c:v>68.8</c:v>
                </c:pt>
                <c:pt idx="27">
                  <c:v>63</c:v>
                </c:pt>
                <c:pt idx="28">
                  <c:v>72.099999999999994</c:v>
                </c:pt>
                <c:pt idx="29">
                  <c:v>52.3</c:v>
                </c:pt>
                <c:pt idx="30">
                  <c:v>54.6</c:v>
                </c:pt>
                <c:pt idx="31">
                  <c:v>67</c:v>
                </c:pt>
                <c:pt idx="32">
                  <c:v>62.2</c:v>
                </c:pt>
                <c:pt idx="33">
                  <c:v>55.9</c:v>
                </c:pt>
                <c:pt idx="34">
                  <c:v>73.5</c:v>
                </c:pt>
                <c:pt idx="35">
                  <c:v>55.5</c:v>
                </c:pt>
                <c:pt idx="36">
                  <c:v>48.5</c:v>
                </c:pt>
                <c:pt idx="37">
                  <c:v>48.351999999999997</c:v>
                </c:pt>
                <c:pt idx="38">
                  <c:v>42.8</c:v>
                </c:pt>
                <c:pt idx="39">
                  <c:v>68</c:v>
                </c:pt>
                <c:pt idx="40">
                  <c:v>47.8</c:v>
                </c:pt>
                <c:pt idx="41">
                  <c:v>52.128</c:v>
                </c:pt>
                <c:pt idx="42">
                  <c:v>47.2</c:v>
                </c:pt>
                <c:pt idx="43">
                  <c:v>39.299999999999997</c:v>
                </c:pt>
                <c:pt idx="44">
                  <c:v>25</c:v>
                </c:pt>
                <c:pt idx="45">
                  <c:v>20.399999999999999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BE-4FC2-A156-226872972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534928"/>
        <c:axId val="1828533968"/>
      </c:lineChart>
      <c:lineChart>
        <c:grouping val="standard"/>
        <c:varyColors val="0"/>
        <c:ser>
          <c:idx val="1"/>
          <c:order val="1"/>
          <c:tx>
            <c:v>Real Export Prices(Kina per tonne) 2012=100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'Sheet 1'!$B$4:$B$50</c:f>
              <c:numCache>
                <c:formatCode>General</c:formatCode>
                <c:ptCount val="47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</c:v>
                </c:pt>
              </c:numCache>
            </c:numRef>
          </c:cat>
          <c:val>
            <c:numRef>
              <c:f>'Sheet 1'!$H$5:$H$50</c:f>
              <c:numCache>
                <c:formatCode>0</c:formatCode>
                <c:ptCount val="46"/>
                <c:pt idx="0">
                  <c:v>431.79765130984646</c:v>
                </c:pt>
                <c:pt idx="1">
                  <c:v>246.38014249597794</c:v>
                </c:pt>
                <c:pt idx="2">
                  <c:v>252.62096774193546</c:v>
                </c:pt>
                <c:pt idx="3">
                  <c:v>205.79559257331249</c:v>
                </c:pt>
                <c:pt idx="4">
                  <c:v>131.07687959299039</c:v>
                </c:pt>
                <c:pt idx="5">
                  <c:v>147.52730582524271</c:v>
                </c:pt>
                <c:pt idx="6">
                  <c:v>130.71083505866113</c:v>
                </c:pt>
                <c:pt idx="7">
                  <c:v>150.39534820530938</c:v>
                </c:pt>
                <c:pt idx="8">
                  <c:v>187.92783571108691</c:v>
                </c:pt>
                <c:pt idx="9">
                  <c:v>240.8928633322935</c:v>
                </c:pt>
                <c:pt idx="10">
                  <c:v>123.73236331569666</c:v>
                </c:pt>
                <c:pt idx="11">
                  <c:v>143.13458434221147</c:v>
                </c:pt>
                <c:pt idx="12">
                  <c:v>89.284578696343402</c:v>
                </c:pt>
                <c:pt idx="13">
                  <c:v>78.308080808080803</c:v>
                </c:pt>
                <c:pt idx="14">
                  <c:v>79.084119496855351</c:v>
                </c:pt>
                <c:pt idx="15">
                  <c:v>58.782051282051277</c:v>
                </c:pt>
                <c:pt idx="16">
                  <c:v>62.302442528735639</c:v>
                </c:pt>
                <c:pt idx="17">
                  <c:v>120.39748953974896</c:v>
                </c:pt>
                <c:pt idx="18">
                  <c:v>138.47321428571428</c:v>
                </c:pt>
                <c:pt idx="19">
                  <c:v>97.435897435897445</c:v>
                </c:pt>
                <c:pt idx="20">
                  <c:v>157.25128205128206</c:v>
                </c:pt>
                <c:pt idx="21">
                  <c:v>157.24480578139114</c:v>
                </c:pt>
                <c:pt idx="22">
                  <c:v>120.22012578616352</c:v>
                </c:pt>
                <c:pt idx="23">
                  <c:v>93.049319727891159</c:v>
                </c:pt>
                <c:pt idx="24">
                  <c:v>70.354477611940297</c:v>
                </c:pt>
                <c:pt idx="25">
                  <c:v>73.188647746243745</c:v>
                </c:pt>
                <c:pt idx="26">
                  <c:v>63.129548762736533</c:v>
                </c:pt>
                <c:pt idx="27">
                  <c:v>64.301994301994299</c:v>
                </c:pt>
                <c:pt idx="28">
                  <c:v>91.498599439775901</c:v>
                </c:pt>
                <c:pt idx="29">
                  <c:v>88.153214774281807</c:v>
                </c:pt>
                <c:pt idx="30">
                  <c:v>101.53116531165313</c:v>
                </c:pt>
                <c:pt idx="31">
                  <c:v>95.128518971848223</c:v>
                </c:pt>
                <c:pt idx="32">
                  <c:v>84.748283752860402</c:v>
                </c:pt>
                <c:pt idx="33">
                  <c:v>101.08459869848156</c:v>
                </c:pt>
                <c:pt idx="34">
                  <c:v>130.93360995850622</c:v>
                </c:pt>
                <c:pt idx="35">
                  <c:v>85.535714285714292</c:v>
                </c:pt>
                <c:pt idx="36">
                  <c:v>65.661625708884685</c:v>
                </c:pt>
                <c:pt idx="37">
                  <c:v>83.80053908355795</c:v>
                </c:pt>
                <c:pt idx="38">
                  <c:v>78.13559322033899</c:v>
                </c:pt>
                <c:pt idx="39">
                  <c:v>75.567911040508335</c:v>
                </c:pt>
                <c:pt idx="40">
                  <c:v>71.024868123587041</c:v>
                </c:pt>
                <c:pt idx="41">
                  <c:v>67.480144404332137</c:v>
                </c:pt>
                <c:pt idx="42">
                  <c:v>61.049339819318966</c:v>
                </c:pt>
                <c:pt idx="43">
                  <c:v>67.794701986754973</c:v>
                </c:pt>
                <c:pt idx="44">
                  <c:v>69.771718452758407</c:v>
                </c:pt>
                <c:pt idx="45">
                  <c:v>68.283132530120483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BE-4FC2-A156-226872972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015072"/>
        <c:axId val="2070014112"/>
      </c:lineChart>
      <c:catAx>
        <c:axId val="182853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5339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8285339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aseline="0"/>
                  <a:t> Export Volumes(000 tonnes)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534928"/>
        <c:crosses val="autoZero"/>
        <c:crossBetween val="midCat"/>
      </c:valAx>
      <c:valAx>
        <c:axId val="20700141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Export Prices(Kina per</a:t>
                </a:r>
                <a:r>
                  <a:rPr lang="en-AU" baseline="0"/>
                  <a:t> tonne)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015072"/>
        <c:crosses val="max"/>
        <c:crossBetween val="between"/>
      </c:valAx>
      <c:catAx>
        <c:axId val="2070015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0014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41910</xdr:rowOff>
    </xdr:from>
    <xdr:to>
      <xdr:col>19</xdr:col>
      <xdr:colOff>327660</xdr:colOff>
      <xdr:row>18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CD05B8-F8D5-0A0D-8277-EB50E84EB8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60960</xdr:colOff>
      <xdr:row>20</xdr:row>
      <xdr:rowOff>22860</xdr:rowOff>
    </xdr:from>
    <xdr:to>
      <xdr:col>19</xdr:col>
      <xdr:colOff>350520</xdr:colOff>
      <xdr:row>38</xdr:row>
      <xdr:rowOff>68580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9E89AC1-3188-B2AC-8165-57297D2E30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9"/>
  <sheetViews>
    <sheetView showGridLines="0" tabSelected="1" workbookViewId="0">
      <selection activeCell="H40" sqref="H40"/>
    </sheetView>
  </sheetViews>
  <sheetFormatPr defaultRowHeight="14.4"/>
  <cols>
    <col min="3" max="3" width="19" bestFit="1" customWidth="1"/>
    <col min="4" max="4" width="20.33203125" bestFit="1" customWidth="1"/>
    <col min="5" max="5" width="20" bestFit="1" customWidth="1"/>
    <col min="6" max="6" width="27.88671875" bestFit="1" customWidth="1"/>
    <col min="7" max="7" width="21" customWidth="1"/>
    <col min="8" max="8" width="19.109375" customWidth="1"/>
    <col min="9" max="9" width="8.88671875" style="6"/>
  </cols>
  <sheetData>
    <row r="1" spans="2:20" ht="29.4" customHeight="1">
      <c r="B1" s="7" t="s">
        <v>7</v>
      </c>
      <c r="C1" s="7"/>
      <c r="D1" s="7"/>
      <c r="E1" s="7"/>
      <c r="F1" s="7"/>
      <c r="J1" s="8" t="s">
        <v>8</v>
      </c>
      <c r="K1" s="8"/>
      <c r="L1" s="8"/>
      <c r="M1" s="8"/>
      <c r="N1" s="8"/>
      <c r="O1" s="8"/>
      <c r="P1" s="8"/>
      <c r="Q1" s="8"/>
      <c r="R1" s="8"/>
      <c r="S1" s="8"/>
      <c r="T1" s="8"/>
    </row>
    <row r="2" spans="2:20" ht="13.95" customHeight="1">
      <c r="C2" s="2"/>
    </row>
    <row r="3" spans="2:20">
      <c r="B3" s="5" t="s">
        <v>0</v>
      </c>
      <c r="C3" s="5" t="s">
        <v>4</v>
      </c>
      <c r="D3" s="5" t="s">
        <v>6</v>
      </c>
      <c r="E3" s="5" t="s">
        <v>5</v>
      </c>
      <c r="F3" s="5" t="s">
        <v>9</v>
      </c>
      <c r="G3" s="5" t="s">
        <v>11</v>
      </c>
      <c r="H3" s="5" t="s">
        <v>10</v>
      </c>
    </row>
    <row r="4" spans="2:20">
      <c r="B4" s="1">
        <v>1976</v>
      </c>
      <c r="C4" s="4">
        <v>48.1</v>
      </c>
      <c r="E4">
        <v>100.1</v>
      </c>
      <c r="F4" s="4">
        <f>E4*1000/C4</f>
        <v>2081.0810810810808</v>
      </c>
    </row>
    <row r="5" spans="2:20">
      <c r="B5" s="1">
        <v>1977</v>
      </c>
      <c r="C5" s="4">
        <v>36.9</v>
      </c>
      <c r="D5" s="3">
        <f>C5/C4-1</f>
        <v>-0.23284823284823286</v>
      </c>
      <c r="E5">
        <v>143.4</v>
      </c>
      <c r="F5" s="4">
        <f t="shared" ref="F5:F17" si="0">E5*1000/C5</f>
        <v>3886.1788617886182</v>
      </c>
      <c r="G5">
        <v>9</v>
      </c>
      <c r="H5" s="4">
        <f>F5/G5</f>
        <v>431.79765130984646</v>
      </c>
    </row>
    <row r="6" spans="2:20">
      <c r="B6" s="1">
        <v>1978</v>
      </c>
      <c r="C6" s="4">
        <v>45.8</v>
      </c>
      <c r="D6" s="3">
        <f t="shared" ref="D6:D50" si="1">C6/C5-1</f>
        <v>0.24119241192411911</v>
      </c>
      <c r="E6">
        <v>107.2</v>
      </c>
      <c r="F6" s="4">
        <f t="shared" si="0"/>
        <v>2340.6113537117903</v>
      </c>
      <c r="G6">
        <v>9.5</v>
      </c>
      <c r="H6" s="4">
        <f t="shared" ref="H6:H50" si="2">F6/G6</f>
        <v>246.38014249597794</v>
      </c>
    </row>
    <row r="7" spans="2:20">
      <c r="B7" s="1">
        <v>1979</v>
      </c>
      <c r="C7" s="4">
        <v>49.6</v>
      </c>
      <c r="D7" s="3">
        <f t="shared" si="1"/>
        <v>8.2969432314410563E-2</v>
      </c>
      <c r="E7">
        <v>125.3</v>
      </c>
      <c r="F7" s="4">
        <f t="shared" si="0"/>
        <v>2526.2096774193546</v>
      </c>
      <c r="G7">
        <v>10</v>
      </c>
      <c r="H7" s="4">
        <f t="shared" si="2"/>
        <v>252.62096774193546</v>
      </c>
    </row>
    <row r="8" spans="2:20">
      <c r="B8" s="1">
        <v>1980</v>
      </c>
      <c r="C8" s="4">
        <v>51</v>
      </c>
      <c r="D8" s="3">
        <f t="shared" si="1"/>
        <v>2.8225806451612767E-2</v>
      </c>
      <c r="E8">
        <v>118.6</v>
      </c>
      <c r="F8" s="4">
        <f t="shared" si="0"/>
        <v>2325.4901960784314</v>
      </c>
      <c r="G8">
        <v>11.3</v>
      </c>
      <c r="H8" s="4">
        <f t="shared" si="2"/>
        <v>205.79559257331249</v>
      </c>
    </row>
    <row r="9" spans="2:20">
      <c r="B9" s="1">
        <v>1981</v>
      </c>
      <c r="C9" s="4">
        <v>46.4</v>
      </c>
      <c r="D9" s="3">
        <f t="shared" si="1"/>
        <v>-9.0196078431372562E-2</v>
      </c>
      <c r="E9">
        <v>74.2</v>
      </c>
      <c r="F9" s="4">
        <f t="shared" si="0"/>
        <v>1599.1379310344828</v>
      </c>
      <c r="G9">
        <v>12.2</v>
      </c>
      <c r="H9" s="4">
        <f t="shared" si="2"/>
        <v>131.07687959299039</v>
      </c>
    </row>
    <row r="10" spans="2:20">
      <c r="B10" s="1">
        <v>1982</v>
      </c>
      <c r="C10" s="4">
        <v>41.2</v>
      </c>
      <c r="D10" s="3">
        <f t="shared" si="1"/>
        <v>-0.11206896551724133</v>
      </c>
      <c r="E10">
        <v>77.8</v>
      </c>
      <c r="F10" s="4">
        <f t="shared" si="0"/>
        <v>1888.3495145631066</v>
      </c>
      <c r="G10">
        <v>12.8</v>
      </c>
      <c r="H10" s="4">
        <f t="shared" si="2"/>
        <v>147.52730582524271</v>
      </c>
    </row>
    <row r="11" spans="2:20">
      <c r="B11" s="1">
        <v>1983</v>
      </c>
      <c r="C11" s="4">
        <v>52.5</v>
      </c>
      <c r="D11" s="3">
        <f t="shared" si="1"/>
        <v>0.27427184466019416</v>
      </c>
      <c r="E11">
        <v>94.7</v>
      </c>
      <c r="F11" s="4">
        <f t="shared" si="0"/>
        <v>1803.8095238095239</v>
      </c>
      <c r="G11">
        <v>13.8</v>
      </c>
      <c r="H11" s="4">
        <f t="shared" si="2"/>
        <v>130.71083505866113</v>
      </c>
    </row>
    <row r="12" spans="2:20">
      <c r="B12" s="1">
        <v>1984</v>
      </c>
      <c r="C12" s="4">
        <v>49.4</v>
      </c>
      <c r="D12" s="3">
        <f t="shared" si="1"/>
        <v>-5.9047619047619126E-2</v>
      </c>
      <c r="E12">
        <v>110.7</v>
      </c>
      <c r="F12" s="4">
        <f t="shared" si="0"/>
        <v>2240.8906882591095</v>
      </c>
      <c r="G12">
        <v>14.9</v>
      </c>
      <c r="H12" s="4">
        <f t="shared" si="2"/>
        <v>150.39534820530938</v>
      </c>
    </row>
    <row r="13" spans="2:20">
      <c r="B13" s="1">
        <v>1985</v>
      </c>
      <c r="C13" s="4">
        <v>40.6</v>
      </c>
      <c r="D13" s="3">
        <f t="shared" si="1"/>
        <v>-0.17813765182186225</v>
      </c>
      <c r="E13">
        <v>117.5</v>
      </c>
      <c r="F13" s="4">
        <f t="shared" si="0"/>
        <v>2894.0886699507387</v>
      </c>
      <c r="G13">
        <v>15.4</v>
      </c>
      <c r="H13" s="4">
        <f t="shared" si="2"/>
        <v>187.92783571108691</v>
      </c>
    </row>
    <row r="14" spans="2:20">
      <c r="B14" s="1">
        <v>1986</v>
      </c>
      <c r="C14" s="4">
        <v>53.1</v>
      </c>
      <c r="D14" s="3">
        <f t="shared" si="1"/>
        <v>0.30788177339901468</v>
      </c>
      <c r="E14">
        <v>208.5</v>
      </c>
      <c r="F14" s="4">
        <f t="shared" si="0"/>
        <v>3926.5536723163841</v>
      </c>
      <c r="G14">
        <v>16.3</v>
      </c>
      <c r="H14" s="4">
        <f t="shared" si="2"/>
        <v>240.8928633322935</v>
      </c>
    </row>
    <row r="15" spans="2:20">
      <c r="B15" s="1">
        <v>1987</v>
      </c>
      <c r="C15" s="4">
        <v>64.8</v>
      </c>
      <c r="D15" s="3">
        <f t="shared" si="1"/>
        <v>0.22033898305084731</v>
      </c>
      <c r="E15">
        <v>134.69999999999999</v>
      </c>
      <c r="F15" s="4">
        <f t="shared" si="0"/>
        <v>2078.7037037037039</v>
      </c>
      <c r="G15">
        <v>16.8</v>
      </c>
      <c r="H15" s="4">
        <f t="shared" si="2"/>
        <v>123.73236331569666</v>
      </c>
    </row>
    <row r="16" spans="2:20">
      <c r="B16" s="1">
        <v>1988</v>
      </c>
      <c r="C16" s="4">
        <v>44.8</v>
      </c>
      <c r="D16" s="3">
        <f t="shared" si="1"/>
        <v>-0.30864197530864201</v>
      </c>
      <c r="E16">
        <v>113.5</v>
      </c>
      <c r="F16" s="4">
        <f t="shared" si="0"/>
        <v>2533.4821428571431</v>
      </c>
      <c r="G16">
        <v>17.7</v>
      </c>
      <c r="H16" s="4">
        <f t="shared" si="2"/>
        <v>143.13458434221147</v>
      </c>
    </row>
    <row r="17" spans="2:8">
      <c r="B17" s="1">
        <v>1989</v>
      </c>
      <c r="C17" s="4">
        <v>85</v>
      </c>
      <c r="D17" s="3">
        <f t="shared" si="1"/>
        <v>0.8973214285714286</v>
      </c>
      <c r="E17">
        <v>140.4</v>
      </c>
      <c r="F17" s="4">
        <f t="shared" si="0"/>
        <v>1651.7647058823529</v>
      </c>
      <c r="G17">
        <v>18.5</v>
      </c>
      <c r="H17" s="4">
        <f t="shared" si="2"/>
        <v>89.284578696343402</v>
      </c>
    </row>
    <row r="18" spans="2:8">
      <c r="B18" s="1">
        <v>1990</v>
      </c>
      <c r="C18" s="4">
        <v>63.3</v>
      </c>
      <c r="D18" s="3">
        <f t="shared" si="1"/>
        <v>-0.25529411764705889</v>
      </c>
      <c r="E18">
        <v>103.3</v>
      </c>
      <c r="F18" s="4">
        <v>1550.5</v>
      </c>
      <c r="G18">
        <v>19.8</v>
      </c>
      <c r="H18" s="4">
        <f t="shared" si="2"/>
        <v>78.308080808080803</v>
      </c>
    </row>
    <row r="19" spans="2:8">
      <c r="B19" s="1">
        <v>1991</v>
      </c>
      <c r="C19" s="4">
        <v>46.6</v>
      </c>
      <c r="D19" s="3">
        <f t="shared" si="1"/>
        <v>-0.26382306477093198</v>
      </c>
      <c r="E19">
        <v>79.5</v>
      </c>
      <c r="F19" s="4">
        <v>1676.5833333333333</v>
      </c>
      <c r="G19">
        <v>21.2</v>
      </c>
      <c r="H19" s="4">
        <f t="shared" si="2"/>
        <v>79.084119496855351</v>
      </c>
    </row>
    <row r="20" spans="2:8">
      <c r="B20" s="1">
        <v>1992</v>
      </c>
      <c r="C20" s="4">
        <v>53</v>
      </c>
      <c r="D20" s="3">
        <f t="shared" si="1"/>
        <v>0.1373390557939913</v>
      </c>
      <c r="E20">
        <v>68.099999999999994</v>
      </c>
      <c r="F20" s="4">
        <v>1299.0833333333333</v>
      </c>
      <c r="G20">
        <v>22.1</v>
      </c>
      <c r="H20" s="4">
        <f t="shared" si="2"/>
        <v>58.782051282051277</v>
      </c>
    </row>
    <row r="21" spans="2:8">
      <c r="B21" s="1">
        <v>1993</v>
      </c>
      <c r="C21" s="4">
        <v>62.8</v>
      </c>
      <c r="D21" s="3">
        <f t="shared" si="1"/>
        <v>0.18490566037735845</v>
      </c>
      <c r="E21">
        <v>100.5</v>
      </c>
      <c r="F21" s="4">
        <v>1445.4166666666667</v>
      </c>
      <c r="G21">
        <v>23.2</v>
      </c>
      <c r="H21" s="4">
        <f t="shared" si="2"/>
        <v>62.302442528735639</v>
      </c>
    </row>
    <row r="22" spans="2:8">
      <c r="B22" s="1">
        <v>1994</v>
      </c>
      <c r="C22" s="4">
        <v>64.7</v>
      </c>
      <c r="D22" s="3">
        <f t="shared" si="1"/>
        <v>3.0254777070063854E-2</v>
      </c>
      <c r="E22">
        <v>204.8</v>
      </c>
      <c r="F22" s="4">
        <v>2877.5</v>
      </c>
      <c r="G22">
        <v>23.9</v>
      </c>
      <c r="H22" s="4">
        <f t="shared" si="2"/>
        <v>120.39748953974896</v>
      </c>
    </row>
    <row r="23" spans="2:8">
      <c r="B23" s="1">
        <v>1995</v>
      </c>
      <c r="C23" s="4">
        <v>55.1</v>
      </c>
      <c r="D23" s="3">
        <f t="shared" si="1"/>
        <v>-0.14837712519319934</v>
      </c>
      <c r="E23">
        <v>214.5</v>
      </c>
      <c r="F23" s="4">
        <v>3877.25</v>
      </c>
      <c r="G23">
        <v>28</v>
      </c>
      <c r="H23" s="4">
        <f t="shared" si="2"/>
        <v>138.47321428571428</v>
      </c>
    </row>
    <row r="24" spans="2:8">
      <c r="B24" s="1">
        <v>1996</v>
      </c>
      <c r="C24" s="4">
        <v>62.3</v>
      </c>
      <c r="D24" s="3">
        <f t="shared" si="1"/>
        <v>0.13067150635208713</v>
      </c>
      <c r="E24">
        <v>190.3</v>
      </c>
      <c r="F24" s="4">
        <v>3040</v>
      </c>
      <c r="G24">
        <v>31.2</v>
      </c>
      <c r="H24" s="4">
        <f t="shared" si="2"/>
        <v>97.435897435897445</v>
      </c>
    </row>
    <row r="25" spans="2:8">
      <c r="B25" s="1">
        <v>1997</v>
      </c>
      <c r="C25" s="4">
        <v>59.2</v>
      </c>
      <c r="D25" s="3">
        <f t="shared" si="1"/>
        <v>-4.9759229534510396E-2</v>
      </c>
      <c r="E25">
        <v>325.89999999999998</v>
      </c>
      <c r="F25" s="4">
        <v>5110.666666666667</v>
      </c>
      <c r="G25">
        <v>32.5</v>
      </c>
      <c r="H25" s="4">
        <f t="shared" si="2"/>
        <v>157.25128205128206</v>
      </c>
    </row>
    <row r="26" spans="2:8">
      <c r="B26" s="1">
        <v>1998</v>
      </c>
      <c r="C26" s="4">
        <v>83.5</v>
      </c>
      <c r="D26" s="3">
        <f t="shared" si="1"/>
        <v>0.4104729729729728</v>
      </c>
      <c r="E26">
        <v>476.4</v>
      </c>
      <c r="F26" s="4">
        <v>5802.333333333333</v>
      </c>
      <c r="G26">
        <v>36.9</v>
      </c>
      <c r="H26" s="4">
        <f t="shared" si="2"/>
        <v>157.24480578139114</v>
      </c>
    </row>
    <row r="27" spans="2:8">
      <c r="B27" s="1">
        <v>1999</v>
      </c>
      <c r="C27" s="4">
        <v>79.2</v>
      </c>
      <c r="D27" s="3">
        <f t="shared" si="1"/>
        <v>-5.149700598802387E-2</v>
      </c>
      <c r="E27">
        <v>417.1</v>
      </c>
      <c r="F27" s="4">
        <v>5097.333333333333</v>
      </c>
      <c r="G27">
        <v>42.4</v>
      </c>
      <c r="H27" s="4">
        <f t="shared" si="2"/>
        <v>120.22012578616352</v>
      </c>
    </row>
    <row r="28" spans="2:8">
      <c r="B28" s="1">
        <v>2000</v>
      </c>
      <c r="C28" s="4">
        <v>66.599999999999994</v>
      </c>
      <c r="D28" s="3">
        <f t="shared" si="1"/>
        <v>-0.15909090909090917</v>
      </c>
      <c r="E28">
        <v>294.8</v>
      </c>
      <c r="F28" s="4">
        <v>4559.416666666667</v>
      </c>
      <c r="G28">
        <v>49</v>
      </c>
      <c r="H28" s="4">
        <f t="shared" si="2"/>
        <v>93.049319727891159</v>
      </c>
    </row>
    <row r="29" spans="2:8">
      <c r="B29" s="1">
        <v>2001</v>
      </c>
      <c r="C29" s="4">
        <v>65.400000000000006</v>
      </c>
      <c r="D29" s="3">
        <f t="shared" si="1"/>
        <v>-1.8018018018017834E-2</v>
      </c>
      <c r="E29">
        <v>246.6</v>
      </c>
      <c r="F29">
        <v>3771</v>
      </c>
      <c r="G29">
        <v>53.6</v>
      </c>
      <c r="H29" s="4">
        <f t="shared" si="2"/>
        <v>70.354477611940297</v>
      </c>
    </row>
    <row r="30" spans="2:8">
      <c r="B30" s="1">
        <v>2002</v>
      </c>
      <c r="C30" s="4">
        <v>45.3</v>
      </c>
      <c r="D30" s="3">
        <f t="shared" si="1"/>
        <v>-0.30733944954128456</v>
      </c>
      <c r="E30">
        <v>276.60000000000002</v>
      </c>
      <c r="F30">
        <v>4384</v>
      </c>
      <c r="G30">
        <v>59.9</v>
      </c>
      <c r="H30" s="4">
        <f t="shared" si="2"/>
        <v>73.188647746243745</v>
      </c>
    </row>
    <row r="31" spans="2:8">
      <c r="B31" s="1">
        <v>2003</v>
      </c>
      <c r="C31" s="4">
        <v>68.8</v>
      </c>
      <c r="D31" s="3">
        <f t="shared" si="1"/>
        <v>0.51876379690949226</v>
      </c>
      <c r="E31">
        <v>298.5</v>
      </c>
      <c r="F31">
        <v>4337</v>
      </c>
      <c r="G31">
        <v>68.7</v>
      </c>
      <c r="H31" s="4">
        <f t="shared" si="2"/>
        <v>63.129548762736533</v>
      </c>
    </row>
    <row r="32" spans="2:8">
      <c r="B32" s="1">
        <v>2004</v>
      </c>
      <c r="C32" s="4">
        <v>63</v>
      </c>
      <c r="D32" s="3">
        <f t="shared" si="1"/>
        <v>-8.4302325581395277E-2</v>
      </c>
      <c r="E32">
        <v>283.8</v>
      </c>
      <c r="F32">
        <v>4514</v>
      </c>
      <c r="G32">
        <v>70.2</v>
      </c>
      <c r="H32" s="4">
        <f t="shared" si="2"/>
        <v>64.301994301994299</v>
      </c>
    </row>
    <row r="33" spans="2:8">
      <c r="B33" s="1">
        <v>2005</v>
      </c>
      <c r="C33" s="4">
        <v>72.099999999999994</v>
      </c>
      <c r="D33" s="3">
        <f t="shared" si="1"/>
        <v>0.14444444444444438</v>
      </c>
      <c r="E33">
        <v>471</v>
      </c>
      <c r="F33">
        <v>6533</v>
      </c>
      <c r="G33">
        <v>71.400000000000006</v>
      </c>
      <c r="H33" s="4">
        <f t="shared" si="2"/>
        <v>91.498599439775901</v>
      </c>
    </row>
    <row r="34" spans="2:8">
      <c r="B34" s="1">
        <v>2006</v>
      </c>
      <c r="C34" s="4">
        <v>52.3</v>
      </c>
      <c r="D34" s="3">
        <f t="shared" si="1"/>
        <v>-0.27461858529819694</v>
      </c>
      <c r="E34">
        <v>337</v>
      </c>
      <c r="F34">
        <v>6444</v>
      </c>
      <c r="G34">
        <v>73.099999999999994</v>
      </c>
      <c r="H34" s="4">
        <f t="shared" si="2"/>
        <v>88.153214774281807</v>
      </c>
    </row>
    <row r="35" spans="2:8">
      <c r="B35" s="1">
        <v>2007</v>
      </c>
      <c r="C35" s="4">
        <v>54.6</v>
      </c>
      <c r="D35" s="3">
        <f t="shared" si="1"/>
        <v>4.3977055449330837E-2</v>
      </c>
      <c r="E35">
        <v>408.4</v>
      </c>
      <c r="F35">
        <v>7493</v>
      </c>
      <c r="G35">
        <v>73.8</v>
      </c>
      <c r="H35" s="4">
        <f t="shared" si="2"/>
        <v>101.53116531165313</v>
      </c>
    </row>
    <row r="36" spans="2:8">
      <c r="B36" s="1">
        <v>2008</v>
      </c>
      <c r="C36" s="4">
        <v>67</v>
      </c>
      <c r="D36" s="3">
        <f t="shared" si="1"/>
        <v>0.22710622710622697</v>
      </c>
      <c r="E36">
        <v>520.20000000000005</v>
      </c>
      <c r="F36">
        <v>7772</v>
      </c>
      <c r="G36">
        <v>81.7</v>
      </c>
      <c r="H36" s="4">
        <f t="shared" si="2"/>
        <v>95.128518971848223</v>
      </c>
    </row>
    <row r="37" spans="2:8">
      <c r="B37" s="1">
        <v>2009</v>
      </c>
      <c r="C37" s="4">
        <v>62.2</v>
      </c>
      <c r="D37" s="3">
        <f t="shared" si="1"/>
        <v>-7.1641791044776082E-2</v>
      </c>
      <c r="E37">
        <v>460.3</v>
      </c>
      <c r="F37">
        <v>7407</v>
      </c>
      <c r="G37">
        <v>87.4</v>
      </c>
      <c r="H37" s="4">
        <f t="shared" si="2"/>
        <v>84.748283752860402</v>
      </c>
    </row>
    <row r="38" spans="2:8">
      <c r="B38" s="1">
        <v>2010</v>
      </c>
      <c r="C38" s="4">
        <v>55.9</v>
      </c>
      <c r="D38" s="3">
        <f t="shared" si="1"/>
        <v>-0.10128617363344061</v>
      </c>
      <c r="E38">
        <v>521</v>
      </c>
      <c r="F38">
        <v>9320</v>
      </c>
      <c r="G38">
        <v>92.2</v>
      </c>
      <c r="H38" s="4">
        <f t="shared" si="2"/>
        <v>101.08459869848156</v>
      </c>
    </row>
    <row r="39" spans="2:8">
      <c r="B39" s="1">
        <v>2011</v>
      </c>
      <c r="C39" s="4">
        <v>73.5</v>
      </c>
      <c r="D39" s="3">
        <f t="shared" si="1"/>
        <v>0.31484794275491956</v>
      </c>
      <c r="E39">
        <v>927.4</v>
      </c>
      <c r="F39">
        <v>12622</v>
      </c>
      <c r="G39">
        <v>96.4</v>
      </c>
      <c r="H39" s="4">
        <f t="shared" si="2"/>
        <v>130.93360995850622</v>
      </c>
    </row>
    <row r="40" spans="2:8">
      <c r="B40" s="1">
        <v>2012</v>
      </c>
      <c r="C40" s="4">
        <v>55.5</v>
      </c>
      <c r="D40" s="3">
        <f t="shared" si="1"/>
        <v>-0.24489795918367352</v>
      </c>
      <c r="E40">
        <v>478.5</v>
      </c>
      <c r="F40">
        <v>8622</v>
      </c>
      <c r="G40">
        <v>100.8</v>
      </c>
      <c r="H40" s="4">
        <f t="shared" si="2"/>
        <v>85.535714285714292</v>
      </c>
    </row>
    <row r="41" spans="2:8">
      <c r="B41" s="1">
        <v>2013</v>
      </c>
      <c r="C41" s="4">
        <v>48.5</v>
      </c>
      <c r="D41" s="3">
        <f t="shared" si="1"/>
        <v>-0.12612612612612617</v>
      </c>
      <c r="E41">
        <v>336.7</v>
      </c>
      <c r="F41">
        <v>6947</v>
      </c>
      <c r="G41">
        <v>105.8</v>
      </c>
      <c r="H41" s="4">
        <f t="shared" si="2"/>
        <v>65.661625708884685</v>
      </c>
    </row>
    <row r="42" spans="2:8">
      <c r="B42" s="1">
        <v>2014</v>
      </c>
      <c r="C42" s="4">
        <v>48.351999999999997</v>
      </c>
      <c r="D42" s="3">
        <f t="shared" si="1"/>
        <v>-3.0515463917526464E-3</v>
      </c>
      <c r="E42">
        <v>450.3</v>
      </c>
      <c r="F42">
        <v>9327</v>
      </c>
      <c r="G42">
        <v>111.3</v>
      </c>
      <c r="H42" s="4">
        <f t="shared" si="2"/>
        <v>83.80053908355795</v>
      </c>
    </row>
    <row r="43" spans="2:8">
      <c r="B43" s="1">
        <v>2015</v>
      </c>
      <c r="C43" s="4">
        <v>42.8</v>
      </c>
      <c r="D43" s="3">
        <f t="shared" si="1"/>
        <v>-0.11482461945731304</v>
      </c>
      <c r="E43">
        <v>393.5</v>
      </c>
      <c r="F43">
        <v>9220</v>
      </c>
      <c r="G43">
        <v>118</v>
      </c>
      <c r="H43" s="4">
        <f t="shared" si="2"/>
        <v>78.13559322033899</v>
      </c>
    </row>
    <row r="44" spans="2:8">
      <c r="B44" s="1">
        <v>2016</v>
      </c>
      <c r="C44" s="4">
        <v>68</v>
      </c>
      <c r="D44" s="3">
        <f t="shared" si="1"/>
        <v>0.58878504672897214</v>
      </c>
      <c r="E44">
        <v>646.9</v>
      </c>
      <c r="F44">
        <v>9514</v>
      </c>
      <c r="G44">
        <v>125.9</v>
      </c>
      <c r="H44" s="4">
        <f t="shared" si="2"/>
        <v>75.567911040508335</v>
      </c>
    </row>
    <row r="45" spans="2:8">
      <c r="B45" s="1">
        <v>2017</v>
      </c>
      <c r="C45" s="4">
        <v>47.8</v>
      </c>
      <c r="D45" s="3">
        <f t="shared" si="1"/>
        <v>-0.29705882352941182</v>
      </c>
      <c r="E45">
        <v>450.1</v>
      </c>
      <c r="F45">
        <v>9425</v>
      </c>
      <c r="G45">
        <v>132.69999999999999</v>
      </c>
      <c r="H45" s="4">
        <f t="shared" si="2"/>
        <v>71.024868123587041</v>
      </c>
    </row>
    <row r="46" spans="2:8">
      <c r="B46" s="1">
        <v>2018</v>
      </c>
      <c r="C46" s="4">
        <v>52.128</v>
      </c>
      <c r="D46" s="3">
        <f t="shared" si="1"/>
        <v>9.0543933054393344E-2</v>
      </c>
      <c r="E46">
        <v>487.9</v>
      </c>
      <c r="F46">
        <v>9346</v>
      </c>
      <c r="G46">
        <v>138.5</v>
      </c>
      <c r="H46" s="4">
        <f t="shared" si="2"/>
        <v>67.480144404332137</v>
      </c>
    </row>
    <row r="47" spans="2:8">
      <c r="B47" s="1">
        <v>2019</v>
      </c>
      <c r="C47" s="4">
        <v>47.2</v>
      </c>
      <c r="D47" s="3">
        <f t="shared" si="1"/>
        <v>-9.4536525475751976E-2</v>
      </c>
      <c r="E47">
        <v>415.1</v>
      </c>
      <c r="F47">
        <v>8785</v>
      </c>
      <c r="G47">
        <v>143.9</v>
      </c>
      <c r="H47" s="4">
        <f t="shared" si="2"/>
        <v>61.049339819318966</v>
      </c>
    </row>
    <row r="48" spans="2:8">
      <c r="B48" s="1">
        <v>2020</v>
      </c>
      <c r="C48" s="4">
        <v>39.299999999999997</v>
      </c>
      <c r="D48" s="3">
        <f t="shared" si="1"/>
        <v>-0.16737288135593231</v>
      </c>
      <c r="E48">
        <v>394.2</v>
      </c>
      <c r="F48">
        <v>10237</v>
      </c>
      <c r="G48">
        <v>151</v>
      </c>
      <c r="H48" s="4">
        <f t="shared" si="2"/>
        <v>67.794701986754973</v>
      </c>
    </row>
    <row r="49" spans="2:8">
      <c r="B49" s="1">
        <v>2021</v>
      </c>
      <c r="C49" s="4">
        <v>25</v>
      </c>
      <c r="D49" s="3">
        <f t="shared" si="1"/>
        <v>-0.36386768447837148</v>
      </c>
      <c r="E49" s="3"/>
      <c r="F49">
        <v>11003</v>
      </c>
      <c r="G49">
        <v>157.69999999999999</v>
      </c>
      <c r="H49" s="4">
        <f t="shared" si="2"/>
        <v>69.771718452758407</v>
      </c>
    </row>
    <row r="50" spans="2:8">
      <c r="B50" s="1">
        <v>2022</v>
      </c>
      <c r="C50" s="4">
        <v>20.399999999999999</v>
      </c>
      <c r="D50" s="3">
        <f t="shared" si="1"/>
        <v>-0.18400000000000005</v>
      </c>
      <c r="E50" s="3"/>
      <c r="F50">
        <v>11335</v>
      </c>
      <c r="G50">
        <v>166</v>
      </c>
      <c r="H50" s="4">
        <f t="shared" si="2"/>
        <v>68.283132530120483</v>
      </c>
    </row>
    <row r="52" spans="2:8">
      <c r="B52" s="2" t="s">
        <v>1</v>
      </c>
      <c r="C52">
        <f>MIN(C4:C50)</f>
        <v>20.399999999999999</v>
      </c>
    </row>
    <row r="53" spans="2:8">
      <c r="B53" s="2" t="s">
        <v>2</v>
      </c>
      <c r="C53">
        <f>MAX(C5:C51)</f>
        <v>85</v>
      </c>
    </row>
    <row r="54" spans="2:8">
      <c r="B54" s="2" t="s">
        <v>3</v>
      </c>
      <c r="C54" s="4">
        <f>AVERAGE(C4:C50)</f>
        <v>54.905957446808507</v>
      </c>
    </row>
    <row r="55" spans="2:8">
      <c r="C55" s="3">
        <f>C50/C48-1</f>
        <v>-0.48091603053435117</v>
      </c>
    </row>
    <row r="57" spans="2:8">
      <c r="B57" s="1"/>
    </row>
    <row r="58" spans="2:8">
      <c r="B58" s="1"/>
    </row>
    <row r="59" spans="2:8">
      <c r="B59" s="1"/>
    </row>
    <row r="60" spans="2:8">
      <c r="B60" s="1"/>
    </row>
    <row r="61" spans="2:8">
      <c r="B61" s="1"/>
    </row>
    <row r="62" spans="2:8">
      <c r="B62" s="1"/>
    </row>
    <row r="63" spans="2:8">
      <c r="B63" s="1"/>
    </row>
    <row r="64" spans="2:8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</sheetData>
  <mergeCells count="2">
    <mergeCell ref="B1:F1"/>
    <mergeCell ref="J1:T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35"/>
  <sheetViews>
    <sheetView workbookViewId="0">
      <selection activeCell="C6" sqref="C6"/>
    </sheetView>
  </sheetViews>
  <sheetFormatPr defaultRowHeight="14.4"/>
  <sheetData>
    <row r="3" spans="1:3">
      <c r="A3" s="1">
        <v>1990</v>
      </c>
      <c r="B3">
        <v>63.3</v>
      </c>
      <c r="C3">
        <v>1550.5</v>
      </c>
    </row>
    <row r="4" spans="1:3">
      <c r="A4" s="1">
        <v>1991</v>
      </c>
      <c r="B4">
        <v>46.6</v>
      </c>
      <c r="C4">
        <v>1676.5833333333333</v>
      </c>
    </row>
    <row r="5" spans="1:3">
      <c r="A5" s="1">
        <v>1992</v>
      </c>
      <c r="B5">
        <v>53</v>
      </c>
      <c r="C5">
        <v>1299.0833333333333</v>
      </c>
    </row>
    <row r="6" spans="1:3">
      <c r="A6" s="1">
        <v>1993</v>
      </c>
      <c r="B6">
        <v>62.8</v>
      </c>
      <c r="C6">
        <v>1445.4166666666667</v>
      </c>
    </row>
    <row r="7" spans="1:3">
      <c r="A7" s="1">
        <v>1994</v>
      </c>
      <c r="B7">
        <v>64.7</v>
      </c>
      <c r="C7">
        <v>2877.5</v>
      </c>
    </row>
    <row r="8" spans="1:3">
      <c r="A8" s="1">
        <v>1995</v>
      </c>
      <c r="B8">
        <v>55.1</v>
      </c>
      <c r="C8">
        <v>3877.25</v>
      </c>
    </row>
    <row r="9" spans="1:3">
      <c r="A9" s="1">
        <v>1996</v>
      </c>
      <c r="B9">
        <v>62.3</v>
      </c>
      <c r="C9">
        <v>3040</v>
      </c>
    </row>
    <row r="10" spans="1:3">
      <c r="A10" s="1">
        <v>1997</v>
      </c>
      <c r="B10">
        <v>59.2</v>
      </c>
      <c r="C10">
        <v>5110.666666666667</v>
      </c>
    </row>
    <row r="11" spans="1:3">
      <c r="A11" s="1">
        <v>1998</v>
      </c>
      <c r="B11">
        <v>83.5</v>
      </c>
      <c r="C11">
        <v>5802.333333333333</v>
      </c>
    </row>
    <row r="12" spans="1:3">
      <c r="A12" s="1">
        <v>1999</v>
      </c>
      <c r="B12">
        <v>79.2</v>
      </c>
      <c r="C12">
        <v>5097.333333333333</v>
      </c>
    </row>
    <row r="13" spans="1:3">
      <c r="A13" s="1">
        <v>2000</v>
      </c>
      <c r="B13">
        <v>66.599999999999994</v>
      </c>
      <c r="C13">
        <v>4559.416666666667</v>
      </c>
    </row>
    <row r="14" spans="1:3">
      <c r="A14" s="1">
        <v>2001</v>
      </c>
      <c r="B14">
        <v>65.400000000000006</v>
      </c>
      <c r="C14">
        <v>3771</v>
      </c>
    </row>
    <row r="15" spans="1:3">
      <c r="A15" s="1">
        <v>2002</v>
      </c>
      <c r="B15">
        <v>45.3</v>
      </c>
      <c r="C15">
        <v>4384</v>
      </c>
    </row>
    <row r="16" spans="1:3">
      <c r="A16" s="1">
        <v>2003</v>
      </c>
      <c r="B16">
        <v>68.8</v>
      </c>
      <c r="C16">
        <v>4337</v>
      </c>
    </row>
    <row r="17" spans="1:3">
      <c r="A17" s="1">
        <v>2004</v>
      </c>
      <c r="B17">
        <v>63</v>
      </c>
      <c r="C17">
        <v>4514</v>
      </c>
    </row>
    <row r="18" spans="1:3">
      <c r="A18" s="1">
        <v>2005</v>
      </c>
      <c r="B18">
        <v>72.099999999999994</v>
      </c>
      <c r="C18">
        <v>6533</v>
      </c>
    </row>
    <row r="19" spans="1:3">
      <c r="A19" s="1">
        <v>2006</v>
      </c>
      <c r="B19">
        <v>52.3</v>
      </c>
      <c r="C19">
        <v>6444</v>
      </c>
    </row>
    <row r="20" spans="1:3">
      <c r="A20" s="1">
        <v>2007</v>
      </c>
      <c r="B20">
        <v>54.6</v>
      </c>
      <c r="C20">
        <v>7493</v>
      </c>
    </row>
    <row r="21" spans="1:3">
      <c r="A21" s="1">
        <v>2008</v>
      </c>
      <c r="B21">
        <v>67</v>
      </c>
      <c r="C21">
        <v>7772</v>
      </c>
    </row>
    <row r="22" spans="1:3">
      <c r="A22" s="1">
        <v>2009</v>
      </c>
      <c r="B22">
        <v>62.2</v>
      </c>
      <c r="C22">
        <v>7407</v>
      </c>
    </row>
    <row r="23" spans="1:3">
      <c r="A23" s="1">
        <v>2010</v>
      </c>
      <c r="B23">
        <v>55.9</v>
      </c>
      <c r="C23">
        <v>9320</v>
      </c>
    </row>
    <row r="24" spans="1:3">
      <c r="A24" s="1">
        <v>2011</v>
      </c>
      <c r="B24">
        <v>73.5</v>
      </c>
      <c r="C24">
        <v>12622</v>
      </c>
    </row>
    <row r="25" spans="1:3">
      <c r="A25" s="1">
        <v>2012</v>
      </c>
      <c r="B25">
        <v>55.5</v>
      </c>
      <c r="C25">
        <v>8622</v>
      </c>
    </row>
    <row r="26" spans="1:3">
      <c r="A26" s="1">
        <v>2013</v>
      </c>
      <c r="B26">
        <v>48.5</v>
      </c>
      <c r="C26">
        <v>6947</v>
      </c>
    </row>
    <row r="27" spans="1:3">
      <c r="A27" s="1">
        <v>2014</v>
      </c>
      <c r="B27">
        <v>48.351999999999997</v>
      </c>
      <c r="C27">
        <v>9327</v>
      </c>
    </row>
    <row r="28" spans="1:3">
      <c r="A28" s="1">
        <v>2015</v>
      </c>
      <c r="B28">
        <v>42.8</v>
      </c>
      <c r="C28">
        <v>9220</v>
      </c>
    </row>
    <row r="29" spans="1:3">
      <c r="A29" s="1">
        <v>2016</v>
      </c>
      <c r="B29">
        <v>68</v>
      </c>
      <c r="C29">
        <v>9514</v>
      </c>
    </row>
    <row r="30" spans="1:3">
      <c r="A30" s="1">
        <v>2017</v>
      </c>
      <c r="B30">
        <v>47.8</v>
      </c>
      <c r="C30">
        <v>9425</v>
      </c>
    </row>
    <row r="31" spans="1:3">
      <c r="A31" s="1">
        <v>2018</v>
      </c>
      <c r="B31">
        <v>52.128</v>
      </c>
      <c r="C31">
        <v>9346</v>
      </c>
    </row>
    <row r="32" spans="1:3">
      <c r="A32" s="1">
        <v>2019</v>
      </c>
      <c r="B32">
        <v>47.2</v>
      </c>
      <c r="C32">
        <v>8785</v>
      </c>
    </row>
    <row r="33" spans="1:3">
      <c r="A33" s="1">
        <v>2020</v>
      </c>
      <c r="B33">
        <v>39.299999999999997</v>
      </c>
      <c r="C33">
        <v>10237</v>
      </c>
    </row>
    <row r="34" spans="1:3">
      <c r="A34" s="1">
        <v>2021</v>
      </c>
      <c r="B34">
        <v>25</v>
      </c>
      <c r="C34">
        <v>11003</v>
      </c>
    </row>
    <row r="35" spans="1:3">
      <c r="A35" s="1">
        <v>2022</v>
      </c>
      <c r="B35">
        <v>20.399999999999999</v>
      </c>
      <c r="C35">
        <v>11335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Moorhead</dc:creator>
  <cp:lastModifiedBy>Anne Moorhead</cp:lastModifiedBy>
  <dcterms:created xsi:type="dcterms:W3CDTF">2023-07-09T21:01:36Z</dcterms:created>
  <dcterms:modified xsi:type="dcterms:W3CDTF">2023-07-09T21:01:36Z</dcterms:modified>
</cp:coreProperties>
</file>