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ropbox (Devpolicy)\Research\Australasian aid\Stakeholder\Journal Articles\NZ 15\Workings\"/>
    </mc:Choice>
  </mc:AlternateContent>
  <bookViews>
    <workbookView xWindow="0" yWindow="0" windowWidth="28800" windowHeight="12210" activeTab="4"/>
  </bookViews>
  <sheets>
    <sheet name="about" sheetId="2" r:id="rId1"/>
    <sheet name="raw data" sheetId="1" r:id="rId2"/>
    <sheet name="tidied data" sheetId="3" r:id="rId3"/>
    <sheet name="data with 'other' removed" sheetId="5" r:id="rId4"/>
    <sheet name="chart" sheetId="4" r:id="rId5"/>
  </sheets>
  <calcPr calcId="162913"/>
</workbook>
</file>

<file path=xl/calcChain.xml><?xml version="1.0" encoding="utf-8"?>
<calcChain xmlns="http://schemas.openxmlformats.org/spreadsheetml/2006/main">
  <c r="N16" i="5" l="1"/>
  <c r="M16" i="5"/>
  <c r="J16" i="5"/>
  <c r="I16" i="5"/>
  <c r="F16" i="5"/>
  <c r="E16" i="5"/>
  <c r="B16" i="5"/>
  <c r="O14" i="5"/>
  <c r="K14" i="5"/>
  <c r="G14" i="5"/>
  <c r="C14" i="5"/>
  <c r="O13" i="5"/>
  <c r="N13" i="5"/>
  <c r="K13" i="5"/>
  <c r="J13" i="5"/>
  <c r="G13" i="5"/>
  <c r="F13" i="5"/>
  <c r="C13" i="5"/>
  <c r="B13" i="5"/>
  <c r="N12" i="5"/>
  <c r="M12" i="5"/>
  <c r="J12" i="5"/>
  <c r="I12" i="5"/>
  <c r="F12" i="5"/>
  <c r="E12" i="5"/>
  <c r="B12" i="5"/>
  <c r="P8" i="5"/>
  <c r="P16" i="5" s="1"/>
  <c r="O8" i="5"/>
  <c r="O15" i="5" s="1"/>
  <c r="N8" i="5"/>
  <c r="N14" i="5" s="1"/>
  <c r="M8" i="5"/>
  <c r="M13" i="5" s="1"/>
  <c r="L8" i="5"/>
  <c r="L16" i="5" s="1"/>
  <c r="K8" i="5"/>
  <c r="K15" i="5" s="1"/>
  <c r="J8" i="5"/>
  <c r="J14" i="5" s="1"/>
  <c r="I8" i="5"/>
  <c r="I13" i="5" s="1"/>
  <c r="H8" i="5"/>
  <c r="H16" i="5" s="1"/>
  <c r="G8" i="5"/>
  <c r="G15" i="5" s="1"/>
  <c r="F8" i="5"/>
  <c r="F14" i="5" s="1"/>
  <c r="E8" i="5"/>
  <c r="E13" i="5" s="1"/>
  <c r="D8" i="5"/>
  <c r="D16" i="5" s="1"/>
  <c r="C8" i="5"/>
  <c r="C15" i="5" s="1"/>
  <c r="B8" i="5"/>
  <c r="B14" i="5" s="1"/>
  <c r="P24" i="3"/>
  <c r="P23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4" i="3"/>
  <c r="B23" i="3"/>
  <c r="H15" i="5" l="1"/>
  <c r="P15" i="5"/>
  <c r="D14" i="5"/>
  <c r="L14" i="5"/>
  <c r="I15" i="5"/>
  <c r="C12" i="5"/>
  <c r="G12" i="5"/>
  <c r="G17" i="5" s="1"/>
  <c r="K12" i="5"/>
  <c r="O12" i="5"/>
  <c r="O17" i="5" s="1"/>
  <c r="D13" i="5"/>
  <c r="H13" i="5"/>
  <c r="L13" i="5"/>
  <c r="P13" i="5"/>
  <c r="E14" i="5"/>
  <c r="I14" i="5"/>
  <c r="I17" i="5" s="1"/>
  <c r="M14" i="5"/>
  <c r="B15" i="5"/>
  <c r="B17" i="5" s="1"/>
  <c r="F15" i="5"/>
  <c r="J15" i="5"/>
  <c r="J17" i="5" s="1"/>
  <c r="N15" i="5"/>
  <c r="N17" i="5" s="1"/>
  <c r="C16" i="5"/>
  <c r="G16" i="5"/>
  <c r="K16" i="5"/>
  <c r="K17" i="5" s="1"/>
  <c r="O16" i="5"/>
  <c r="F17" i="5"/>
  <c r="C17" i="5"/>
  <c r="D15" i="5"/>
  <c r="L15" i="5"/>
  <c r="H14" i="5"/>
  <c r="P14" i="5"/>
  <c r="E15" i="5"/>
  <c r="E17" i="5" s="1"/>
  <c r="M15" i="5"/>
  <c r="M17" i="5" s="1"/>
  <c r="D12" i="5"/>
  <c r="H12" i="5"/>
  <c r="L12" i="5"/>
  <c r="L17" i="5" s="1"/>
  <c r="P12" i="5"/>
  <c r="P17" i="5" s="1"/>
  <c r="O4" i="4"/>
  <c r="K4" i="4"/>
  <c r="C3" i="4"/>
  <c r="P28" i="3"/>
  <c r="P2" i="4" s="1"/>
  <c r="O28" i="3"/>
  <c r="O6" i="4" s="1"/>
  <c r="N28" i="3"/>
  <c r="N5" i="4" s="1"/>
  <c r="M28" i="3"/>
  <c r="M3" i="4" s="1"/>
  <c r="L28" i="3"/>
  <c r="L2" i="4" s="1"/>
  <c r="K28" i="3"/>
  <c r="K6" i="4" s="1"/>
  <c r="J28" i="3"/>
  <c r="J5" i="4" s="1"/>
  <c r="I28" i="3"/>
  <c r="I3" i="4" s="1"/>
  <c r="H28" i="3"/>
  <c r="H2" i="4" s="1"/>
  <c r="G28" i="3"/>
  <c r="G6" i="4" s="1"/>
  <c r="F28" i="3"/>
  <c r="F5" i="4" s="1"/>
  <c r="E28" i="3"/>
  <c r="E3" i="4" s="1"/>
  <c r="D28" i="3"/>
  <c r="D2" i="4" s="1"/>
  <c r="C28" i="3"/>
  <c r="C6" i="4" s="1"/>
  <c r="B28" i="3"/>
  <c r="B4" i="4" s="1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B26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B25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P17" i="3"/>
  <c r="H17" i="5" l="1"/>
  <c r="D17" i="5"/>
  <c r="K3" i="4"/>
  <c r="C5" i="4"/>
  <c r="B7" i="4"/>
  <c r="G5" i="4"/>
  <c r="M7" i="4"/>
  <c r="I2" i="4"/>
  <c r="N3" i="4"/>
  <c r="N7" i="4"/>
  <c r="O3" i="4"/>
  <c r="C4" i="4"/>
  <c r="E2" i="4"/>
  <c r="M2" i="4"/>
  <c r="K5" i="4"/>
  <c r="E7" i="4"/>
  <c r="F3" i="4"/>
  <c r="F7" i="4"/>
  <c r="J2" i="4"/>
  <c r="G3" i="4"/>
  <c r="I7" i="4"/>
  <c r="J3" i="4"/>
  <c r="J7" i="4"/>
  <c r="G4" i="4"/>
  <c r="F2" i="4"/>
  <c r="N2" i="4"/>
  <c r="O5" i="4"/>
  <c r="D6" i="4"/>
  <c r="L6" i="4"/>
  <c r="E6" i="4"/>
  <c r="I6" i="4"/>
  <c r="H4" i="4"/>
  <c r="D5" i="4"/>
  <c r="P5" i="4"/>
  <c r="D3" i="4"/>
  <c r="H3" i="4"/>
  <c r="L3" i="4"/>
  <c r="P3" i="4"/>
  <c r="F6" i="4"/>
  <c r="J6" i="4"/>
  <c r="N6" i="4"/>
  <c r="C7" i="4"/>
  <c r="G7" i="4"/>
  <c r="K7" i="4"/>
  <c r="O7" i="4"/>
  <c r="E4" i="4"/>
  <c r="I4" i="4"/>
  <c r="M4" i="4"/>
  <c r="C2" i="4"/>
  <c r="G2" i="4"/>
  <c r="K2" i="4"/>
  <c r="O2" i="4"/>
  <c r="E5" i="4"/>
  <c r="I5" i="4"/>
  <c r="M5" i="4"/>
  <c r="H6" i="4"/>
  <c r="P6" i="4"/>
  <c r="M6" i="4"/>
  <c r="D4" i="4"/>
  <c r="L4" i="4"/>
  <c r="P4" i="4"/>
  <c r="H5" i="4"/>
  <c r="L5" i="4"/>
  <c r="D7" i="4"/>
  <c r="H7" i="4"/>
  <c r="L7" i="4"/>
  <c r="P7" i="4"/>
  <c r="F4" i="4"/>
  <c r="J4" i="4"/>
  <c r="N4" i="4"/>
  <c r="B6" i="4"/>
  <c r="B5" i="4"/>
  <c r="B3" i="4"/>
  <c r="B2" i="4"/>
</calcChain>
</file>

<file path=xl/sharedStrings.xml><?xml version="1.0" encoding="utf-8"?>
<sst xmlns="http://schemas.openxmlformats.org/spreadsheetml/2006/main" count="108" uniqueCount="81">
  <si>
    <t>Dataset: Aid (ODA) by sector and donor [DAC5]</t>
  </si>
  <si>
    <t>Donor</t>
  </si>
  <si>
    <t>New Zealand</t>
  </si>
  <si>
    <t>Aid type</t>
  </si>
  <si>
    <t>Total ODA</t>
  </si>
  <si>
    <t>Amount type</t>
  </si>
  <si>
    <t>Constant Prices</t>
  </si>
  <si>
    <t>Unit</t>
  </si>
  <si>
    <t>US Dollar, Millions, 2015</t>
  </si>
  <si>
    <t>Year</t>
  </si>
  <si>
    <t>I. Social Infrastructure &amp; Services</t>
  </si>
  <si>
    <t>I.1. Education</t>
  </si>
  <si>
    <t>I.1.a. Education, Level Unspecified</t>
  </si>
  <si>
    <t>I.1.b. Basic Education</t>
  </si>
  <si>
    <t>I.1.c. Secondary Education</t>
  </si>
  <si>
    <t>I.1.d. Post-Secondary Education</t>
  </si>
  <si>
    <t>I.2. Health</t>
  </si>
  <si>
    <t>I.2.a. Health, General</t>
  </si>
  <si>
    <t>I.2.b. Basic Health</t>
  </si>
  <si>
    <t>I.3. Population Pol./Progr. &amp; Reproductive Health</t>
  </si>
  <si>
    <t>I.4. Water Supply &amp; Sanitation</t>
  </si>
  <si>
    <t>I.5. Government &amp; Civil Society</t>
  </si>
  <si>
    <t>I.5.a. Government &amp; Civil Society-general</t>
  </si>
  <si>
    <t>I.5.b. Conflict, Peace &amp; Security</t>
  </si>
  <si>
    <t>I.6. Other Social Infrastructure &amp; Services</t>
  </si>
  <si>
    <t>II. Economic Infrastructure &amp; Services</t>
  </si>
  <si>
    <t>II.1. Transport &amp; Storage</t>
  </si>
  <si>
    <t>II.2. Communications</t>
  </si>
  <si>
    <t>II.3. Energy</t>
  </si>
  <si>
    <t>II.4. Banking &amp; Financial Services</t>
  </si>
  <si>
    <t>II.5. Business &amp; Other Services</t>
  </si>
  <si>
    <t>III. Production Sectors</t>
  </si>
  <si>
    <t>III.1. Agriculture, Forestry, Fishing</t>
  </si>
  <si>
    <t>III.1.a. Agriculture</t>
  </si>
  <si>
    <t>III.1.b. Forestry</t>
  </si>
  <si>
    <t>III.1.c. Fishing</t>
  </si>
  <si>
    <t>III.2. Industry, Mining, Construction</t>
  </si>
  <si>
    <t>III.2.a. Industry</t>
  </si>
  <si>
    <t>III.2.b. Mineral Resources &amp; Mining</t>
  </si>
  <si>
    <t>III.2.c. Construction</t>
  </si>
  <si>
    <t>III.3.a. Trade Policies &amp; Regulations</t>
  </si>
  <si>
    <t>III.3.b. Tourism</t>
  </si>
  <si>
    <t>IV. Multi-Sector / Cross-Cutting</t>
  </si>
  <si>
    <t>IV.1. General Environment Protection</t>
  </si>
  <si>
    <t>IV.2. Other Multisector</t>
  </si>
  <si>
    <t>V. Total Sector Allocable (I+II+III+IV)</t>
  </si>
  <si>
    <t>VI. Commodity Aid / General Prog. Ass.</t>
  </si>
  <si>
    <t>VI.1. General Budget Support</t>
  </si>
  <si>
    <t>VI.2. Dev. Food Aid/Food Security Ass.</t>
  </si>
  <si>
    <t>VI.3. Other Commodity Ass.</t>
  </si>
  <si>
    <t>VII. Action Relating to Debt</t>
  </si>
  <si>
    <t>VIII. Humanitarian Aid</t>
  </si>
  <si>
    <t>VIII.1. Emergency Response</t>
  </si>
  <si>
    <t>VIII.2. Reconstruction Relief &amp; Rehabilitation</t>
  </si>
  <si>
    <t>VIII.3. Disaster Prevention &amp; Preparedness</t>
  </si>
  <si>
    <t>IX. Unallocated / Unspecified</t>
  </si>
  <si>
    <t>Total (V+VI+VII+VIII+IX)</t>
  </si>
  <si>
    <t>Data extracted on 02 May 2017 22:51 UTC (GMT) from OECD.Stat</t>
  </si>
  <si>
    <t>http://stats.oecd.org/Index.aspx?datasetcode=TABLE5#</t>
  </si>
  <si>
    <r>
      <t xml:space="preserve">Note that these numbers are in inflation adjusted </t>
    </r>
    <r>
      <rPr>
        <b/>
        <u/>
        <sz val="10"/>
        <rFont val="Arial"/>
        <family val="2"/>
      </rPr>
      <t>US dollars</t>
    </r>
  </si>
  <si>
    <t>Manual total</t>
  </si>
  <si>
    <t>Education</t>
  </si>
  <si>
    <t>Health</t>
  </si>
  <si>
    <t>Water Supply &amp; Sanitation</t>
  </si>
  <si>
    <t>Government &amp; Civil Society</t>
  </si>
  <si>
    <t>Other Social Infrastructure &amp; Services</t>
  </si>
  <si>
    <t>Economic Infrastructure &amp; Services</t>
  </si>
  <si>
    <t>Production Sectors</t>
  </si>
  <si>
    <t>Multi-Sector / Cross-Cutting</t>
  </si>
  <si>
    <t>Action Relating to Debt</t>
  </si>
  <si>
    <t>Humanitarian Aid</t>
  </si>
  <si>
    <t>Unallocated / Unspecified</t>
  </si>
  <si>
    <t>Population Pol./Progr. &amp; Reproductive Health</t>
  </si>
  <si>
    <t>Governance</t>
  </si>
  <si>
    <t>Economic Development</t>
  </si>
  <si>
    <t>Commodity Aid / General Prog. Ass.</t>
  </si>
  <si>
    <t>Other</t>
  </si>
  <si>
    <t>Humanitarian Assistance</t>
  </si>
  <si>
    <t>Total</t>
  </si>
  <si>
    <t>Humanitarian Emergencies</t>
  </si>
  <si>
    <t>Note that these are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</si>
</sst>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9" fillId="0" borderId="0" xfId="0" applyFont="1"/>
    <xf numFmtId="0" fontId="20" fillId="0" borderId="0" xfId="0" applyFont="1"/>
    <xf numFmtId="1" fontId="0" fillId="0" borderId="0" xfId="0" applyNumberFormat="1"/>
    <xf numFmtId="9" fontId="0" fillId="0" borderId="0" xfId="1" applyFon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9" fontId="0" fillId="39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99005113335478E-2"/>
          <c:y val="0.11331174973686665"/>
          <c:w val="0.9248769217641023"/>
          <c:h val="0.82812262680362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Economic Development</c:v>
                </c:pt>
              </c:strCache>
            </c:strRef>
          </c:tx>
          <c:spPr>
            <a:solidFill>
              <a:srgbClr val="FF0000">
                <a:alpha val="44000"/>
              </a:srgb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chart!$B$1:$P$1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chart!$B$2:$P$2</c:f>
              <c:numCache>
                <c:formatCode>0%</c:formatCode>
                <c:ptCount val="15"/>
                <c:pt idx="0">
                  <c:v>9.409652550427712E-2</c:v>
                </c:pt>
                <c:pt idx="1">
                  <c:v>9.3841324818703317E-2</c:v>
                </c:pt>
                <c:pt idx="2">
                  <c:v>7.7765286670902767E-2</c:v>
                </c:pt>
                <c:pt idx="3">
                  <c:v>7.7727741814429124E-2</c:v>
                </c:pt>
                <c:pt idx="4">
                  <c:v>5.1959361393323654E-2</c:v>
                </c:pt>
                <c:pt idx="5">
                  <c:v>0.10756505646410093</c:v>
                </c:pt>
                <c:pt idx="6">
                  <c:v>9.4578754578754573E-2</c:v>
                </c:pt>
                <c:pt idx="7">
                  <c:v>9.4505004143558349E-2</c:v>
                </c:pt>
                <c:pt idx="8">
                  <c:v>0.14553638409602401</c:v>
                </c:pt>
                <c:pt idx="9">
                  <c:v>0.12071035164524783</c:v>
                </c:pt>
                <c:pt idx="10">
                  <c:v>0.24139512035369248</c:v>
                </c:pt>
                <c:pt idx="11">
                  <c:v>0.25515936011723045</c:v>
                </c:pt>
                <c:pt idx="12">
                  <c:v>0.26034047298848689</c:v>
                </c:pt>
                <c:pt idx="13">
                  <c:v>0.31949280408542247</c:v>
                </c:pt>
                <c:pt idx="14">
                  <c:v>0.29775171065493644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F-4C21-99E1-C2564343C48E}"/>
            </c:ext>
          </c:extLst>
        </c:ser>
        <c:ser>
          <c:idx val="2"/>
          <c:order val="1"/>
          <c:tx>
            <c:strRef>
              <c:f>chart!$A$3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44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chart!$B$1:$P$1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chart!$B$3:$P$3</c:f>
              <c:numCache>
                <c:formatCode>0%</c:formatCode>
                <c:ptCount val="15"/>
                <c:pt idx="0">
                  <c:v>0.3326116802196642</c:v>
                </c:pt>
                <c:pt idx="1">
                  <c:v>0.28634051304253705</c:v>
                </c:pt>
                <c:pt idx="2">
                  <c:v>0.23808592795346789</c:v>
                </c:pt>
                <c:pt idx="3">
                  <c:v>0.23402758232479598</c:v>
                </c:pt>
                <c:pt idx="4">
                  <c:v>0.14938316400580551</c:v>
                </c:pt>
                <c:pt idx="5">
                  <c:v>0.20425274766778714</c:v>
                </c:pt>
                <c:pt idx="6">
                  <c:v>0.1731868131868132</c:v>
                </c:pt>
                <c:pt idx="7">
                  <c:v>0.17463504812902403</c:v>
                </c:pt>
                <c:pt idx="8">
                  <c:v>0.20951666488050583</c:v>
                </c:pt>
                <c:pt idx="9">
                  <c:v>0.21024572800451913</c:v>
                </c:pt>
                <c:pt idx="10">
                  <c:v>0.16908465695103977</c:v>
                </c:pt>
                <c:pt idx="11">
                  <c:v>0.19459030406643055</c:v>
                </c:pt>
                <c:pt idx="12">
                  <c:v>0.21910978449831076</c:v>
                </c:pt>
                <c:pt idx="13">
                  <c:v>0.18004294336118848</c:v>
                </c:pt>
                <c:pt idx="14">
                  <c:v>0.20664711632453567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F-4C21-99E1-C2564343C48E}"/>
            </c:ext>
          </c:extLst>
        </c:ser>
        <c:ser>
          <c:idx val="3"/>
          <c:order val="2"/>
          <c:tx>
            <c:strRef>
              <c:f>chart!$A$4</c:f>
              <c:strCache>
                <c:ptCount val="1"/>
                <c:pt idx="0">
                  <c:v>Governance</c:v>
                </c:pt>
              </c:strCache>
            </c:strRef>
          </c:tx>
          <c:spPr>
            <a:solidFill>
              <a:schemeClr val="accent4">
                <a:alpha val="44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chart!$B$1:$P$1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chart!$B$4:$P$4</c:f>
              <c:numCache>
                <c:formatCode>0%</c:formatCode>
                <c:ptCount val="15"/>
                <c:pt idx="0">
                  <c:v>0.11241947407329179</c:v>
                </c:pt>
                <c:pt idx="1">
                  <c:v>0.1012014287260526</c:v>
                </c:pt>
                <c:pt idx="2">
                  <c:v>9.0375873698616729E-2</c:v>
                </c:pt>
                <c:pt idx="3">
                  <c:v>0.12580917534477906</c:v>
                </c:pt>
                <c:pt idx="4">
                  <c:v>0.10333817126269956</c:v>
                </c:pt>
                <c:pt idx="5">
                  <c:v>0.12731804962797902</c:v>
                </c:pt>
                <c:pt idx="6">
                  <c:v>0.14227106227106229</c:v>
                </c:pt>
                <c:pt idx="7">
                  <c:v>0.14700070121756867</c:v>
                </c:pt>
                <c:pt idx="8">
                  <c:v>0.14382166970314006</c:v>
                </c:pt>
                <c:pt idx="9">
                  <c:v>0.16819658240361532</c:v>
                </c:pt>
                <c:pt idx="10">
                  <c:v>0.12127067299819878</c:v>
                </c:pt>
                <c:pt idx="11">
                  <c:v>0.12034436439125655</c:v>
                </c:pt>
                <c:pt idx="12">
                  <c:v>9.1088004723324692E-2</c:v>
                </c:pt>
                <c:pt idx="13">
                  <c:v>9.8740714948932232E-2</c:v>
                </c:pt>
                <c:pt idx="14">
                  <c:v>9.9567099567099554E-2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EF-4C21-99E1-C2564343C48E}"/>
            </c:ext>
          </c:extLst>
        </c:ser>
        <c:ser>
          <c:idx val="4"/>
          <c:order val="3"/>
          <c:tx>
            <c:strRef>
              <c:f>chart!$A$5</c:f>
              <c:strCache>
                <c:ptCount val="1"/>
                <c:pt idx="0">
                  <c:v>Humanitarian Emergencies</c:v>
                </c:pt>
              </c:strCache>
            </c:strRef>
          </c:tx>
          <c:spPr>
            <a:solidFill>
              <a:schemeClr val="accent5">
                <a:alpha val="44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chart!$B$1:$P$1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chart!$B$5:$P$5</c:f>
              <c:numCache>
                <c:formatCode>0%</c:formatCode>
                <c:ptCount val="15"/>
                <c:pt idx="0">
                  <c:v>3.0203823001372899E-2</c:v>
                </c:pt>
                <c:pt idx="1">
                  <c:v>5.2873687628531223E-2</c:v>
                </c:pt>
                <c:pt idx="2">
                  <c:v>7.3268488195903994E-2</c:v>
                </c:pt>
                <c:pt idx="3">
                  <c:v>0.10418425743503144</c:v>
                </c:pt>
                <c:pt idx="4">
                  <c:v>0.2365384615384615</c:v>
                </c:pt>
                <c:pt idx="5">
                  <c:v>0.10586546814216113</c:v>
                </c:pt>
                <c:pt idx="6">
                  <c:v>0.11695970695970696</c:v>
                </c:pt>
                <c:pt idx="7">
                  <c:v>9.4377510040160636E-2</c:v>
                </c:pt>
                <c:pt idx="8">
                  <c:v>6.8552852498838995E-2</c:v>
                </c:pt>
                <c:pt idx="9">
                  <c:v>8.8158452196017506E-2</c:v>
                </c:pt>
                <c:pt idx="10">
                  <c:v>7.8958572130342228E-2</c:v>
                </c:pt>
                <c:pt idx="11">
                  <c:v>6.2614482842837951E-2</c:v>
                </c:pt>
                <c:pt idx="12">
                  <c:v>6.9111424541607902E-2</c:v>
                </c:pt>
                <c:pt idx="13">
                  <c:v>7.7007892293407612E-2</c:v>
                </c:pt>
                <c:pt idx="14">
                  <c:v>6.119257086999022E-2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EF-4C21-99E1-C2564343C48E}"/>
            </c:ext>
          </c:extLst>
        </c:ser>
        <c:ser>
          <c:idx val="5"/>
          <c:order val="4"/>
          <c:tx>
            <c:strRef>
              <c:f>chart!$A$6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chart!$B$1:$P$1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chart!$B$6:$P$6</c:f>
              <c:numCache>
                <c:formatCode>0%</c:formatCode>
                <c:ptCount val="15"/>
                <c:pt idx="0">
                  <c:v>6.4895976343858908E-2</c:v>
                </c:pt>
                <c:pt idx="1">
                  <c:v>5.2386621928780172E-2</c:v>
                </c:pt>
                <c:pt idx="2">
                  <c:v>7.1948775599980447E-2</c:v>
                </c:pt>
                <c:pt idx="3">
                  <c:v>7.5147762454264008E-2</c:v>
                </c:pt>
                <c:pt idx="4">
                  <c:v>8.254716981132075E-2</c:v>
                </c:pt>
                <c:pt idx="5">
                  <c:v>0.10114438947010614</c:v>
                </c:pt>
                <c:pt idx="6">
                  <c:v>6.8095238095238098E-2</c:v>
                </c:pt>
                <c:pt idx="7">
                  <c:v>8.0735640976604836E-2</c:v>
                </c:pt>
                <c:pt idx="8">
                  <c:v>9.0022505626406596E-2</c:v>
                </c:pt>
                <c:pt idx="9">
                  <c:v>0.10401073294732383</c:v>
                </c:pt>
                <c:pt idx="10">
                  <c:v>9.9623383003111188E-2</c:v>
                </c:pt>
                <c:pt idx="11">
                  <c:v>9.7203565758944913E-2</c:v>
                </c:pt>
                <c:pt idx="12">
                  <c:v>9.3384065339324959E-2</c:v>
                </c:pt>
                <c:pt idx="13">
                  <c:v>8.1621402042711233E-2</c:v>
                </c:pt>
                <c:pt idx="14">
                  <c:v>6.6694595726853795E-2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EF-4C21-99E1-C2564343C48E}"/>
            </c:ext>
          </c:extLst>
        </c:ser>
        <c:ser>
          <c:idx val="1"/>
          <c:order val="5"/>
          <c:tx>
            <c:strRef>
              <c:f>chart!$A$7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75000"/>
                <a:alpha val="44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chart!$B$1:$P$1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chart!$B$7:$P$7</c:f>
              <c:numCache>
                <c:formatCode>0%</c:formatCode>
                <c:ptCount val="15"/>
                <c:pt idx="0">
                  <c:v>0.3657725208575352</c:v>
                </c:pt>
                <c:pt idx="1">
                  <c:v>0.41335642385539556</c:v>
                </c:pt>
                <c:pt idx="2">
                  <c:v>0.44855564788112812</c:v>
                </c:pt>
                <c:pt idx="3">
                  <c:v>0.38310348062670047</c:v>
                </c:pt>
                <c:pt idx="4">
                  <c:v>0.37623367198838892</c:v>
                </c:pt>
                <c:pt idx="5">
                  <c:v>0.35385428862786572</c:v>
                </c:pt>
                <c:pt idx="6">
                  <c:v>0.40490842490842494</c:v>
                </c:pt>
                <c:pt idx="7">
                  <c:v>0.40874609549308344</c:v>
                </c:pt>
                <c:pt idx="8">
                  <c:v>0.34254992319508448</c:v>
                </c:pt>
                <c:pt idx="9">
                  <c:v>0.30867815280327632</c:v>
                </c:pt>
                <c:pt idx="10">
                  <c:v>0.28966759456361546</c:v>
                </c:pt>
                <c:pt idx="11">
                  <c:v>0.27008792282329952</c:v>
                </c:pt>
                <c:pt idx="12">
                  <c:v>0.2669662479089448</c:v>
                </c:pt>
                <c:pt idx="13">
                  <c:v>0.24309424326833798</c:v>
                </c:pt>
                <c:pt idx="14">
                  <c:v>0.26814690685658427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F-4C21-99E1-C2564343C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50597088"/>
        <c:axId val="450607912"/>
      </c:barChart>
      <c:catAx>
        <c:axId val="45059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07912"/>
        <c:crosses val="autoZero"/>
        <c:auto val="1"/>
        <c:lblAlgn val="ctr"/>
        <c:lblOffset val="100"/>
        <c:noMultiLvlLbl val="0"/>
      </c:catAx>
      <c:valAx>
        <c:axId val="450607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59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4225304226822754E-2"/>
          <c:y val="2.1742942030723324E-2"/>
          <c:w val="0.95923837635500286"/>
          <c:h val="7.1865382309444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9</xdr:row>
      <xdr:rowOff>123826</xdr:rowOff>
    </xdr:from>
    <xdr:to>
      <xdr:col>11</xdr:col>
      <xdr:colOff>266700</xdr:colOff>
      <xdr:row>32</xdr:row>
      <xdr:rowOff>152401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6605E0-DCEA-4D97-BE88-47613D371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A6" sqref="A6"/>
    </sheetView>
  </sheetViews>
  <sheetFormatPr defaultRowHeight="12.75" x14ac:dyDescent="0.2"/>
  <sheetData>
    <row r="1" spans="1:3" x14ac:dyDescent="0.2">
      <c r="A1" t="s">
        <v>0</v>
      </c>
    </row>
    <row r="2" spans="1:3" x14ac:dyDescent="0.2">
      <c r="A2" t="s">
        <v>1</v>
      </c>
      <c r="C2" t="s">
        <v>2</v>
      </c>
    </row>
    <row r="3" spans="1:3" x14ac:dyDescent="0.2">
      <c r="A3" t="s">
        <v>3</v>
      </c>
      <c r="C3" t="s">
        <v>4</v>
      </c>
    </row>
    <row r="4" spans="1:3" x14ac:dyDescent="0.2">
      <c r="A4" t="s">
        <v>5</v>
      </c>
      <c r="C4" t="s">
        <v>6</v>
      </c>
    </row>
    <row r="5" spans="1:3" x14ac:dyDescent="0.2">
      <c r="A5" t="s">
        <v>7</v>
      </c>
      <c r="C5" t="s">
        <v>8</v>
      </c>
    </row>
    <row r="6" spans="1:3" x14ac:dyDescent="0.2">
      <c r="A6" t="s">
        <v>58</v>
      </c>
    </row>
    <row r="7" spans="1:3" x14ac:dyDescent="0.2">
      <c r="A7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zoomScale="85" zoomScaleNormal="85" workbookViewId="0">
      <pane ySplit="2" topLeftCell="A3" activePane="bottomLeft" state="frozen"/>
      <selection pane="bottomLeft" activeCell="A48" sqref="A48"/>
    </sheetView>
  </sheetViews>
  <sheetFormatPr defaultRowHeight="12.75" x14ac:dyDescent="0.2"/>
  <cols>
    <col min="1" max="1" width="43.42578125" customWidth="1"/>
    <col min="2" max="16" width="7" bestFit="1" customWidth="1"/>
  </cols>
  <sheetData>
    <row r="1" spans="1:16" x14ac:dyDescent="0.2">
      <c r="A1" s="1" t="s">
        <v>59</v>
      </c>
    </row>
    <row r="2" spans="1:16" x14ac:dyDescent="0.2">
      <c r="A2" s="2" t="s">
        <v>9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>
        <v>2013</v>
      </c>
      <c r="O2" s="2">
        <v>2014</v>
      </c>
      <c r="P2" s="2">
        <v>2015</v>
      </c>
    </row>
    <row r="3" spans="1:16" x14ac:dyDescent="0.2">
      <c r="A3" t="s">
        <v>10</v>
      </c>
      <c r="B3">
        <v>99.93</v>
      </c>
      <c r="C3">
        <v>90.16</v>
      </c>
      <c r="D3">
        <v>97.75</v>
      </c>
      <c r="E3">
        <v>96.05</v>
      </c>
      <c r="F3">
        <v>96.65</v>
      </c>
      <c r="G3">
        <v>118.7</v>
      </c>
      <c r="H3">
        <v>107.4</v>
      </c>
      <c r="I3">
        <v>131.02000000000001</v>
      </c>
      <c r="J3">
        <v>127.32</v>
      </c>
      <c r="K3">
        <v>143.03</v>
      </c>
      <c r="L3">
        <v>123.48</v>
      </c>
      <c r="M3">
        <v>137.41999999999999</v>
      </c>
      <c r="N3">
        <v>126.27</v>
      </c>
      <c r="O3">
        <v>129.08000000000001</v>
      </c>
      <c r="P3">
        <v>139.72</v>
      </c>
    </row>
    <row r="4" spans="1:16" x14ac:dyDescent="0.2">
      <c r="A4" t="s">
        <v>11</v>
      </c>
      <c r="B4">
        <v>62.99</v>
      </c>
      <c r="C4">
        <v>52.91</v>
      </c>
      <c r="D4">
        <v>48.71</v>
      </c>
      <c r="E4">
        <v>49.89</v>
      </c>
      <c r="F4">
        <v>41.17</v>
      </c>
      <c r="G4">
        <v>54.08</v>
      </c>
      <c r="H4">
        <v>47.28</v>
      </c>
      <c r="I4">
        <v>54.79</v>
      </c>
      <c r="J4">
        <v>58.65</v>
      </c>
      <c r="K4">
        <v>59.55</v>
      </c>
      <c r="L4">
        <v>51.63</v>
      </c>
      <c r="M4">
        <v>63.74</v>
      </c>
      <c r="N4">
        <v>66.8</v>
      </c>
      <c r="O4">
        <v>62.05</v>
      </c>
      <c r="P4">
        <v>73.989999999999995</v>
      </c>
    </row>
    <row r="5" spans="1:16" x14ac:dyDescent="0.2">
      <c r="A5" t="s">
        <v>12</v>
      </c>
      <c r="B5">
        <v>1.79</v>
      </c>
      <c r="C5">
        <v>3.63</v>
      </c>
      <c r="D5">
        <v>4.32</v>
      </c>
      <c r="E5">
        <v>2.44</v>
      </c>
      <c r="F5">
        <v>1.4</v>
      </c>
      <c r="G5">
        <v>2.5499999999999998</v>
      </c>
      <c r="H5">
        <v>2.76</v>
      </c>
      <c r="I5">
        <v>4.24</v>
      </c>
      <c r="J5">
        <v>5.66</v>
      </c>
      <c r="K5">
        <v>3.49</v>
      </c>
      <c r="L5">
        <v>4.4400000000000004</v>
      </c>
      <c r="M5">
        <v>3.6</v>
      </c>
      <c r="N5">
        <v>2.09</v>
      </c>
      <c r="O5">
        <v>2.4500000000000002</v>
      </c>
      <c r="P5">
        <v>6.02</v>
      </c>
    </row>
    <row r="6" spans="1:16" x14ac:dyDescent="0.2">
      <c r="A6" t="s">
        <v>13</v>
      </c>
      <c r="B6">
        <v>4.6900000000000004</v>
      </c>
      <c r="C6">
        <v>4.9800000000000004</v>
      </c>
      <c r="D6">
        <v>5.56</v>
      </c>
      <c r="E6">
        <v>15.58</v>
      </c>
      <c r="F6">
        <v>14.82</v>
      </c>
      <c r="G6">
        <v>22.39</v>
      </c>
      <c r="H6">
        <v>18.079999999999998</v>
      </c>
      <c r="I6">
        <v>20.48</v>
      </c>
      <c r="J6">
        <v>23.55</v>
      </c>
      <c r="K6">
        <v>26.45</v>
      </c>
      <c r="L6">
        <v>17.739999999999998</v>
      </c>
      <c r="M6">
        <v>21.74</v>
      </c>
      <c r="N6">
        <v>20.420000000000002</v>
      </c>
      <c r="O6">
        <v>17.739999999999998</v>
      </c>
      <c r="P6">
        <v>22.2</v>
      </c>
    </row>
    <row r="7" spans="1:16" x14ac:dyDescent="0.2">
      <c r="A7" t="s">
        <v>14</v>
      </c>
      <c r="B7">
        <v>9.92</v>
      </c>
      <c r="C7">
        <v>4.13</v>
      </c>
      <c r="D7">
        <v>5.99</v>
      </c>
      <c r="E7">
        <v>6.41</v>
      </c>
      <c r="F7">
        <v>3.26</v>
      </c>
      <c r="G7">
        <v>1.74</v>
      </c>
      <c r="H7">
        <v>2.21</v>
      </c>
      <c r="I7">
        <v>3.28</v>
      </c>
      <c r="J7">
        <v>2.2400000000000002</v>
      </c>
      <c r="K7">
        <v>1.49</v>
      </c>
      <c r="L7">
        <v>1.98</v>
      </c>
      <c r="M7">
        <v>2.66</v>
      </c>
      <c r="N7">
        <v>1.93</v>
      </c>
      <c r="O7">
        <v>2.2799999999999998</v>
      </c>
      <c r="P7">
        <v>2.0099999999999998</v>
      </c>
    </row>
    <row r="8" spans="1:16" x14ac:dyDescent="0.2">
      <c r="A8" t="s">
        <v>15</v>
      </c>
      <c r="B8">
        <v>46.59</v>
      </c>
      <c r="C8">
        <v>40.19</v>
      </c>
      <c r="D8">
        <v>32.82</v>
      </c>
      <c r="E8">
        <v>25.47</v>
      </c>
      <c r="F8">
        <v>21.69</v>
      </c>
      <c r="G8">
        <v>27.39</v>
      </c>
      <c r="H8">
        <v>24.24</v>
      </c>
      <c r="I8">
        <v>26.81</v>
      </c>
      <c r="J8">
        <v>27.2</v>
      </c>
      <c r="K8">
        <v>28.1</v>
      </c>
      <c r="L8">
        <v>27.48</v>
      </c>
      <c r="M8">
        <v>35.74</v>
      </c>
      <c r="N8">
        <v>42.36</v>
      </c>
      <c r="O8">
        <v>39.57</v>
      </c>
      <c r="P8">
        <v>43.75</v>
      </c>
    </row>
    <row r="9" spans="1:16" x14ac:dyDescent="0.2">
      <c r="A9" t="s">
        <v>16</v>
      </c>
      <c r="B9">
        <v>7.73</v>
      </c>
      <c r="C9">
        <v>6.55</v>
      </c>
      <c r="D9">
        <v>11.42</v>
      </c>
      <c r="E9">
        <v>10.199999999999999</v>
      </c>
      <c r="F9">
        <v>13.76</v>
      </c>
      <c r="G9">
        <v>14.52</v>
      </c>
      <c r="H9">
        <v>8.6999999999999993</v>
      </c>
      <c r="I9">
        <v>16.78</v>
      </c>
      <c r="J9">
        <v>15.47</v>
      </c>
      <c r="K9">
        <v>22.37</v>
      </c>
      <c r="L9">
        <v>16.420000000000002</v>
      </c>
      <c r="M9">
        <v>19.62</v>
      </c>
      <c r="N9">
        <v>17.62</v>
      </c>
      <c r="O9">
        <v>16.91</v>
      </c>
      <c r="P9">
        <v>11.42</v>
      </c>
    </row>
    <row r="10" spans="1:16" x14ac:dyDescent="0.2">
      <c r="A10" t="s">
        <v>17</v>
      </c>
      <c r="B10">
        <v>2.2799999999999998</v>
      </c>
      <c r="C10">
        <v>3.26</v>
      </c>
      <c r="D10">
        <v>2.84</v>
      </c>
      <c r="E10">
        <v>5.1100000000000003</v>
      </c>
      <c r="F10">
        <v>3.89</v>
      </c>
      <c r="G10">
        <v>7.59</v>
      </c>
      <c r="H10">
        <v>3.37</v>
      </c>
      <c r="I10">
        <v>6.62</v>
      </c>
      <c r="J10">
        <v>6.01</v>
      </c>
      <c r="K10">
        <v>10.37</v>
      </c>
      <c r="L10">
        <v>5.21</v>
      </c>
      <c r="M10">
        <v>9.5</v>
      </c>
      <c r="N10">
        <v>5.5</v>
      </c>
      <c r="O10">
        <v>8.8800000000000008</v>
      </c>
      <c r="P10">
        <v>5</v>
      </c>
    </row>
    <row r="11" spans="1:16" x14ac:dyDescent="0.2">
      <c r="A11" t="s">
        <v>18</v>
      </c>
      <c r="B11">
        <v>5.45</v>
      </c>
      <c r="C11">
        <v>3.3</v>
      </c>
      <c r="D11">
        <v>8.59</v>
      </c>
      <c r="E11">
        <v>5.09</v>
      </c>
      <c r="F11">
        <v>9.8800000000000008</v>
      </c>
      <c r="G11">
        <v>6.93</v>
      </c>
      <c r="H11">
        <v>5.33</v>
      </c>
      <c r="I11">
        <v>10.17</v>
      </c>
      <c r="J11">
        <v>9.4600000000000009</v>
      </c>
      <c r="K11">
        <v>11.99</v>
      </c>
      <c r="L11">
        <v>11.21</v>
      </c>
      <c r="M11">
        <v>10.119999999999999</v>
      </c>
      <c r="N11">
        <v>12.12</v>
      </c>
      <c r="O11">
        <v>8.0299999999999994</v>
      </c>
      <c r="P11">
        <v>6.42</v>
      </c>
    </row>
    <row r="12" spans="1:16" x14ac:dyDescent="0.2">
      <c r="A12" t="s">
        <v>19</v>
      </c>
      <c r="B12">
        <v>1.54</v>
      </c>
      <c r="C12">
        <v>0.75</v>
      </c>
      <c r="D12">
        <v>1.24</v>
      </c>
      <c r="E12">
        <v>3.46</v>
      </c>
      <c r="F12">
        <v>6.33</v>
      </c>
      <c r="G12">
        <v>8.64</v>
      </c>
      <c r="H12">
        <v>5.93</v>
      </c>
      <c r="I12">
        <v>4.92</v>
      </c>
      <c r="J12">
        <v>6.53</v>
      </c>
      <c r="K12">
        <v>5.49</v>
      </c>
      <c r="L12">
        <v>8.6</v>
      </c>
      <c r="M12">
        <v>5.69</v>
      </c>
      <c r="N12">
        <v>4.3499999999999996</v>
      </c>
      <c r="O12">
        <v>3.38</v>
      </c>
      <c r="P12">
        <v>3.65</v>
      </c>
    </row>
    <row r="13" spans="1:16" x14ac:dyDescent="0.2">
      <c r="A13" t="s">
        <v>20</v>
      </c>
      <c r="B13">
        <v>3.02</v>
      </c>
      <c r="C13">
        <v>2.38</v>
      </c>
      <c r="D13">
        <v>2.06</v>
      </c>
      <c r="E13">
        <v>2.36</v>
      </c>
      <c r="F13">
        <v>2.66</v>
      </c>
      <c r="G13">
        <v>3.62</v>
      </c>
      <c r="H13">
        <v>3.96</v>
      </c>
      <c r="I13">
        <v>3.63</v>
      </c>
      <c r="J13">
        <v>3.2</v>
      </c>
      <c r="K13">
        <v>1.6</v>
      </c>
      <c r="L13">
        <v>5.4</v>
      </c>
      <c r="M13">
        <v>6.53</v>
      </c>
      <c r="N13">
        <v>6.5</v>
      </c>
      <c r="O13">
        <v>7.84</v>
      </c>
      <c r="P13">
        <v>8.81</v>
      </c>
    </row>
    <row r="14" spans="1:16" x14ac:dyDescent="0.2">
      <c r="A14" t="s">
        <v>21</v>
      </c>
      <c r="B14">
        <v>21.29</v>
      </c>
      <c r="C14">
        <v>18.7</v>
      </c>
      <c r="D14">
        <v>18.489999999999998</v>
      </c>
      <c r="E14">
        <v>26.82</v>
      </c>
      <c r="F14">
        <v>28.48</v>
      </c>
      <c r="G14">
        <v>33.71</v>
      </c>
      <c r="H14">
        <v>38.840000000000003</v>
      </c>
      <c r="I14">
        <v>46.12</v>
      </c>
      <c r="J14">
        <v>40.26</v>
      </c>
      <c r="K14">
        <v>47.64</v>
      </c>
      <c r="L14">
        <v>37.03</v>
      </c>
      <c r="M14">
        <v>39.42</v>
      </c>
      <c r="N14">
        <v>27.77</v>
      </c>
      <c r="O14">
        <v>34.03</v>
      </c>
      <c r="P14">
        <v>35.65</v>
      </c>
    </row>
    <row r="15" spans="1:16" x14ac:dyDescent="0.2">
      <c r="A15" t="s">
        <v>22</v>
      </c>
      <c r="B15">
        <v>0</v>
      </c>
      <c r="C15">
        <v>0</v>
      </c>
      <c r="D15">
        <v>0</v>
      </c>
      <c r="E15">
        <v>21.58</v>
      </c>
      <c r="F15">
        <v>26.28</v>
      </c>
      <c r="G15">
        <v>31.39</v>
      </c>
      <c r="H15">
        <v>33.31</v>
      </c>
      <c r="I15">
        <v>37.659999999999997</v>
      </c>
      <c r="J15">
        <v>26.79</v>
      </c>
      <c r="K15">
        <v>34.86</v>
      </c>
      <c r="L15">
        <v>26.25</v>
      </c>
      <c r="M15">
        <v>29.19</v>
      </c>
      <c r="N15">
        <v>20.53</v>
      </c>
      <c r="O15">
        <v>24.72</v>
      </c>
      <c r="P15">
        <v>26.21</v>
      </c>
    </row>
    <row r="16" spans="1:16" x14ac:dyDescent="0.2">
      <c r="A16" t="s">
        <v>23</v>
      </c>
      <c r="B16">
        <v>0</v>
      </c>
      <c r="C16">
        <v>0</v>
      </c>
      <c r="D16">
        <v>0</v>
      </c>
      <c r="E16">
        <v>5.24</v>
      </c>
      <c r="F16">
        <v>2.19</v>
      </c>
      <c r="G16">
        <v>2.3199999999999998</v>
      </c>
      <c r="H16">
        <v>5.52</v>
      </c>
      <c r="I16">
        <v>8.4600000000000009</v>
      </c>
      <c r="J16">
        <v>13.46</v>
      </c>
      <c r="K16">
        <v>12.77</v>
      </c>
      <c r="L16">
        <v>10.78</v>
      </c>
      <c r="M16">
        <v>10.24</v>
      </c>
      <c r="N16">
        <v>7.24</v>
      </c>
      <c r="O16">
        <v>9.31</v>
      </c>
      <c r="P16">
        <v>9.44</v>
      </c>
    </row>
    <row r="17" spans="1:16" x14ac:dyDescent="0.2">
      <c r="A17" t="s">
        <v>24</v>
      </c>
      <c r="B17">
        <v>3.4</v>
      </c>
      <c r="C17">
        <v>8.86</v>
      </c>
      <c r="D17">
        <v>15.84</v>
      </c>
      <c r="E17">
        <v>3.3</v>
      </c>
      <c r="F17">
        <v>4.22</v>
      </c>
      <c r="G17">
        <v>4.1100000000000003</v>
      </c>
      <c r="H17">
        <v>2.7</v>
      </c>
      <c r="I17">
        <v>4.7699999999999996</v>
      </c>
      <c r="J17">
        <v>3.22</v>
      </c>
      <c r="K17">
        <v>6.38</v>
      </c>
      <c r="L17">
        <v>4.41</v>
      </c>
      <c r="M17">
        <v>2.4</v>
      </c>
      <c r="N17">
        <v>3.23</v>
      </c>
      <c r="O17">
        <v>4.88</v>
      </c>
      <c r="P17">
        <v>6.2</v>
      </c>
    </row>
    <row r="18" spans="1:16" x14ac:dyDescent="0.2">
      <c r="A18" t="s">
        <v>25</v>
      </c>
      <c r="B18">
        <v>7.57</v>
      </c>
      <c r="C18">
        <v>8.58</v>
      </c>
      <c r="D18">
        <v>7.37</v>
      </c>
      <c r="E18">
        <v>6.46</v>
      </c>
      <c r="F18">
        <v>3.35</v>
      </c>
      <c r="G18">
        <v>12.76</v>
      </c>
      <c r="H18">
        <v>14.41</v>
      </c>
      <c r="I18">
        <v>10.7</v>
      </c>
      <c r="J18">
        <v>23.71</v>
      </c>
      <c r="K18">
        <v>18.649999999999999</v>
      </c>
      <c r="L18">
        <v>35.42</v>
      </c>
      <c r="M18">
        <v>51.49</v>
      </c>
      <c r="N18">
        <v>48.82</v>
      </c>
      <c r="O18">
        <v>67.63</v>
      </c>
      <c r="P18">
        <v>44.16</v>
      </c>
    </row>
    <row r="19" spans="1:16" x14ac:dyDescent="0.2">
      <c r="A19" t="s">
        <v>26</v>
      </c>
      <c r="B19">
        <v>1.83</v>
      </c>
      <c r="C19">
        <v>1.27</v>
      </c>
      <c r="D19">
        <v>2.0099999999999998</v>
      </c>
      <c r="E19">
        <v>2.14</v>
      </c>
      <c r="F19">
        <v>1.23</v>
      </c>
      <c r="G19">
        <v>7.4</v>
      </c>
      <c r="H19">
        <v>6.28</v>
      </c>
      <c r="I19">
        <v>5.5</v>
      </c>
      <c r="J19">
        <v>19.57</v>
      </c>
      <c r="K19">
        <v>12.44</v>
      </c>
      <c r="L19">
        <v>18.309999999999999</v>
      </c>
      <c r="M19">
        <v>24.96</v>
      </c>
      <c r="N19">
        <v>27.21</v>
      </c>
      <c r="O19">
        <v>24.55</v>
      </c>
      <c r="P19">
        <v>11.66</v>
      </c>
    </row>
    <row r="20" spans="1:16" x14ac:dyDescent="0.2">
      <c r="A20" t="s">
        <v>27</v>
      </c>
      <c r="B20">
        <v>0.57999999999999996</v>
      </c>
      <c r="C20">
        <v>0.1</v>
      </c>
      <c r="D20">
        <v>0.3</v>
      </c>
      <c r="E20">
        <v>0.05</v>
      </c>
      <c r="F20">
        <v>0.01</v>
      </c>
      <c r="G20">
        <v>0.08</v>
      </c>
      <c r="H20">
        <v>0.31</v>
      </c>
      <c r="I20">
        <v>0.17</v>
      </c>
      <c r="J20">
        <v>0.47</v>
      </c>
      <c r="K20">
        <v>1.21</v>
      </c>
      <c r="L20">
        <v>0.01</v>
      </c>
      <c r="M20">
        <v>1.01</v>
      </c>
      <c r="N20">
        <v>0.02</v>
      </c>
      <c r="O20">
        <v>0.43</v>
      </c>
      <c r="P20">
        <v>0.24</v>
      </c>
    </row>
    <row r="21" spans="1:16" x14ac:dyDescent="0.2">
      <c r="A21" t="s">
        <v>28</v>
      </c>
      <c r="B21">
        <v>2.81</v>
      </c>
      <c r="C21">
        <v>1.51</v>
      </c>
      <c r="D21">
        <v>1.19</v>
      </c>
      <c r="E21">
        <v>1.47</v>
      </c>
      <c r="F21">
        <v>0.43</v>
      </c>
      <c r="G21">
        <v>1.85</v>
      </c>
      <c r="H21">
        <v>1.26</v>
      </c>
      <c r="I21">
        <v>1.23</v>
      </c>
      <c r="J21">
        <v>0.46</v>
      </c>
      <c r="K21">
        <v>0.45</v>
      </c>
      <c r="L21">
        <v>11.12</v>
      </c>
      <c r="M21">
        <v>18.37</v>
      </c>
      <c r="N21">
        <v>11.8</v>
      </c>
      <c r="O21">
        <v>33.07</v>
      </c>
      <c r="P21">
        <v>25.02</v>
      </c>
    </row>
    <row r="22" spans="1:16" x14ac:dyDescent="0.2">
      <c r="A22" t="s">
        <v>29</v>
      </c>
      <c r="B22">
        <v>1.1200000000000001</v>
      </c>
      <c r="C22">
        <v>4.9000000000000004</v>
      </c>
      <c r="D22">
        <v>3.31</v>
      </c>
      <c r="E22">
        <v>1.8</v>
      </c>
      <c r="F22">
        <v>0.27</v>
      </c>
      <c r="G22">
        <v>2.5099999999999998</v>
      </c>
      <c r="H22">
        <v>0.94</v>
      </c>
      <c r="I22">
        <v>2.1800000000000002</v>
      </c>
      <c r="J22">
        <v>1.81</v>
      </c>
      <c r="K22">
        <v>3.19</v>
      </c>
      <c r="L22">
        <v>2.95</v>
      </c>
      <c r="M22">
        <v>3.16</v>
      </c>
      <c r="N22">
        <v>3.91</v>
      </c>
      <c r="O22">
        <v>4.32</v>
      </c>
      <c r="P22">
        <v>4.9400000000000004</v>
      </c>
    </row>
    <row r="23" spans="1:16" x14ac:dyDescent="0.2">
      <c r="A23" t="s">
        <v>30</v>
      </c>
      <c r="B23">
        <v>1.23</v>
      </c>
      <c r="C23">
        <v>0.79</v>
      </c>
      <c r="D23">
        <v>0.55000000000000004</v>
      </c>
      <c r="E23">
        <v>1.01</v>
      </c>
      <c r="F23">
        <v>1.42</v>
      </c>
      <c r="G23">
        <v>0.91</v>
      </c>
      <c r="H23">
        <v>5.63</v>
      </c>
      <c r="I23">
        <v>1.62</v>
      </c>
      <c r="J23">
        <v>1.4</v>
      </c>
      <c r="K23">
        <v>1.38</v>
      </c>
      <c r="L23">
        <v>3.04</v>
      </c>
      <c r="M23">
        <v>4</v>
      </c>
      <c r="N23">
        <v>5.87</v>
      </c>
      <c r="O23">
        <v>5.27</v>
      </c>
      <c r="P23">
        <v>2.2999999999999998</v>
      </c>
    </row>
    <row r="24" spans="1:16" x14ac:dyDescent="0.2">
      <c r="A24" t="s">
        <v>31</v>
      </c>
      <c r="B24">
        <v>10.25</v>
      </c>
      <c r="C24">
        <v>8.76</v>
      </c>
      <c r="D24">
        <v>8.5399999999999991</v>
      </c>
      <c r="E24">
        <v>10.11</v>
      </c>
      <c r="F24">
        <v>10.97</v>
      </c>
      <c r="G24">
        <v>15.72</v>
      </c>
      <c r="H24">
        <v>11.41</v>
      </c>
      <c r="I24">
        <v>18.95</v>
      </c>
      <c r="J24">
        <v>17.03</v>
      </c>
      <c r="K24">
        <v>15.54</v>
      </c>
      <c r="L24">
        <v>38.29</v>
      </c>
      <c r="M24">
        <v>32.090000000000003</v>
      </c>
      <c r="N24">
        <v>30.55</v>
      </c>
      <c r="O24">
        <v>42.48</v>
      </c>
      <c r="P24">
        <v>62.45</v>
      </c>
    </row>
    <row r="25" spans="1:16" x14ac:dyDescent="0.2">
      <c r="A25" t="s">
        <v>32</v>
      </c>
      <c r="B25">
        <v>5.81</v>
      </c>
      <c r="C25">
        <v>4.9000000000000004</v>
      </c>
      <c r="D25">
        <v>5.37</v>
      </c>
      <c r="E25">
        <v>5.31</v>
      </c>
      <c r="F25">
        <v>5.95</v>
      </c>
      <c r="G25">
        <v>7.95</v>
      </c>
      <c r="H25">
        <v>5.8</v>
      </c>
      <c r="I25">
        <v>9.58</v>
      </c>
      <c r="J25">
        <v>10.48</v>
      </c>
      <c r="K25">
        <v>7.55</v>
      </c>
      <c r="L25">
        <v>19.190000000000001</v>
      </c>
      <c r="M25">
        <v>17.2</v>
      </c>
      <c r="N25">
        <v>19.71</v>
      </c>
      <c r="O25">
        <v>29.27</v>
      </c>
      <c r="P25">
        <v>38.94</v>
      </c>
    </row>
    <row r="26" spans="1:16" x14ac:dyDescent="0.2">
      <c r="A26" t="s">
        <v>33</v>
      </c>
      <c r="B26">
        <v>3.77</v>
      </c>
      <c r="C26">
        <v>3.43</v>
      </c>
      <c r="D26">
        <v>4.0599999999999996</v>
      </c>
      <c r="E26">
        <v>4.79</v>
      </c>
      <c r="F26">
        <v>4.1500000000000004</v>
      </c>
      <c r="G26">
        <v>5.09</v>
      </c>
      <c r="H26">
        <v>3.36</v>
      </c>
      <c r="I26">
        <v>5.52</v>
      </c>
      <c r="J26">
        <v>3.85</v>
      </c>
      <c r="K26">
        <v>4.7699999999999996</v>
      </c>
      <c r="L26">
        <v>13.91</v>
      </c>
      <c r="M26">
        <v>11.7</v>
      </c>
      <c r="N26">
        <v>14.45</v>
      </c>
      <c r="O26">
        <v>22.69</v>
      </c>
      <c r="P26">
        <v>32.31</v>
      </c>
    </row>
    <row r="27" spans="1:16" x14ac:dyDescent="0.2">
      <c r="A27" t="s">
        <v>34</v>
      </c>
      <c r="B27">
        <v>1.1399999999999999</v>
      </c>
      <c r="C27">
        <v>0.64</v>
      </c>
      <c r="D27">
        <v>0.95</v>
      </c>
      <c r="E27">
        <v>0.11</v>
      </c>
      <c r="F27">
        <v>0.91</v>
      </c>
      <c r="G27">
        <v>0.2</v>
      </c>
      <c r="H27">
        <v>0.09</v>
      </c>
      <c r="I27">
        <v>0.77</v>
      </c>
      <c r="J27">
        <v>0.24</v>
      </c>
      <c r="K27">
        <v>0.56000000000000005</v>
      </c>
      <c r="L27">
        <v>0.56999999999999995</v>
      </c>
      <c r="M27">
        <v>0.61</v>
      </c>
      <c r="N27">
        <v>0.01</v>
      </c>
      <c r="O27">
        <v>0</v>
      </c>
      <c r="P27">
        <v>0.06</v>
      </c>
    </row>
    <row r="28" spans="1:16" x14ac:dyDescent="0.2">
      <c r="A28" t="s">
        <v>35</v>
      </c>
      <c r="B28">
        <v>0.89</v>
      </c>
      <c r="C28">
        <v>0.83</v>
      </c>
      <c r="D28">
        <v>0.38</v>
      </c>
      <c r="E28">
        <v>0.43</v>
      </c>
      <c r="F28">
        <v>0.89</v>
      </c>
      <c r="G28">
        <v>2.68</v>
      </c>
      <c r="H28">
        <v>2.35</v>
      </c>
      <c r="I28">
        <v>3.29</v>
      </c>
      <c r="J28">
        <v>6.39</v>
      </c>
      <c r="K28">
        <v>2.21</v>
      </c>
      <c r="L28">
        <v>4.72</v>
      </c>
      <c r="M28">
        <v>4.8899999999999997</v>
      </c>
      <c r="N28">
        <v>5.26</v>
      </c>
      <c r="O28">
        <v>6.58</v>
      </c>
      <c r="P28">
        <v>6.57</v>
      </c>
    </row>
    <row r="29" spans="1:16" x14ac:dyDescent="0.2">
      <c r="A29" t="s">
        <v>36</v>
      </c>
      <c r="B29">
        <v>1.01</v>
      </c>
      <c r="C29">
        <v>0.85</v>
      </c>
      <c r="D29">
        <v>0.78</v>
      </c>
      <c r="E29">
        <v>0.78</v>
      </c>
      <c r="F29">
        <v>2.23</v>
      </c>
      <c r="G29">
        <v>2.1</v>
      </c>
      <c r="H29">
        <v>1.8</v>
      </c>
      <c r="I29">
        <v>5.21</v>
      </c>
      <c r="J29">
        <v>1.88</v>
      </c>
      <c r="K29">
        <v>3.76</v>
      </c>
      <c r="L29">
        <v>3.21</v>
      </c>
      <c r="M29">
        <v>1.81</v>
      </c>
      <c r="N29">
        <v>0.99</v>
      </c>
      <c r="O29">
        <v>2.59</v>
      </c>
      <c r="P29">
        <v>2.86</v>
      </c>
    </row>
    <row r="30" spans="1:16" x14ac:dyDescent="0.2">
      <c r="A30" t="s">
        <v>37</v>
      </c>
      <c r="B30">
        <v>0.83</v>
      </c>
      <c r="C30">
        <v>0.71</v>
      </c>
      <c r="D30">
        <v>0.52</v>
      </c>
      <c r="E30">
        <v>0.75</v>
      </c>
      <c r="F30">
        <v>1.23</v>
      </c>
      <c r="G30">
        <v>1.79</v>
      </c>
      <c r="H30">
        <v>1.77</v>
      </c>
      <c r="I30">
        <v>4.88</v>
      </c>
      <c r="J30">
        <v>1.81</v>
      </c>
      <c r="K30">
        <v>3.35</v>
      </c>
      <c r="L30">
        <v>3.19</v>
      </c>
      <c r="M30">
        <v>1.81</v>
      </c>
      <c r="N30">
        <v>0.99</v>
      </c>
      <c r="O30">
        <v>2.59</v>
      </c>
      <c r="P30">
        <v>2.86</v>
      </c>
    </row>
    <row r="31" spans="1:16" x14ac:dyDescent="0.2">
      <c r="A31" t="s">
        <v>38</v>
      </c>
      <c r="B31">
        <v>0</v>
      </c>
      <c r="C31">
        <v>0.08</v>
      </c>
      <c r="D31">
        <v>0.25</v>
      </c>
      <c r="E31">
        <v>0.03</v>
      </c>
      <c r="F31">
        <v>0</v>
      </c>
      <c r="G31">
        <v>0</v>
      </c>
      <c r="H31">
        <v>0</v>
      </c>
      <c r="I31">
        <v>0</v>
      </c>
      <c r="J31">
        <v>0</v>
      </c>
      <c r="K31">
        <v>0.01</v>
      </c>
      <c r="L31">
        <v>0.02</v>
      </c>
      <c r="M31">
        <v>0</v>
      </c>
      <c r="N31">
        <v>0</v>
      </c>
      <c r="O31">
        <v>0</v>
      </c>
      <c r="P31">
        <v>0</v>
      </c>
    </row>
    <row r="32" spans="1:16" x14ac:dyDescent="0.2">
      <c r="A32" t="s">
        <v>39</v>
      </c>
      <c r="B32">
        <v>0.18</v>
      </c>
      <c r="C32">
        <v>0.06</v>
      </c>
      <c r="D32">
        <v>0</v>
      </c>
      <c r="E32">
        <v>0</v>
      </c>
      <c r="F32">
        <v>1</v>
      </c>
      <c r="G32">
        <v>0.31</v>
      </c>
      <c r="H32">
        <v>0.03</v>
      </c>
      <c r="I32">
        <v>0.33</v>
      </c>
      <c r="J32">
        <v>0.06</v>
      </c>
      <c r="K32">
        <v>0.4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">
      <c r="A33" t="s">
        <v>40</v>
      </c>
      <c r="B33">
        <v>0.78</v>
      </c>
      <c r="C33">
        <v>0.85</v>
      </c>
      <c r="D33">
        <v>0.48</v>
      </c>
      <c r="E33">
        <v>1.64</v>
      </c>
      <c r="F33">
        <v>1.54</v>
      </c>
      <c r="G33">
        <v>2.95</v>
      </c>
      <c r="H33">
        <v>2.17</v>
      </c>
      <c r="I33">
        <v>2.67</v>
      </c>
      <c r="J33">
        <v>3.96</v>
      </c>
      <c r="K33">
        <v>1.75</v>
      </c>
      <c r="L33">
        <v>3.06</v>
      </c>
      <c r="M33">
        <v>3.93</v>
      </c>
      <c r="N33">
        <v>2.7</v>
      </c>
      <c r="O33">
        <v>4.7</v>
      </c>
      <c r="P33">
        <v>4.25</v>
      </c>
    </row>
    <row r="34" spans="1:16" x14ac:dyDescent="0.2">
      <c r="A34" t="s">
        <v>41</v>
      </c>
      <c r="B34">
        <v>2.66</v>
      </c>
      <c r="C34">
        <v>2.1800000000000002</v>
      </c>
      <c r="D34">
        <v>1.9</v>
      </c>
      <c r="E34">
        <v>2.39</v>
      </c>
      <c r="F34">
        <v>1.24</v>
      </c>
      <c r="G34">
        <v>2.7</v>
      </c>
      <c r="H34">
        <v>1.65</v>
      </c>
      <c r="I34">
        <v>1.5</v>
      </c>
      <c r="J34">
        <v>0.71</v>
      </c>
      <c r="K34">
        <v>2.4900000000000002</v>
      </c>
      <c r="L34">
        <v>12.83</v>
      </c>
      <c r="M34">
        <v>9.15</v>
      </c>
      <c r="N34">
        <v>7.16</v>
      </c>
      <c r="O34">
        <v>5.92</v>
      </c>
      <c r="P34">
        <v>16.39</v>
      </c>
    </row>
    <row r="35" spans="1:16" x14ac:dyDescent="0.2">
      <c r="A35" t="s">
        <v>42</v>
      </c>
      <c r="B35">
        <v>12.06</v>
      </c>
      <c r="C35">
        <v>10.76</v>
      </c>
      <c r="D35">
        <v>9.6</v>
      </c>
      <c r="E35">
        <v>9.92</v>
      </c>
      <c r="F35">
        <v>8.42</v>
      </c>
      <c r="G35">
        <v>9.85</v>
      </c>
      <c r="H35">
        <v>12.55</v>
      </c>
      <c r="I35">
        <v>10.48</v>
      </c>
      <c r="J35">
        <v>5.26</v>
      </c>
      <c r="K35">
        <v>15.72</v>
      </c>
      <c r="L35">
        <v>13.73</v>
      </c>
      <c r="M35">
        <v>12.6</v>
      </c>
      <c r="N35">
        <v>9.06</v>
      </c>
      <c r="O35">
        <v>10.19</v>
      </c>
      <c r="P35">
        <v>18.63</v>
      </c>
    </row>
    <row r="36" spans="1:16" x14ac:dyDescent="0.2">
      <c r="A36" t="s">
        <v>43</v>
      </c>
      <c r="B36">
        <v>1.79</v>
      </c>
      <c r="C36">
        <v>1.73</v>
      </c>
      <c r="D36">
        <v>1.2</v>
      </c>
      <c r="E36">
        <v>2.19</v>
      </c>
      <c r="F36">
        <v>2.09</v>
      </c>
      <c r="G36">
        <v>3.41</v>
      </c>
      <c r="H36">
        <v>2.34</v>
      </c>
      <c r="I36">
        <v>5.01</v>
      </c>
      <c r="J36">
        <v>2.0099999999999998</v>
      </c>
      <c r="K36">
        <v>1.46</v>
      </c>
      <c r="L36">
        <v>0.87</v>
      </c>
      <c r="M36">
        <v>1.3</v>
      </c>
      <c r="N36">
        <v>1.35</v>
      </c>
      <c r="O36">
        <v>1.74</v>
      </c>
      <c r="P36">
        <v>8.32</v>
      </c>
    </row>
    <row r="37" spans="1:16" x14ac:dyDescent="0.2">
      <c r="A37" t="s">
        <v>44</v>
      </c>
      <c r="B37">
        <v>10.27</v>
      </c>
      <c r="C37">
        <v>9.0500000000000007</v>
      </c>
      <c r="D37">
        <v>8.41</v>
      </c>
      <c r="E37">
        <v>7.73</v>
      </c>
      <c r="F37">
        <v>6.33</v>
      </c>
      <c r="G37">
        <v>6.42</v>
      </c>
      <c r="H37">
        <v>10.199999999999999</v>
      </c>
      <c r="I37">
        <v>5.47</v>
      </c>
      <c r="J37">
        <v>3.26</v>
      </c>
      <c r="K37">
        <v>14.26</v>
      </c>
      <c r="L37">
        <v>12.87</v>
      </c>
      <c r="M37">
        <v>11.29</v>
      </c>
      <c r="N37">
        <v>7.71</v>
      </c>
      <c r="O37">
        <v>8.4499999999999993</v>
      </c>
      <c r="P37">
        <v>10.31</v>
      </c>
    </row>
    <row r="38" spans="1:16" x14ac:dyDescent="0.2">
      <c r="A38" t="s">
        <v>45</v>
      </c>
      <c r="B38">
        <v>129.82</v>
      </c>
      <c r="C38">
        <v>118.27</v>
      </c>
      <c r="D38">
        <v>123.27</v>
      </c>
      <c r="E38">
        <v>122.54</v>
      </c>
      <c r="F38">
        <v>119.38</v>
      </c>
      <c r="G38">
        <v>157.03</v>
      </c>
      <c r="H38">
        <v>145.76</v>
      </c>
      <c r="I38">
        <v>171.15</v>
      </c>
      <c r="J38">
        <v>173.33</v>
      </c>
      <c r="K38">
        <v>192.95</v>
      </c>
      <c r="L38">
        <v>210.92</v>
      </c>
      <c r="M38">
        <v>233.61</v>
      </c>
      <c r="N38">
        <v>214.7</v>
      </c>
      <c r="O38">
        <v>249.39</v>
      </c>
      <c r="P38">
        <v>264.95999999999998</v>
      </c>
    </row>
    <row r="39" spans="1:16" x14ac:dyDescent="0.2">
      <c r="A39" t="s">
        <v>46</v>
      </c>
      <c r="B39">
        <v>4.53</v>
      </c>
      <c r="C39">
        <v>10.44</v>
      </c>
      <c r="D39">
        <v>17.84</v>
      </c>
      <c r="E39">
        <v>14.81</v>
      </c>
      <c r="F39">
        <v>34.770000000000003</v>
      </c>
      <c r="G39">
        <v>17.27</v>
      </c>
      <c r="H39">
        <v>25.29</v>
      </c>
      <c r="I39">
        <v>40.18</v>
      </c>
      <c r="J39">
        <v>13.38</v>
      </c>
      <c r="K39">
        <v>17.18</v>
      </c>
      <c r="L39">
        <v>15.4</v>
      </c>
      <c r="M39">
        <v>16.7</v>
      </c>
      <c r="N39">
        <v>13.51</v>
      </c>
      <c r="O39">
        <v>13.95</v>
      </c>
      <c r="P39">
        <v>14.12</v>
      </c>
    </row>
    <row r="40" spans="1:16" x14ac:dyDescent="0.2">
      <c r="A40" t="s">
        <v>47</v>
      </c>
      <c r="B40">
        <v>0</v>
      </c>
      <c r="C40">
        <v>0</v>
      </c>
      <c r="D40">
        <v>0</v>
      </c>
      <c r="E40">
        <v>14.01</v>
      </c>
      <c r="F40">
        <v>32.75</v>
      </c>
      <c r="G40">
        <v>15.71</v>
      </c>
      <c r="H40">
        <v>24.15</v>
      </c>
      <c r="I40">
        <v>38.74</v>
      </c>
      <c r="J40">
        <v>13.38</v>
      </c>
      <c r="K40">
        <v>17.100000000000001</v>
      </c>
      <c r="L40">
        <v>14.92</v>
      </c>
      <c r="M40">
        <v>16.23</v>
      </c>
      <c r="N40">
        <v>13.51</v>
      </c>
      <c r="O40">
        <v>13.95</v>
      </c>
      <c r="P40">
        <v>14.12</v>
      </c>
    </row>
    <row r="41" spans="1:16" x14ac:dyDescent="0.2">
      <c r="A41" t="s">
        <v>48</v>
      </c>
      <c r="B41">
        <v>0.34</v>
      </c>
      <c r="C41">
        <v>0.2</v>
      </c>
      <c r="D41">
        <v>0.52</v>
      </c>
      <c r="E41">
        <v>0.79</v>
      </c>
      <c r="F41">
        <v>2.02</v>
      </c>
      <c r="G41">
        <v>1.58</v>
      </c>
      <c r="H41">
        <v>1.1399999999999999</v>
      </c>
      <c r="I41">
        <v>1.45</v>
      </c>
      <c r="J41">
        <v>0</v>
      </c>
      <c r="K41">
        <v>0.08</v>
      </c>
      <c r="L41">
        <v>0.47</v>
      </c>
      <c r="M41">
        <v>0.48</v>
      </c>
      <c r="N41">
        <v>0</v>
      </c>
      <c r="O41">
        <v>0</v>
      </c>
      <c r="P41">
        <v>0</v>
      </c>
    </row>
    <row r="42" spans="1:16" x14ac:dyDescent="0.2">
      <c r="A42" t="s">
        <v>49</v>
      </c>
      <c r="B42">
        <v>4.2</v>
      </c>
      <c r="C42">
        <v>10.23</v>
      </c>
      <c r="D42">
        <v>17.309999999999999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">
      <c r="A43" t="s">
        <v>50</v>
      </c>
      <c r="B43">
        <v>0</v>
      </c>
      <c r="C43">
        <v>0</v>
      </c>
      <c r="D43">
        <v>0</v>
      </c>
      <c r="E43">
        <v>0</v>
      </c>
      <c r="F43">
        <v>0.02</v>
      </c>
      <c r="G43">
        <v>0.01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2">
      <c r="A44" t="s">
        <v>51</v>
      </c>
      <c r="B44">
        <v>5.72</v>
      </c>
      <c r="C44">
        <v>9.77</v>
      </c>
      <c r="D44">
        <v>14.99</v>
      </c>
      <c r="E44">
        <v>22.21</v>
      </c>
      <c r="F44">
        <v>65.19</v>
      </c>
      <c r="G44">
        <v>28.03</v>
      </c>
      <c r="H44">
        <v>31.93</v>
      </c>
      <c r="I44">
        <v>29.61</v>
      </c>
      <c r="J44">
        <v>19.190000000000001</v>
      </c>
      <c r="K44">
        <v>24.97</v>
      </c>
      <c r="L44">
        <v>24.11</v>
      </c>
      <c r="M44">
        <v>20.51</v>
      </c>
      <c r="N44">
        <v>21.07</v>
      </c>
      <c r="O44">
        <v>26.54</v>
      </c>
      <c r="P44">
        <v>21.91</v>
      </c>
    </row>
    <row r="45" spans="1:16" x14ac:dyDescent="0.2">
      <c r="A45" t="s">
        <v>52</v>
      </c>
      <c r="B45">
        <v>5.72</v>
      </c>
      <c r="C45">
        <v>8.8000000000000007</v>
      </c>
      <c r="D45">
        <v>11.9</v>
      </c>
      <c r="E45">
        <v>10.64</v>
      </c>
      <c r="F45">
        <v>36.57</v>
      </c>
      <c r="G45">
        <v>15.85</v>
      </c>
      <c r="H45">
        <v>22.09</v>
      </c>
      <c r="I45">
        <v>19.8</v>
      </c>
      <c r="J45">
        <v>11.36</v>
      </c>
      <c r="K45">
        <v>14.64</v>
      </c>
      <c r="L45">
        <v>13.32</v>
      </c>
      <c r="M45">
        <v>12.51</v>
      </c>
      <c r="N45">
        <v>13.85</v>
      </c>
      <c r="O45">
        <v>16.27</v>
      </c>
      <c r="P45">
        <v>15.05</v>
      </c>
    </row>
    <row r="46" spans="1:16" x14ac:dyDescent="0.2">
      <c r="A46" t="s">
        <v>53</v>
      </c>
      <c r="B46">
        <v>0</v>
      </c>
      <c r="C46">
        <v>0</v>
      </c>
      <c r="D46">
        <v>0</v>
      </c>
      <c r="E46">
        <v>9.9499999999999993</v>
      </c>
      <c r="F46">
        <v>19.940000000000001</v>
      </c>
      <c r="G46">
        <v>11.99</v>
      </c>
      <c r="H46">
        <v>9.27</v>
      </c>
      <c r="I46">
        <v>7.48</v>
      </c>
      <c r="J46">
        <v>5.33</v>
      </c>
      <c r="K46">
        <v>8.3000000000000007</v>
      </c>
      <c r="L46">
        <v>5.81</v>
      </c>
      <c r="M46">
        <v>3.85</v>
      </c>
      <c r="N46">
        <v>3.24</v>
      </c>
      <c r="O46">
        <v>3.49</v>
      </c>
      <c r="P46">
        <v>1.64</v>
      </c>
    </row>
    <row r="47" spans="1:16" x14ac:dyDescent="0.2">
      <c r="A47" t="s">
        <v>54</v>
      </c>
      <c r="B47">
        <v>0</v>
      </c>
      <c r="C47">
        <v>0</v>
      </c>
      <c r="D47">
        <v>0</v>
      </c>
      <c r="E47">
        <v>0</v>
      </c>
      <c r="F47">
        <v>0</v>
      </c>
      <c r="G47">
        <v>0.2</v>
      </c>
      <c r="H47">
        <v>0.56999999999999995</v>
      </c>
      <c r="I47">
        <v>2.33</v>
      </c>
      <c r="J47">
        <v>2.5</v>
      </c>
      <c r="K47">
        <v>2.0299999999999998</v>
      </c>
      <c r="L47">
        <v>4.9800000000000004</v>
      </c>
      <c r="M47">
        <v>4.1399999999999997</v>
      </c>
      <c r="N47">
        <v>3.97</v>
      </c>
      <c r="O47">
        <v>6.78</v>
      </c>
      <c r="P47">
        <v>5.22</v>
      </c>
    </row>
    <row r="48" spans="1:16" x14ac:dyDescent="0.2">
      <c r="A48" t="s">
        <v>55</v>
      </c>
      <c r="B48">
        <v>49.28</v>
      </c>
      <c r="C48">
        <v>46.32</v>
      </c>
      <c r="D48">
        <v>48.49</v>
      </c>
      <c r="E48">
        <v>53.64</v>
      </c>
      <c r="F48">
        <v>56.26</v>
      </c>
      <c r="G48">
        <v>62.45</v>
      </c>
      <c r="H48">
        <v>70</v>
      </c>
      <c r="I48">
        <v>72.81</v>
      </c>
      <c r="J48">
        <v>74.03</v>
      </c>
      <c r="K48">
        <v>48.15</v>
      </c>
      <c r="L48">
        <v>54.91</v>
      </c>
      <c r="M48">
        <v>56.77</v>
      </c>
      <c r="N48">
        <v>55.59</v>
      </c>
      <c r="O48">
        <v>54.76</v>
      </c>
      <c r="P48">
        <v>57.06</v>
      </c>
    </row>
    <row r="49" spans="1:16" x14ac:dyDescent="0.2">
      <c r="A49" t="s">
        <v>56</v>
      </c>
      <c r="B49">
        <v>189.35</v>
      </c>
      <c r="C49">
        <v>184.8</v>
      </c>
      <c r="D49">
        <v>204.59</v>
      </c>
      <c r="E49">
        <v>213.2</v>
      </c>
      <c r="F49">
        <v>275.62</v>
      </c>
      <c r="G49">
        <v>264.79000000000002</v>
      </c>
      <c r="H49">
        <v>272.98</v>
      </c>
      <c r="I49">
        <v>313.75</v>
      </c>
      <c r="J49">
        <v>279.93</v>
      </c>
      <c r="K49">
        <v>283.25</v>
      </c>
      <c r="L49">
        <v>305.33999999999997</v>
      </c>
      <c r="M49">
        <v>327.58999999999997</v>
      </c>
      <c r="N49">
        <v>304.87</v>
      </c>
      <c r="O49">
        <v>344.64</v>
      </c>
      <c r="P49">
        <v>358.05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workbookViewId="0">
      <pane ySplit="2" topLeftCell="A3" activePane="bottomLeft" state="frozen"/>
      <selection pane="bottomLeft" activeCell="J24" sqref="J24"/>
    </sheetView>
  </sheetViews>
  <sheetFormatPr defaultRowHeight="12.75" x14ac:dyDescent="0.2"/>
  <cols>
    <col min="1" max="1" width="43.42578125" customWidth="1"/>
    <col min="2" max="16" width="7" customWidth="1"/>
  </cols>
  <sheetData>
    <row r="1" spans="1:16" x14ac:dyDescent="0.2">
      <c r="A1" s="1" t="s">
        <v>59</v>
      </c>
    </row>
    <row r="2" spans="1:16" x14ac:dyDescent="0.2">
      <c r="A2" s="2" t="s">
        <v>9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>
        <v>2013</v>
      </c>
      <c r="O2" s="2">
        <v>2014</v>
      </c>
      <c r="P2" s="2">
        <v>2015</v>
      </c>
    </row>
    <row r="3" spans="1:16" x14ac:dyDescent="0.2">
      <c r="A3" s="5" t="s">
        <v>61</v>
      </c>
      <c r="B3" s="3">
        <v>62.99</v>
      </c>
      <c r="C3" s="3">
        <v>52.91</v>
      </c>
      <c r="D3" s="3">
        <v>48.71</v>
      </c>
      <c r="E3" s="3">
        <v>49.89</v>
      </c>
      <c r="F3" s="3">
        <v>41.17</v>
      </c>
      <c r="G3" s="3">
        <v>54.08</v>
      </c>
      <c r="H3" s="3">
        <v>47.28</v>
      </c>
      <c r="I3" s="3">
        <v>54.79</v>
      </c>
      <c r="J3" s="3">
        <v>58.65</v>
      </c>
      <c r="K3" s="3">
        <v>59.55</v>
      </c>
      <c r="L3" s="3">
        <v>51.63</v>
      </c>
      <c r="M3" s="3">
        <v>63.74</v>
      </c>
      <c r="N3" s="3">
        <v>66.8</v>
      </c>
      <c r="O3" s="3">
        <v>62.05</v>
      </c>
      <c r="P3" s="3">
        <v>73.989999999999995</v>
      </c>
    </row>
    <row r="4" spans="1:16" x14ac:dyDescent="0.2">
      <c r="A4" s="10" t="s">
        <v>62</v>
      </c>
      <c r="B4" s="3">
        <v>7.73</v>
      </c>
      <c r="C4" s="3">
        <v>6.55</v>
      </c>
      <c r="D4" s="3">
        <v>11.42</v>
      </c>
      <c r="E4" s="3">
        <v>10.199999999999999</v>
      </c>
      <c r="F4" s="3">
        <v>13.76</v>
      </c>
      <c r="G4" s="3">
        <v>14.52</v>
      </c>
      <c r="H4" s="3">
        <v>8.6999999999999993</v>
      </c>
      <c r="I4" s="3">
        <v>16.78</v>
      </c>
      <c r="J4" s="3">
        <v>15.47</v>
      </c>
      <c r="K4" s="3">
        <v>22.37</v>
      </c>
      <c r="L4" s="3">
        <v>16.420000000000002</v>
      </c>
      <c r="M4" s="3">
        <v>19.62</v>
      </c>
      <c r="N4" s="3">
        <v>17.62</v>
      </c>
      <c r="O4" s="3">
        <v>16.91</v>
      </c>
      <c r="P4" s="3">
        <v>11.42</v>
      </c>
    </row>
    <row r="5" spans="1:16" x14ac:dyDescent="0.2">
      <c r="A5" s="10" t="s">
        <v>72</v>
      </c>
      <c r="B5" s="3">
        <v>1.54</v>
      </c>
      <c r="C5" s="3">
        <v>0.75</v>
      </c>
      <c r="D5" s="3">
        <v>1.24</v>
      </c>
      <c r="E5" s="3">
        <v>3.46</v>
      </c>
      <c r="F5" s="3">
        <v>6.33</v>
      </c>
      <c r="G5" s="3">
        <v>8.64</v>
      </c>
      <c r="H5" s="3">
        <v>5.93</v>
      </c>
      <c r="I5" s="3">
        <v>4.92</v>
      </c>
      <c r="J5" s="3">
        <v>6.53</v>
      </c>
      <c r="K5" s="3">
        <v>5.49</v>
      </c>
      <c r="L5" s="3">
        <v>8.6</v>
      </c>
      <c r="M5" s="3">
        <v>5.69</v>
      </c>
      <c r="N5" s="3">
        <v>4.3499999999999996</v>
      </c>
      <c r="O5" s="3">
        <v>3.38</v>
      </c>
      <c r="P5" s="3">
        <v>3.65</v>
      </c>
    </row>
    <row r="6" spans="1:16" x14ac:dyDescent="0.2">
      <c r="A6" s="10" t="s">
        <v>63</v>
      </c>
      <c r="B6" s="3">
        <v>3.02</v>
      </c>
      <c r="C6" s="3">
        <v>2.38</v>
      </c>
      <c r="D6" s="3">
        <v>2.06</v>
      </c>
      <c r="E6" s="3">
        <v>2.36</v>
      </c>
      <c r="F6" s="3">
        <v>2.66</v>
      </c>
      <c r="G6" s="3">
        <v>3.62</v>
      </c>
      <c r="H6" s="3">
        <v>3.96</v>
      </c>
      <c r="I6" s="3">
        <v>3.63</v>
      </c>
      <c r="J6" s="3">
        <v>3.2</v>
      </c>
      <c r="K6" s="3">
        <v>1.6</v>
      </c>
      <c r="L6" s="3">
        <v>5.4</v>
      </c>
      <c r="M6" s="3">
        <v>6.53</v>
      </c>
      <c r="N6" s="3">
        <v>6.5</v>
      </c>
      <c r="O6" s="3">
        <v>7.84</v>
      </c>
      <c r="P6" s="3">
        <v>8.81</v>
      </c>
    </row>
    <row r="7" spans="1:16" x14ac:dyDescent="0.2">
      <c r="A7" s="8" t="s">
        <v>64</v>
      </c>
      <c r="B7" s="3">
        <v>21.29</v>
      </c>
      <c r="C7" s="3">
        <v>18.7</v>
      </c>
      <c r="D7" s="3">
        <v>18.489999999999998</v>
      </c>
      <c r="E7" s="3">
        <v>26.82</v>
      </c>
      <c r="F7" s="3">
        <v>28.48</v>
      </c>
      <c r="G7" s="3">
        <v>33.71</v>
      </c>
      <c r="H7" s="3">
        <v>38.840000000000003</v>
      </c>
      <c r="I7" s="3">
        <v>46.12</v>
      </c>
      <c r="J7" s="3">
        <v>40.26</v>
      </c>
      <c r="K7" s="3">
        <v>47.64</v>
      </c>
      <c r="L7" s="3">
        <v>37.03</v>
      </c>
      <c r="M7" s="3">
        <v>39.42</v>
      </c>
      <c r="N7" s="3">
        <v>27.77</v>
      </c>
      <c r="O7" s="3">
        <v>34.03</v>
      </c>
      <c r="P7" s="3">
        <v>35.65</v>
      </c>
    </row>
    <row r="8" spans="1:16" x14ac:dyDescent="0.2">
      <c r="A8" s="7" t="s">
        <v>65</v>
      </c>
      <c r="B8" s="3">
        <v>3.4</v>
      </c>
      <c r="C8" s="3">
        <v>8.86</v>
      </c>
      <c r="D8" s="3">
        <v>15.84</v>
      </c>
      <c r="E8" s="3">
        <v>3.3</v>
      </c>
      <c r="F8" s="3">
        <v>4.22</v>
      </c>
      <c r="G8" s="3">
        <v>4.1100000000000003</v>
      </c>
      <c r="H8" s="3">
        <v>2.7</v>
      </c>
      <c r="I8" s="3">
        <v>4.7699999999999996</v>
      </c>
      <c r="J8" s="3">
        <v>3.22</v>
      </c>
      <c r="K8" s="3">
        <v>6.38</v>
      </c>
      <c r="L8" s="3">
        <v>4.41</v>
      </c>
      <c r="M8" s="3">
        <v>2.4</v>
      </c>
      <c r="N8" s="3">
        <v>3.23</v>
      </c>
      <c r="O8" s="3">
        <v>4.88</v>
      </c>
      <c r="P8" s="3">
        <v>6.2</v>
      </c>
    </row>
    <row r="9" spans="1:16" x14ac:dyDescent="0.2">
      <c r="A9" s="9" t="s">
        <v>66</v>
      </c>
      <c r="B9" s="3">
        <v>7.57</v>
      </c>
      <c r="C9" s="3">
        <v>8.58</v>
      </c>
      <c r="D9" s="3">
        <v>7.37</v>
      </c>
      <c r="E9" s="3">
        <v>6.46</v>
      </c>
      <c r="F9" s="3">
        <v>3.35</v>
      </c>
      <c r="G9" s="3">
        <v>12.76</v>
      </c>
      <c r="H9" s="3">
        <v>14.41</v>
      </c>
      <c r="I9" s="3">
        <v>10.7</v>
      </c>
      <c r="J9" s="3">
        <v>23.71</v>
      </c>
      <c r="K9" s="3">
        <v>18.649999999999999</v>
      </c>
      <c r="L9" s="3">
        <v>35.42</v>
      </c>
      <c r="M9" s="3">
        <v>51.49</v>
      </c>
      <c r="N9" s="3">
        <v>48.82</v>
      </c>
      <c r="O9" s="3">
        <v>67.63</v>
      </c>
      <c r="P9" s="3">
        <v>44.16</v>
      </c>
    </row>
    <row r="10" spans="1:16" x14ac:dyDescent="0.2">
      <c r="A10" s="9" t="s">
        <v>67</v>
      </c>
      <c r="B10" s="3">
        <v>10.25</v>
      </c>
      <c r="C10" s="3">
        <v>8.76</v>
      </c>
      <c r="D10" s="3">
        <v>8.5399999999999991</v>
      </c>
      <c r="E10" s="3">
        <v>10.11</v>
      </c>
      <c r="F10" s="3">
        <v>10.97</v>
      </c>
      <c r="G10" s="3">
        <v>15.72</v>
      </c>
      <c r="H10" s="3">
        <v>11.41</v>
      </c>
      <c r="I10" s="3">
        <v>18.95</v>
      </c>
      <c r="J10" s="3">
        <v>17.03</v>
      </c>
      <c r="K10" s="3">
        <v>15.54</v>
      </c>
      <c r="L10" s="3">
        <v>38.29</v>
      </c>
      <c r="M10" s="3">
        <v>32.090000000000003</v>
      </c>
      <c r="N10" s="3">
        <v>30.55</v>
      </c>
      <c r="O10" s="3">
        <v>42.48</v>
      </c>
      <c r="P10" s="3">
        <v>62.45</v>
      </c>
    </row>
    <row r="11" spans="1:16" x14ac:dyDescent="0.2">
      <c r="A11" s="7" t="s">
        <v>68</v>
      </c>
      <c r="B11" s="3">
        <v>12.06</v>
      </c>
      <c r="C11" s="3">
        <v>10.76</v>
      </c>
      <c r="D11" s="3">
        <v>9.6</v>
      </c>
      <c r="E11" s="3">
        <v>9.92</v>
      </c>
      <c r="F11" s="3">
        <v>8.42</v>
      </c>
      <c r="G11" s="3">
        <v>9.85</v>
      </c>
      <c r="H11" s="3">
        <v>12.55</v>
      </c>
      <c r="I11" s="3">
        <v>10.48</v>
      </c>
      <c r="J11" s="3">
        <v>5.26</v>
      </c>
      <c r="K11" s="3">
        <v>15.72</v>
      </c>
      <c r="L11" s="3">
        <v>13.73</v>
      </c>
      <c r="M11" s="3">
        <v>12.6</v>
      </c>
      <c r="N11" s="3">
        <v>9.06</v>
      </c>
      <c r="O11" s="3">
        <v>10.19</v>
      </c>
      <c r="P11" s="3">
        <v>18.63</v>
      </c>
    </row>
    <row r="12" spans="1:16" x14ac:dyDescent="0.2">
      <c r="A12" s="7" t="s">
        <v>75</v>
      </c>
      <c r="B12" s="3">
        <v>4.53</v>
      </c>
      <c r="C12" s="3">
        <v>10.44</v>
      </c>
      <c r="D12" s="3">
        <v>17.84</v>
      </c>
      <c r="E12" s="3">
        <v>14.81</v>
      </c>
      <c r="F12" s="3">
        <v>34.770000000000003</v>
      </c>
      <c r="G12" s="3">
        <v>17.27</v>
      </c>
      <c r="H12" s="3">
        <v>25.29</v>
      </c>
      <c r="I12" s="3">
        <v>40.18</v>
      </c>
      <c r="J12" s="3">
        <v>13.38</v>
      </c>
      <c r="K12" s="3">
        <v>17.18</v>
      </c>
      <c r="L12" s="3">
        <v>15.4</v>
      </c>
      <c r="M12" s="3">
        <v>16.7</v>
      </c>
      <c r="N12" s="3">
        <v>13.51</v>
      </c>
      <c r="O12" s="3">
        <v>13.95</v>
      </c>
      <c r="P12" s="3">
        <v>14.12</v>
      </c>
    </row>
    <row r="13" spans="1:16" x14ac:dyDescent="0.2">
      <c r="A13" s="7" t="s">
        <v>69</v>
      </c>
      <c r="B13" s="3">
        <v>0</v>
      </c>
      <c r="C13" s="3">
        <v>0</v>
      </c>
      <c r="D13" s="3">
        <v>0</v>
      </c>
      <c r="E13" s="3">
        <v>0</v>
      </c>
      <c r="F13" s="3">
        <v>0.02</v>
      </c>
      <c r="G13" s="3">
        <v>0.01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x14ac:dyDescent="0.2">
      <c r="A14" s="6" t="s">
        <v>70</v>
      </c>
      <c r="B14" s="3">
        <v>5.72</v>
      </c>
      <c r="C14" s="3">
        <v>9.77</v>
      </c>
      <c r="D14" s="3">
        <v>14.99</v>
      </c>
      <c r="E14" s="3">
        <v>22.21</v>
      </c>
      <c r="F14" s="3">
        <v>65.19</v>
      </c>
      <c r="G14" s="3">
        <v>28.03</v>
      </c>
      <c r="H14" s="3">
        <v>31.93</v>
      </c>
      <c r="I14" s="3">
        <v>29.61</v>
      </c>
      <c r="J14" s="3">
        <v>19.190000000000001</v>
      </c>
      <c r="K14" s="3">
        <v>24.97</v>
      </c>
      <c r="L14" s="3">
        <v>24.11</v>
      </c>
      <c r="M14" s="3">
        <v>20.51</v>
      </c>
      <c r="N14" s="3">
        <v>21.07</v>
      </c>
      <c r="O14" s="3">
        <v>26.54</v>
      </c>
      <c r="P14" s="3">
        <v>21.91</v>
      </c>
    </row>
    <row r="15" spans="1:16" x14ac:dyDescent="0.2">
      <c r="A15" s="7" t="s">
        <v>71</v>
      </c>
      <c r="B15" s="3">
        <v>49.28</v>
      </c>
      <c r="C15" s="3">
        <v>46.32</v>
      </c>
      <c r="D15" s="3">
        <v>48.49</v>
      </c>
      <c r="E15" s="3">
        <v>53.64</v>
      </c>
      <c r="F15" s="3">
        <v>56.26</v>
      </c>
      <c r="G15" s="3">
        <v>62.45</v>
      </c>
      <c r="H15" s="3">
        <v>70</v>
      </c>
      <c r="I15" s="3">
        <v>72.81</v>
      </c>
      <c r="J15" s="3">
        <v>74.03</v>
      </c>
      <c r="K15" s="3">
        <v>48.15</v>
      </c>
      <c r="L15" s="3">
        <v>54.91</v>
      </c>
      <c r="M15" s="3">
        <v>56.77</v>
      </c>
      <c r="N15" s="3">
        <v>55.59</v>
      </c>
      <c r="O15" s="3">
        <v>54.76</v>
      </c>
      <c r="P15" s="3">
        <v>57.06</v>
      </c>
    </row>
    <row r="16" spans="1:16" x14ac:dyDescent="0.2">
      <c r="A16" t="s">
        <v>56</v>
      </c>
      <c r="B16" s="3">
        <v>189.35</v>
      </c>
      <c r="C16" s="3">
        <v>184.8</v>
      </c>
      <c r="D16" s="3">
        <v>204.59</v>
      </c>
      <c r="E16" s="3">
        <v>213.2</v>
      </c>
      <c r="F16" s="3">
        <v>275.62</v>
      </c>
      <c r="G16" s="3">
        <v>264.79000000000002</v>
      </c>
      <c r="H16" s="3">
        <v>272.98</v>
      </c>
      <c r="I16" s="3">
        <v>313.75</v>
      </c>
      <c r="J16" s="3">
        <v>279.93</v>
      </c>
      <c r="K16" s="3">
        <v>283.25</v>
      </c>
      <c r="L16" s="3">
        <v>305.33999999999997</v>
      </c>
      <c r="M16" s="3">
        <v>327.58999999999997</v>
      </c>
      <c r="N16" s="3">
        <v>304.87</v>
      </c>
      <c r="O16" s="3">
        <v>344.64</v>
      </c>
      <c r="P16" s="3">
        <v>358.05</v>
      </c>
    </row>
    <row r="17" spans="1:16" x14ac:dyDescent="0.2">
      <c r="A17" t="s">
        <v>60</v>
      </c>
      <c r="B17" s="3">
        <f t="shared" ref="B17:O17" si="0">SUM(B3:B15)</f>
        <v>189.38</v>
      </c>
      <c r="C17" s="3">
        <f t="shared" si="0"/>
        <v>184.78</v>
      </c>
      <c r="D17" s="3">
        <f t="shared" si="0"/>
        <v>204.59000000000003</v>
      </c>
      <c r="E17" s="3">
        <f t="shared" si="0"/>
        <v>213.18</v>
      </c>
      <c r="F17" s="3">
        <f t="shared" si="0"/>
        <v>275.60000000000002</v>
      </c>
      <c r="G17" s="3">
        <f t="shared" si="0"/>
        <v>264.77</v>
      </c>
      <c r="H17" s="3">
        <f t="shared" si="0"/>
        <v>273</v>
      </c>
      <c r="I17" s="3">
        <f t="shared" si="0"/>
        <v>313.73999999999995</v>
      </c>
      <c r="J17" s="3">
        <f t="shared" si="0"/>
        <v>279.93</v>
      </c>
      <c r="K17" s="3">
        <f t="shared" si="0"/>
        <v>283.23999999999995</v>
      </c>
      <c r="L17" s="3">
        <f t="shared" si="0"/>
        <v>305.35000000000002</v>
      </c>
      <c r="M17" s="3">
        <f t="shared" si="0"/>
        <v>327.56</v>
      </c>
      <c r="N17" s="3">
        <f t="shared" si="0"/>
        <v>304.87</v>
      </c>
      <c r="O17" s="3">
        <f t="shared" si="0"/>
        <v>344.64</v>
      </c>
      <c r="P17" s="3">
        <f>SUM(P3:P15)</f>
        <v>358.05</v>
      </c>
    </row>
    <row r="18" spans="1:16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21" spans="1:16" x14ac:dyDescent="0.2">
      <c r="A21" s="2" t="s">
        <v>9</v>
      </c>
      <c r="B21" s="2">
        <v>2001</v>
      </c>
      <c r="C21" s="2">
        <v>2002</v>
      </c>
      <c r="D21" s="2">
        <v>2003</v>
      </c>
      <c r="E21" s="2">
        <v>2004</v>
      </c>
      <c r="F21" s="2">
        <v>2005</v>
      </c>
      <c r="G21" s="2">
        <v>2006</v>
      </c>
      <c r="H21" s="2">
        <v>2007</v>
      </c>
      <c r="I21" s="2">
        <v>2008</v>
      </c>
      <c r="J21" s="2">
        <v>2009</v>
      </c>
      <c r="K21" s="2">
        <v>2010</v>
      </c>
      <c r="L21" s="2">
        <v>2011</v>
      </c>
      <c r="M21" s="2">
        <v>2012</v>
      </c>
      <c r="N21" s="2">
        <v>2013</v>
      </c>
      <c r="O21" s="2">
        <v>2014</v>
      </c>
      <c r="P21" s="2">
        <v>2015</v>
      </c>
    </row>
    <row r="22" spans="1:16" x14ac:dyDescent="0.2">
      <c r="A22" s="5" t="s">
        <v>61</v>
      </c>
      <c r="B22" s="3">
        <v>62.99</v>
      </c>
      <c r="C22" s="3">
        <v>52.91</v>
      </c>
      <c r="D22" s="3">
        <v>48.71</v>
      </c>
      <c r="E22" s="3">
        <v>49.89</v>
      </c>
      <c r="F22" s="3">
        <v>41.17</v>
      </c>
      <c r="G22" s="3">
        <v>54.08</v>
      </c>
      <c r="H22" s="3">
        <v>47.28</v>
      </c>
      <c r="I22" s="3">
        <v>54.79</v>
      </c>
      <c r="J22" s="3">
        <v>58.65</v>
      </c>
      <c r="K22" s="3">
        <v>59.55</v>
      </c>
      <c r="L22" s="3">
        <v>51.63</v>
      </c>
      <c r="M22" s="3">
        <v>63.74</v>
      </c>
      <c r="N22" s="3">
        <v>66.8</v>
      </c>
      <c r="O22" s="3">
        <v>62.05</v>
      </c>
      <c r="P22" s="3">
        <v>73.989999999999995</v>
      </c>
    </row>
    <row r="23" spans="1:16" x14ac:dyDescent="0.2">
      <c r="A23" s="10" t="s">
        <v>62</v>
      </c>
      <c r="B23" s="3">
        <f>B4+B5+B6</f>
        <v>12.29</v>
      </c>
      <c r="C23" s="3">
        <f t="shared" ref="C23:O23" si="1">C4+C5+C6</f>
        <v>9.68</v>
      </c>
      <c r="D23" s="3">
        <f t="shared" si="1"/>
        <v>14.72</v>
      </c>
      <c r="E23" s="3">
        <f t="shared" si="1"/>
        <v>16.02</v>
      </c>
      <c r="F23" s="3">
        <f t="shared" si="1"/>
        <v>22.75</v>
      </c>
      <c r="G23" s="3">
        <f t="shared" si="1"/>
        <v>26.78</v>
      </c>
      <c r="H23" s="3">
        <f t="shared" si="1"/>
        <v>18.59</v>
      </c>
      <c r="I23" s="3">
        <f t="shared" si="1"/>
        <v>25.330000000000002</v>
      </c>
      <c r="J23" s="3">
        <f t="shared" si="1"/>
        <v>25.2</v>
      </c>
      <c r="K23" s="3">
        <f t="shared" si="1"/>
        <v>29.46</v>
      </c>
      <c r="L23" s="3">
        <f t="shared" si="1"/>
        <v>30.42</v>
      </c>
      <c r="M23" s="3">
        <f t="shared" si="1"/>
        <v>31.840000000000003</v>
      </c>
      <c r="N23" s="3">
        <f t="shared" si="1"/>
        <v>28.47</v>
      </c>
      <c r="O23" s="3">
        <f t="shared" si="1"/>
        <v>28.13</v>
      </c>
      <c r="P23" s="3">
        <f>P4+P5+P6</f>
        <v>23.880000000000003</v>
      </c>
    </row>
    <row r="24" spans="1:16" x14ac:dyDescent="0.2">
      <c r="A24" s="7" t="s">
        <v>76</v>
      </c>
      <c r="B24" s="3">
        <f>B8+SUM(B11:B13,B15)</f>
        <v>69.27000000000001</v>
      </c>
      <c r="C24" s="3">
        <f t="shared" ref="C24:O24" si="2">C8+SUM(C11:C13,C15)</f>
        <v>76.38</v>
      </c>
      <c r="D24" s="3">
        <f t="shared" si="2"/>
        <v>91.77000000000001</v>
      </c>
      <c r="E24" s="3">
        <f t="shared" si="2"/>
        <v>81.67</v>
      </c>
      <c r="F24" s="3">
        <f t="shared" si="2"/>
        <v>103.69</v>
      </c>
      <c r="G24" s="3">
        <f t="shared" si="2"/>
        <v>93.69</v>
      </c>
      <c r="H24" s="3">
        <f t="shared" si="2"/>
        <v>110.54</v>
      </c>
      <c r="I24" s="3">
        <f t="shared" si="2"/>
        <v>128.24</v>
      </c>
      <c r="J24" s="3">
        <f t="shared" si="2"/>
        <v>95.89</v>
      </c>
      <c r="K24" s="3">
        <f t="shared" si="2"/>
        <v>87.429999999999993</v>
      </c>
      <c r="L24" s="3">
        <f t="shared" si="2"/>
        <v>88.449999999999989</v>
      </c>
      <c r="M24" s="3">
        <f t="shared" si="2"/>
        <v>88.47</v>
      </c>
      <c r="N24" s="3">
        <f t="shared" si="2"/>
        <v>81.39</v>
      </c>
      <c r="O24" s="3">
        <f t="shared" si="2"/>
        <v>83.78</v>
      </c>
      <c r="P24" s="3">
        <f>P8+SUM(P11:P13,P15)</f>
        <v>96.01</v>
      </c>
    </row>
    <row r="25" spans="1:16" x14ac:dyDescent="0.2">
      <c r="A25" s="8" t="s">
        <v>73</v>
      </c>
      <c r="B25" s="3">
        <f>B7</f>
        <v>21.29</v>
      </c>
      <c r="C25" s="3">
        <f t="shared" ref="C25:P25" si="3">C7</f>
        <v>18.7</v>
      </c>
      <c r="D25" s="3">
        <f t="shared" si="3"/>
        <v>18.489999999999998</v>
      </c>
      <c r="E25" s="3">
        <f t="shared" si="3"/>
        <v>26.82</v>
      </c>
      <c r="F25" s="3">
        <f t="shared" si="3"/>
        <v>28.48</v>
      </c>
      <c r="G25" s="3">
        <f t="shared" si="3"/>
        <v>33.71</v>
      </c>
      <c r="H25" s="3">
        <f t="shared" si="3"/>
        <v>38.840000000000003</v>
      </c>
      <c r="I25" s="3">
        <f t="shared" si="3"/>
        <v>46.12</v>
      </c>
      <c r="J25" s="3">
        <f t="shared" si="3"/>
        <v>40.26</v>
      </c>
      <c r="K25" s="3">
        <f t="shared" si="3"/>
        <v>47.64</v>
      </c>
      <c r="L25" s="3">
        <f t="shared" si="3"/>
        <v>37.03</v>
      </c>
      <c r="M25" s="3">
        <f t="shared" si="3"/>
        <v>39.42</v>
      </c>
      <c r="N25" s="3">
        <f t="shared" si="3"/>
        <v>27.77</v>
      </c>
      <c r="O25" s="3">
        <f t="shared" si="3"/>
        <v>34.03</v>
      </c>
      <c r="P25" s="3">
        <f t="shared" si="3"/>
        <v>35.65</v>
      </c>
    </row>
    <row r="26" spans="1:16" x14ac:dyDescent="0.2">
      <c r="A26" s="9" t="s">
        <v>74</v>
      </c>
      <c r="B26" s="3">
        <f>B9+B10</f>
        <v>17.82</v>
      </c>
      <c r="C26" s="3">
        <f t="shared" ref="C26:P26" si="4">C9+C10</f>
        <v>17.34</v>
      </c>
      <c r="D26" s="3">
        <f t="shared" si="4"/>
        <v>15.91</v>
      </c>
      <c r="E26" s="3">
        <f t="shared" si="4"/>
        <v>16.57</v>
      </c>
      <c r="F26" s="3">
        <f t="shared" si="4"/>
        <v>14.32</v>
      </c>
      <c r="G26" s="3">
        <f t="shared" si="4"/>
        <v>28.48</v>
      </c>
      <c r="H26" s="3">
        <f t="shared" si="4"/>
        <v>25.82</v>
      </c>
      <c r="I26" s="3">
        <f t="shared" si="4"/>
        <v>29.65</v>
      </c>
      <c r="J26" s="3">
        <f t="shared" si="4"/>
        <v>40.74</v>
      </c>
      <c r="K26" s="3">
        <f t="shared" si="4"/>
        <v>34.19</v>
      </c>
      <c r="L26" s="3">
        <f t="shared" si="4"/>
        <v>73.710000000000008</v>
      </c>
      <c r="M26" s="3">
        <f t="shared" si="4"/>
        <v>83.580000000000013</v>
      </c>
      <c r="N26" s="3">
        <f t="shared" si="4"/>
        <v>79.37</v>
      </c>
      <c r="O26" s="3">
        <f t="shared" si="4"/>
        <v>110.10999999999999</v>
      </c>
      <c r="P26" s="3">
        <f t="shared" si="4"/>
        <v>106.61</v>
      </c>
    </row>
    <row r="27" spans="1:16" x14ac:dyDescent="0.2">
      <c r="A27" s="6" t="s">
        <v>77</v>
      </c>
      <c r="B27" s="3">
        <f>B14</f>
        <v>5.72</v>
      </c>
      <c r="C27" s="3">
        <f t="shared" ref="C27:P27" si="5">C14</f>
        <v>9.77</v>
      </c>
      <c r="D27" s="3">
        <f t="shared" si="5"/>
        <v>14.99</v>
      </c>
      <c r="E27" s="3">
        <f t="shared" si="5"/>
        <v>22.21</v>
      </c>
      <c r="F27" s="3">
        <f t="shared" si="5"/>
        <v>65.19</v>
      </c>
      <c r="G27" s="3">
        <f t="shared" si="5"/>
        <v>28.03</v>
      </c>
      <c r="H27" s="3">
        <f t="shared" si="5"/>
        <v>31.93</v>
      </c>
      <c r="I27" s="3">
        <f t="shared" si="5"/>
        <v>29.61</v>
      </c>
      <c r="J27" s="3">
        <f t="shared" si="5"/>
        <v>19.190000000000001</v>
      </c>
      <c r="K27" s="3">
        <f t="shared" si="5"/>
        <v>24.97</v>
      </c>
      <c r="L27" s="3">
        <f t="shared" si="5"/>
        <v>24.11</v>
      </c>
      <c r="M27" s="3">
        <f t="shared" si="5"/>
        <v>20.51</v>
      </c>
      <c r="N27" s="3">
        <f t="shared" si="5"/>
        <v>21.07</v>
      </c>
      <c r="O27" s="3">
        <f t="shared" si="5"/>
        <v>26.54</v>
      </c>
      <c r="P27" s="3">
        <f t="shared" si="5"/>
        <v>21.91</v>
      </c>
    </row>
    <row r="28" spans="1:16" x14ac:dyDescent="0.2">
      <c r="A28" t="s">
        <v>78</v>
      </c>
      <c r="B28" s="3">
        <f>SUM(B22:B27)</f>
        <v>189.38</v>
      </c>
      <c r="C28" s="3">
        <f t="shared" ref="C28:P28" si="6">SUM(C22:C27)</f>
        <v>184.78</v>
      </c>
      <c r="D28" s="3">
        <f t="shared" si="6"/>
        <v>204.59000000000003</v>
      </c>
      <c r="E28" s="3">
        <f t="shared" si="6"/>
        <v>213.17999999999998</v>
      </c>
      <c r="F28" s="3">
        <f t="shared" si="6"/>
        <v>275.60000000000002</v>
      </c>
      <c r="G28" s="3">
        <f t="shared" si="6"/>
        <v>264.77</v>
      </c>
      <c r="H28" s="3">
        <f t="shared" si="6"/>
        <v>273</v>
      </c>
      <c r="I28" s="3">
        <f t="shared" si="6"/>
        <v>313.74</v>
      </c>
      <c r="J28" s="3">
        <f t="shared" si="6"/>
        <v>279.93</v>
      </c>
      <c r="K28" s="3">
        <f t="shared" si="6"/>
        <v>283.24</v>
      </c>
      <c r="L28" s="3">
        <f t="shared" si="6"/>
        <v>305.35000000000002</v>
      </c>
      <c r="M28" s="3">
        <f t="shared" si="6"/>
        <v>327.56000000000006</v>
      </c>
      <c r="N28" s="3">
        <f t="shared" si="6"/>
        <v>304.87</v>
      </c>
      <c r="O28" s="3">
        <f t="shared" si="6"/>
        <v>344.64</v>
      </c>
      <c r="P28" s="3">
        <f t="shared" si="6"/>
        <v>358.05</v>
      </c>
    </row>
    <row r="29" spans="1:16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</sheetData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workbookViewId="0">
      <pane ySplit="1" topLeftCell="A2" activePane="bottomLeft" state="frozen"/>
      <selection pane="bottomLeft" activeCell="H24" sqref="H24"/>
    </sheetView>
  </sheetViews>
  <sheetFormatPr defaultRowHeight="12.75" x14ac:dyDescent="0.2"/>
  <cols>
    <col min="1" max="1" width="43.42578125" customWidth="1"/>
    <col min="2" max="16" width="7" customWidth="1"/>
  </cols>
  <sheetData>
    <row r="1" spans="1:16" x14ac:dyDescent="0.2">
      <c r="A1" s="1" t="s">
        <v>59</v>
      </c>
    </row>
    <row r="2" spans="1:16" x14ac:dyDescent="0.2">
      <c r="A2" s="2" t="s">
        <v>9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>
        <v>2013</v>
      </c>
      <c r="O2" s="2">
        <v>2014</v>
      </c>
      <c r="P2" s="2">
        <v>2015</v>
      </c>
    </row>
    <row r="3" spans="1:16" x14ac:dyDescent="0.2">
      <c r="A3" s="5" t="s">
        <v>61</v>
      </c>
      <c r="B3" s="3">
        <v>62.99</v>
      </c>
      <c r="C3" s="3">
        <v>52.91</v>
      </c>
      <c r="D3" s="3">
        <v>48.71</v>
      </c>
      <c r="E3" s="3">
        <v>49.89</v>
      </c>
      <c r="F3" s="3">
        <v>41.17</v>
      </c>
      <c r="G3" s="3">
        <v>54.08</v>
      </c>
      <c r="H3" s="3">
        <v>47.28</v>
      </c>
      <c r="I3" s="3">
        <v>54.79</v>
      </c>
      <c r="J3" s="3">
        <v>58.65</v>
      </c>
      <c r="K3" s="3">
        <v>59.55</v>
      </c>
      <c r="L3" s="3">
        <v>51.63</v>
      </c>
      <c r="M3" s="3">
        <v>63.74</v>
      </c>
      <c r="N3" s="3">
        <v>66.8</v>
      </c>
      <c r="O3" s="3">
        <v>62.05</v>
      </c>
      <c r="P3" s="3">
        <v>73.989999999999995</v>
      </c>
    </row>
    <row r="4" spans="1:16" x14ac:dyDescent="0.2">
      <c r="A4" s="10" t="s">
        <v>62</v>
      </c>
      <c r="B4" s="3">
        <v>12.29</v>
      </c>
      <c r="C4" s="3">
        <v>9.68</v>
      </c>
      <c r="D4" s="3">
        <v>14.72</v>
      </c>
      <c r="E4" s="3">
        <v>16.02</v>
      </c>
      <c r="F4" s="3">
        <v>22.75</v>
      </c>
      <c r="G4" s="3">
        <v>26.78</v>
      </c>
      <c r="H4" s="3">
        <v>18.59</v>
      </c>
      <c r="I4" s="3">
        <v>25.330000000000002</v>
      </c>
      <c r="J4" s="3">
        <v>25.2</v>
      </c>
      <c r="K4" s="3">
        <v>29.46</v>
      </c>
      <c r="L4" s="3">
        <v>30.42</v>
      </c>
      <c r="M4" s="3">
        <v>31.840000000000003</v>
      </c>
      <c r="N4" s="3">
        <v>28.47</v>
      </c>
      <c r="O4" s="3">
        <v>28.13</v>
      </c>
      <c r="P4" s="3">
        <v>23.880000000000003</v>
      </c>
    </row>
    <row r="5" spans="1:16" x14ac:dyDescent="0.2">
      <c r="A5" s="8" t="s">
        <v>73</v>
      </c>
      <c r="B5" s="3">
        <v>21.29</v>
      </c>
      <c r="C5" s="3">
        <v>18.7</v>
      </c>
      <c r="D5" s="3">
        <v>18.489999999999998</v>
      </c>
      <c r="E5" s="3">
        <v>26.82</v>
      </c>
      <c r="F5" s="3">
        <v>28.48</v>
      </c>
      <c r="G5" s="3">
        <v>33.71</v>
      </c>
      <c r="H5" s="3">
        <v>38.840000000000003</v>
      </c>
      <c r="I5" s="3">
        <v>46.12</v>
      </c>
      <c r="J5" s="3">
        <v>40.26</v>
      </c>
      <c r="K5" s="3">
        <v>47.64</v>
      </c>
      <c r="L5" s="3">
        <v>37.03</v>
      </c>
      <c r="M5" s="3">
        <v>39.42</v>
      </c>
      <c r="N5" s="3">
        <v>27.77</v>
      </c>
      <c r="O5" s="3">
        <v>34.03</v>
      </c>
      <c r="P5" s="3">
        <v>35.65</v>
      </c>
    </row>
    <row r="6" spans="1:16" x14ac:dyDescent="0.2">
      <c r="A6" s="9" t="s">
        <v>74</v>
      </c>
      <c r="B6" s="3">
        <v>17.82</v>
      </c>
      <c r="C6" s="3">
        <v>17.34</v>
      </c>
      <c r="D6" s="3">
        <v>15.91</v>
      </c>
      <c r="E6" s="3">
        <v>16.57</v>
      </c>
      <c r="F6" s="3">
        <v>14.32</v>
      </c>
      <c r="G6" s="3">
        <v>28.48</v>
      </c>
      <c r="H6" s="3">
        <v>25.82</v>
      </c>
      <c r="I6" s="3">
        <v>29.65</v>
      </c>
      <c r="J6" s="3">
        <v>40.74</v>
      </c>
      <c r="K6" s="3">
        <v>34.19</v>
      </c>
      <c r="L6" s="3">
        <v>73.710000000000008</v>
      </c>
      <c r="M6" s="3">
        <v>83.580000000000013</v>
      </c>
      <c r="N6" s="3">
        <v>79.37</v>
      </c>
      <c r="O6" s="3">
        <v>110.10999999999999</v>
      </c>
      <c r="P6" s="3">
        <v>106.61</v>
      </c>
    </row>
    <row r="7" spans="1:16" x14ac:dyDescent="0.2">
      <c r="A7" s="6" t="s">
        <v>77</v>
      </c>
      <c r="B7" s="3">
        <v>5.72</v>
      </c>
      <c r="C7" s="3">
        <v>9.77</v>
      </c>
      <c r="D7" s="3">
        <v>14.99</v>
      </c>
      <c r="E7" s="3">
        <v>22.21</v>
      </c>
      <c r="F7" s="3">
        <v>65.19</v>
      </c>
      <c r="G7" s="3">
        <v>28.03</v>
      </c>
      <c r="H7" s="3">
        <v>31.93</v>
      </c>
      <c r="I7" s="3">
        <v>29.61</v>
      </c>
      <c r="J7" s="3">
        <v>19.190000000000001</v>
      </c>
      <c r="K7" s="3">
        <v>24.97</v>
      </c>
      <c r="L7" s="3">
        <v>24.11</v>
      </c>
      <c r="M7" s="3">
        <v>20.51</v>
      </c>
      <c r="N7" s="3">
        <v>21.07</v>
      </c>
      <c r="O7" s="3">
        <v>26.54</v>
      </c>
      <c r="P7" s="3">
        <v>21.91</v>
      </c>
    </row>
    <row r="8" spans="1:16" x14ac:dyDescent="0.2">
      <c r="A8" t="s">
        <v>78</v>
      </c>
      <c r="B8" s="3">
        <f>SUM(B3:B7)</f>
        <v>120.10999999999999</v>
      </c>
      <c r="C8" s="3">
        <f t="shared" ref="C8:P8" si="0">SUM(C3:C7)</f>
        <v>108.39999999999999</v>
      </c>
      <c r="D8" s="3">
        <f t="shared" si="0"/>
        <v>112.82</v>
      </c>
      <c r="E8" s="3">
        <f t="shared" si="0"/>
        <v>131.51</v>
      </c>
      <c r="F8" s="3">
        <f t="shared" si="0"/>
        <v>171.91</v>
      </c>
      <c r="G8" s="3">
        <f t="shared" si="0"/>
        <v>171.07999999999998</v>
      </c>
      <c r="H8" s="3">
        <f t="shared" si="0"/>
        <v>162.46</v>
      </c>
      <c r="I8" s="3">
        <f t="shared" si="0"/>
        <v>185.5</v>
      </c>
      <c r="J8" s="3">
        <f t="shared" si="0"/>
        <v>184.04</v>
      </c>
      <c r="K8" s="3">
        <f t="shared" si="0"/>
        <v>195.80999999999997</v>
      </c>
      <c r="L8" s="3">
        <f t="shared" si="0"/>
        <v>216.90000000000003</v>
      </c>
      <c r="M8" s="3">
        <f t="shared" si="0"/>
        <v>239.09</v>
      </c>
      <c r="N8" s="3">
        <f t="shared" si="0"/>
        <v>223.48</v>
      </c>
      <c r="O8" s="3">
        <f t="shared" si="0"/>
        <v>260.86</v>
      </c>
      <c r="P8" s="3">
        <f t="shared" si="0"/>
        <v>262.04000000000002</v>
      </c>
    </row>
    <row r="9" spans="1:16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">
      <c r="A10" t="s">
        <v>80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">
      <c r="A11" s="2" t="s">
        <v>9</v>
      </c>
      <c r="B11" s="2">
        <v>2001</v>
      </c>
      <c r="C11" s="2">
        <v>2002</v>
      </c>
      <c r="D11" s="2">
        <v>2003</v>
      </c>
      <c r="E11" s="2">
        <v>2004</v>
      </c>
      <c r="F11" s="2">
        <v>2005</v>
      </c>
      <c r="G11" s="2">
        <v>2006</v>
      </c>
      <c r="H11" s="2">
        <v>2007</v>
      </c>
      <c r="I11" s="2">
        <v>2008</v>
      </c>
      <c r="J11" s="2">
        <v>2009</v>
      </c>
      <c r="K11" s="2">
        <v>2010</v>
      </c>
      <c r="L11" s="2">
        <v>2011</v>
      </c>
      <c r="M11" s="2">
        <v>2012</v>
      </c>
      <c r="N11" s="2">
        <v>2013</v>
      </c>
      <c r="O11" s="2">
        <v>2014</v>
      </c>
      <c r="P11" s="2">
        <v>2015</v>
      </c>
    </row>
    <row r="12" spans="1:16" x14ac:dyDescent="0.2">
      <c r="A12" s="5" t="s">
        <v>61</v>
      </c>
      <c r="B12" s="4">
        <f>B3/B$8</f>
        <v>0.52443593372741659</v>
      </c>
      <c r="C12" s="4">
        <f t="shared" ref="C12:P12" si="1">C3/C$8</f>
        <v>0.48809963099630999</v>
      </c>
      <c r="D12" s="4">
        <f t="shared" si="1"/>
        <v>0.43174968977131717</v>
      </c>
      <c r="E12" s="4">
        <f t="shared" si="1"/>
        <v>0.37936278609991636</v>
      </c>
      <c r="F12" s="4">
        <f t="shared" si="1"/>
        <v>0.23948577744168462</v>
      </c>
      <c r="G12" s="4">
        <f t="shared" si="1"/>
        <v>0.31610942249240126</v>
      </c>
      <c r="H12" s="4">
        <f t="shared" si="1"/>
        <v>0.29102548319586358</v>
      </c>
      <c r="I12" s="4">
        <f t="shared" si="1"/>
        <v>0.29536388140161723</v>
      </c>
      <c r="J12" s="11">
        <f t="shared" si="1"/>
        <v>0.31868072158226474</v>
      </c>
      <c r="K12" s="4">
        <f t="shared" si="1"/>
        <v>0.3041213421173587</v>
      </c>
      <c r="L12" s="4">
        <f t="shared" si="1"/>
        <v>0.23803596127247578</v>
      </c>
      <c r="M12" s="4">
        <f t="shared" si="1"/>
        <v>0.2665941695595801</v>
      </c>
      <c r="N12" s="4">
        <f t="shared" si="1"/>
        <v>0.29890817970288169</v>
      </c>
      <c r="O12" s="4">
        <f t="shared" si="1"/>
        <v>0.23786705512535458</v>
      </c>
      <c r="P12" s="11">
        <f t="shared" si="1"/>
        <v>0.28236147153106395</v>
      </c>
    </row>
    <row r="13" spans="1:16" x14ac:dyDescent="0.2">
      <c r="A13" s="10" t="s">
        <v>62</v>
      </c>
      <c r="B13" s="4">
        <f t="shared" ref="B13:P13" si="2">B4/B$8</f>
        <v>0.10232287070185664</v>
      </c>
      <c r="C13" s="4">
        <f t="shared" si="2"/>
        <v>8.9298892988929887E-2</v>
      </c>
      <c r="D13" s="4">
        <f t="shared" si="2"/>
        <v>0.13047332033327425</v>
      </c>
      <c r="E13" s="4">
        <f t="shared" si="2"/>
        <v>0.12181583149570376</v>
      </c>
      <c r="F13" s="4">
        <f t="shared" si="2"/>
        <v>0.13233668780175672</v>
      </c>
      <c r="G13" s="4">
        <f t="shared" si="2"/>
        <v>0.15653495440729484</v>
      </c>
      <c r="H13" s="4">
        <f t="shared" si="2"/>
        <v>0.11442816693339898</v>
      </c>
      <c r="I13" s="4">
        <f t="shared" si="2"/>
        <v>0.13654986522911053</v>
      </c>
      <c r="J13" s="11">
        <f t="shared" si="2"/>
        <v>0.1369267550532493</v>
      </c>
      <c r="K13" s="4">
        <f t="shared" si="2"/>
        <v>0.15045196874521222</v>
      </c>
      <c r="L13" s="4">
        <f t="shared" si="2"/>
        <v>0.14024896265560163</v>
      </c>
      <c r="M13" s="4">
        <f t="shared" si="2"/>
        <v>0.13317160901752478</v>
      </c>
      <c r="N13" s="4">
        <f t="shared" si="2"/>
        <v>0.12739395024163236</v>
      </c>
      <c r="O13" s="4">
        <f t="shared" si="2"/>
        <v>0.10783562063942344</v>
      </c>
      <c r="P13" s="11">
        <f t="shared" si="2"/>
        <v>9.1131125019081063E-2</v>
      </c>
    </row>
    <row r="14" spans="1:16" x14ac:dyDescent="0.2">
      <c r="A14" s="8" t="s">
        <v>73</v>
      </c>
      <c r="B14" s="4">
        <f t="shared" ref="B14:P14" si="3">B5/B$8</f>
        <v>0.17725418366497378</v>
      </c>
      <c r="C14" s="4">
        <f t="shared" si="3"/>
        <v>0.17250922509225092</v>
      </c>
      <c r="D14" s="4">
        <f t="shared" si="3"/>
        <v>0.16388938131536962</v>
      </c>
      <c r="E14" s="4">
        <f t="shared" si="3"/>
        <v>0.20393886396471753</v>
      </c>
      <c r="F14" s="4">
        <f t="shared" si="3"/>
        <v>0.1656680821360014</v>
      </c>
      <c r="G14" s="4">
        <f t="shared" si="3"/>
        <v>0.19704231938274494</v>
      </c>
      <c r="H14" s="4">
        <f t="shared" si="3"/>
        <v>0.23907423365751571</v>
      </c>
      <c r="I14" s="4">
        <f t="shared" si="3"/>
        <v>0.24862533692722372</v>
      </c>
      <c r="J14" s="11">
        <f t="shared" si="3"/>
        <v>0.21875679200173875</v>
      </c>
      <c r="K14" s="4">
        <f t="shared" si="3"/>
        <v>0.24329707369388698</v>
      </c>
      <c r="L14" s="4">
        <f t="shared" si="3"/>
        <v>0.17072383586906406</v>
      </c>
      <c r="M14" s="4">
        <f t="shared" si="3"/>
        <v>0.16487515161654606</v>
      </c>
      <c r="N14" s="4">
        <f t="shared" si="3"/>
        <v>0.1242616788974405</v>
      </c>
      <c r="O14" s="4">
        <f t="shared" si="3"/>
        <v>0.13045311661427586</v>
      </c>
      <c r="P14" s="11">
        <f t="shared" si="3"/>
        <v>0.1360479316134941</v>
      </c>
    </row>
    <row r="15" spans="1:16" x14ac:dyDescent="0.2">
      <c r="A15" s="9" t="s">
        <v>74</v>
      </c>
      <c r="B15" s="4">
        <f t="shared" ref="B15:P15" si="4">B6/B$8</f>
        <v>0.14836399966697197</v>
      </c>
      <c r="C15" s="4">
        <f t="shared" si="4"/>
        <v>0.15996309963099631</v>
      </c>
      <c r="D15" s="4">
        <f t="shared" si="4"/>
        <v>0.14102109555043432</v>
      </c>
      <c r="E15" s="4">
        <f t="shared" si="4"/>
        <v>0.12599802296403317</v>
      </c>
      <c r="F15" s="4">
        <f t="shared" si="4"/>
        <v>8.3299400849281599E-2</v>
      </c>
      <c r="G15" s="4">
        <f t="shared" si="4"/>
        <v>0.16647182604629415</v>
      </c>
      <c r="H15" s="4">
        <f t="shared" si="4"/>
        <v>0.15893142927489842</v>
      </c>
      <c r="I15" s="4">
        <f t="shared" si="4"/>
        <v>0.15983827493261454</v>
      </c>
      <c r="J15" s="11">
        <f t="shared" si="4"/>
        <v>0.22136492066941971</v>
      </c>
      <c r="K15" s="4">
        <f t="shared" si="4"/>
        <v>0.17460803840457587</v>
      </c>
      <c r="L15" s="4">
        <f t="shared" si="4"/>
        <v>0.33983402489626552</v>
      </c>
      <c r="M15" s="4">
        <f t="shared" si="4"/>
        <v>0.34957547367100261</v>
      </c>
      <c r="N15" s="4">
        <f t="shared" si="4"/>
        <v>0.3551548236978701</v>
      </c>
      <c r="O15" s="4">
        <f t="shared" si="4"/>
        <v>0.42210381047305062</v>
      </c>
      <c r="P15" s="11">
        <f t="shared" si="4"/>
        <v>0.40684628301022741</v>
      </c>
    </row>
    <row r="16" spans="1:16" x14ac:dyDescent="0.2">
      <c r="A16" s="6" t="s">
        <v>77</v>
      </c>
      <c r="B16" s="4">
        <f t="shared" ref="B16:P16" si="5">B7/B$8</f>
        <v>4.7623012238781119E-2</v>
      </c>
      <c r="C16" s="4">
        <f t="shared" si="5"/>
        <v>9.0129151291512916E-2</v>
      </c>
      <c r="D16" s="4">
        <f t="shared" si="5"/>
        <v>0.1328665130296047</v>
      </c>
      <c r="E16" s="4">
        <f t="shared" si="5"/>
        <v>0.16888449547562925</v>
      </c>
      <c r="F16" s="4">
        <f t="shared" si="5"/>
        <v>0.37921005177127565</v>
      </c>
      <c r="G16" s="4">
        <f t="shared" si="5"/>
        <v>0.16384147767126492</v>
      </c>
      <c r="H16" s="4">
        <f t="shared" si="5"/>
        <v>0.19654068693832327</v>
      </c>
      <c r="I16" s="4">
        <f t="shared" si="5"/>
        <v>0.15962264150943395</v>
      </c>
      <c r="J16" s="11">
        <f t="shared" si="5"/>
        <v>0.10427081069332755</v>
      </c>
      <c r="K16" s="4">
        <f t="shared" si="5"/>
        <v>0.12752157703896635</v>
      </c>
      <c r="L16" s="4">
        <f t="shared" si="5"/>
        <v>0.11115721530659288</v>
      </c>
      <c r="M16" s="4">
        <f t="shared" si="5"/>
        <v>8.5783596135346529E-2</v>
      </c>
      <c r="N16" s="4">
        <f t="shared" si="5"/>
        <v>9.4281367460175416E-2</v>
      </c>
      <c r="O16" s="4">
        <f t="shared" si="5"/>
        <v>0.10174039714789541</v>
      </c>
      <c r="P16" s="11">
        <f t="shared" si="5"/>
        <v>8.3613188826133403E-2</v>
      </c>
    </row>
    <row r="17" spans="1:16" x14ac:dyDescent="0.2">
      <c r="A17" t="s">
        <v>78</v>
      </c>
      <c r="B17" s="4">
        <f>SUM(B12:B16)</f>
        <v>1.0000000000000002</v>
      </c>
      <c r="C17" s="4">
        <f t="shared" ref="C17:P17" si="6">SUM(C12:C16)</f>
        <v>1</v>
      </c>
      <c r="D17" s="4">
        <f t="shared" si="6"/>
        <v>1</v>
      </c>
      <c r="E17" s="4">
        <f t="shared" si="6"/>
        <v>1</v>
      </c>
      <c r="F17" s="4">
        <f t="shared" si="6"/>
        <v>0.99999999999999989</v>
      </c>
      <c r="G17" s="4">
        <f t="shared" si="6"/>
        <v>1.0000000000000002</v>
      </c>
      <c r="H17" s="4">
        <f t="shared" si="6"/>
        <v>1</v>
      </c>
      <c r="I17" s="4">
        <f t="shared" si="6"/>
        <v>1</v>
      </c>
      <c r="J17" s="11">
        <f t="shared" si="6"/>
        <v>1</v>
      </c>
      <c r="K17" s="4">
        <f t="shared" si="6"/>
        <v>1</v>
      </c>
      <c r="L17" s="4">
        <f t="shared" si="6"/>
        <v>0.99999999999999989</v>
      </c>
      <c r="M17" s="4">
        <f t="shared" si="6"/>
        <v>1</v>
      </c>
      <c r="N17" s="4">
        <f t="shared" si="6"/>
        <v>1</v>
      </c>
      <c r="O17" s="4">
        <f t="shared" si="6"/>
        <v>1</v>
      </c>
      <c r="P17" s="11">
        <f t="shared" si="6"/>
        <v>1</v>
      </c>
    </row>
  </sheetData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showGridLines="0" tabSelected="1" workbookViewId="0">
      <selection activeCell="P33" sqref="P33"/>
    </sheetView>
  </sheetViews>
  <sheetFormatPr defaultRowHeight="12.75" x14ac:dyDescent="0.2"/>
  <cols>
    <col min="1" max="1" width="23.7109375" bestFit="1" customWidth="1"/>
    <col min="2" max="16" width="5.7109375" bestFit="1" customWidth="1"/>
  </cols>
  <sheetData>
    <row r="1" spans="1:16" x14ac:dyDescent="0.2">
      <c r="A1" s="2" t="s">
        <v>9</v>
      </c>
      <c r="B1" s="2">
        <v>2001</v>
      </c>
      <c r="C1" s="2">
        <v>2002</v>
      </c>
      <c r="D1" s="2">
        <v>2003</v>
      </c>
      <c r="E1" s="2">
        <v>2004</v>
      </c>
      <c r="F1" s="2">
        <v>2005</v>
      </c>
      <c r="G1" s="2">
        <v>2006</v>
      </c>
      <c r="H1" s="2">
        <v>2007</v>
      </c>
      <c r="I1" s="2">
        <v>2008</v>
      </c>
      <c r="J1" s="2">
        <v>2009</v>
      </c>
      <c r="K1" s="2">
        <v>2010</v>
      </c>
      <c r="L1" s="2">
        <v>2011</v>
      </c>
      <c r="M1" s="2">
        <v>2012</v>
      </c>
      <c r="N1" s="2">
        <v>2013</v>
      </c>
      <c r="O1" s="2">
        <v>2014</v>
      </c>
      <c r="P1" s="2">
        <v>2015</v>
      </c>
    </row>
    <row r="2" spans="1:16" x14ac:dyDescent="0.2">
      <c r="A2" t="s">
        <v>74</v>
      </c>
      <c r="B2" s="4">
        <f>'tidied data'!B26/'tidied data'!B$28</f>
        <v>9.409652550427712E-2</v>
      </c>
      <c r="C2" s="4">
        <f>'tidied data'!C26/'tidied data'!C$28</f>
        <v>9.3841324818703317E-2</v>
      </c>
      <c r="D2" s="4">
        <f>'tidied data'!D26/'tidied data'!D$28</f>
        <v>7.7765286670902767E-2</v>
      </c>
      <c r="E2" s="4">
        <f>'tidied data'!E26/'tidied data'!E$28</f>
        <v>7.7727741814429124E-2</v>
      </c>
      <c r="F2" s="4">
        <f>'tidied data'!F26/'tidied data'!F$28</f>
        <v>5.1959361393323654E-2</v>
      </c>
      <c r="G2" s="4">
        <f>'tidied data'!G26/'tidied data'!G$28</f>
        <v>0.10756505646410093</v>
      </c>
      <c r="H2" s="4">
        <f>'tidied data'!H26/'tidied data'!H$28</f>
        <v>9.4578754578754573E-2</v>
      </c>
      <c r="I2" s="4">
        <f>'tidied data'!I26/'tidied data'!I$28</f>
        <v>9.4505004143558349E-2</v>
      </c>
      <c r="J2" s="4">
        <f>'tidied data'!J26/'tidied data'!J$28</f>
        <v>0.14553638409602401</v>
      </c>
      <c r="K2" s="4">
        <f>'tidied data'!K26/'tidied data'!K$28</f>
        <v>0.12071035164524783</v>
      </c>
      <c r="L2" s="4">
        <f>'tidied data'!L26/'tidied data'!L$28</f>
        <v>0.24139512035369248</v>
      </c>
      <c r="M2" s="4">
        <f>'tidied data'!M26/'tidied data'!M$28</f>
        <v>0.25515936011723045</v>
      </c>
      <c r="N2" s="4">
        <f>'tidied data'!N26/'tidied data'!N$28</f>
        <v>0.26034047298848689</v>
      </c>
      <c r="O2" s="4">
        <f>'tidied data'!O26/'tidied data'!O$28</f>
        <v>0.31949280408542247</v>
      </c>
      <c r="P2" s="4">
        <f>'tidied data'!P26/'tidied data'!P$28</f>
        <v>0.29775171065493644</v>
      </c>
    </row>
    <row r="3" spans="1:16" x14ac:dyDescent="0.2">
      <c r="A3" t="s">
        <v>61</v>
      </c>
      <c r="B3" s="4">
        <f>'tidied data'!B22/'tidied data'!B$28</f>
        <v>0.3326116802196642</v>
      </c>
      <c r="C3" s="4">
        <f>'tidied data'!C22/'tidied data'!C$28</f>
        <v>0.28634051304253705</v>
      </c>
      <c r="D3" s="4">
        <f>'tidied data'!D22/'tidied data'!D$28</f>
        <v>0.23808592795346789</v>
      </c>
      <c r="E3" s="4">
        <f>'tidied data'!E22/'tidied data'!E$28</f>
        <v>0.23402758232479598</v>
      </c>
      <c r="F3" s="4">
        <f>'tidied data'!F22/'tidied data'!F$28</f>
        <v>0.14938316400580551</v>
      </c>
      <c r="G3" s="4">
        <f>'tidied data'!G22/'tidied data'!G$28</f>
        <v>0.20425274766778714</v>
      </c>
      <c r="H3" s="4">
        <f>'tidied data'!H22/'tidied data'!H$28</f>
        <v>0.1731868131868132</v>
      </c>
      <c r="I3" s="4">
        <f>'tidied data'!I22/'tidied data'!I$28</f>
        <v>0.17463504812902403</v>
      </c>
      <c r="J3" s="4">
        <f>'tidied data'!J22/'tidied data'!J$28</f>
        <v>0.20951666488050583</v>
      </c>
      <c r="K3" s="4">
        <f>'tidied data'!K22/'tidied data'!K$28</f>
        <v>0.21024572800451913</v>
      </c>
      <c r="L3" s="4">
        <f>'tidied data'!L22/'tidied data'!L$28</f>
        <v>0.16908465695103977</v>
      </c>
      <c r="M3" s="4">
        <f>'tidied data'!M22/'tidied data'!M$28</f>
        <v>0.19459030406643055</v>
      </c>
      <c r="N3" s="4">
        <f>'tidied data'!N22/'tidied data'!N$28</f>
        <v>0.21910978449831076</v>
      </c>
      <c r="O3" s="4">
        <f>'tidied data'!O22/'tidied data'!O$28</f>
        <v>0.18004294336118848</v>
      </c>
      <c r="P3" s="4">
        <f>'tidied data'!P22/'tidied data'!P$28</f>
        <v>0.20664711632453567</v>
      </c>
    </row>
    <row r="4" spans="1:16" x14ac:dyDescent="0.2">
      <c r="A4" t="s">
        <v>73</v>
      </c>
      <c r="B4" s="4">
        <f>'tidied data'!B25/'tidied data'!B$28</f>
        <v>0.11241947407329179</v>
      </c>
      <c r="C4" s="4">
        <f>'tidied data'!C25/'tidied data'!C$28</f>
        <v>0.1012014287260526</v>
      </c>
      <c r="D4" s="4">
        <f>'tidied data'!D25/'tidied data'!D$28</f>
        <v>9.0375873698616729E-2</v>
      </c>
      <c r="E4" s="4">
        <f>'tidied data'!E25/'tidied data'!E$28</f>
        <v>0.12580917534477906</v>
      </c>
      <c r="F4" s="4">
        <f>'tidied data'!F25/'tidied data'!F$28</f>
        <v>0.10333817126269956</v>
      </c>
      <c r="G4" s="4">
        <f>'tidied data'!G25/'tidied data'!G$28</f>
        <v>0.12731804962797902</v>
      </c>
      <c r="H4" s="4">
        <f>'tidied data'!H25/'tidied data'!H$28</f>
        <v>0.14227106227106229</v>
      </c>
      <c r="I4" s="4">
        <f>'tidied data'!I25/'tidied data'!I$28</f>
        <v>0.14700070121756867</v>
      </c>
      <c r="J4" s="4">
        <f>'tidied data'!J25/'tidied data'!J$28</f>
        <v>0.14382166970314006</v>
      </c>
      <c r="K4" s="4">
        <f>'tidied data'!K25/'tidied data'!K$28</f>
        <v>0.16819658240361532</v>
      </c>
      <c r="L4" s="4">
        <f>'tidied data'!L25/'tidied data'!L$28</f>
        <v>0.12127067299819878</v>
      </c>
      <c r="M4" s="4">
        <f>'tidied data'!M25/'tidied data'!M$28</f>
        <v>0.12034436439125655</v>
      </c>
      <c r="N4" s="4">
        <f>'tidied data'!N25/'tidied data'!N$28</f>
        <v>9.1088004723324692E-2</v>
      </c>
      <c r="O4" s="4">
        <f>'tidied data'!O25/'tidied data'!O$28</f>
        <v>9.8740714948932232E-2</v>
      </c>
      <c r="P4" s="4">
        <f>'tidied data'!P25/'tidied data'!P$28</f>
        <v>9.9567099567099554E-2</v>
      </c>
    </row>
    <row r="5" spans="1:16" x14ac:dyDescent="0.2">
      <c r="A5" t="s">
        <v>79</v>
      </c>
      <c r="B5" s="4">
        <f>'tidied data'!B27/'tidied data'!B$28</f>
        <v>3.0203823001372899E-2</v>
      </c>
      <c r="C5" s="4">
        <f>'tidied data'!C27/'tidied data'!C$28</f>
        <v>5.2873687628531223E-2</v>
      </c>
      <c r="D5" s="4">
        <f>'tidied data'!D27/'tidied data'!D$28</f>
        <v>7.3268488195903994E-2</v>
      </c>
      <c r="E5" s="4">
        <f>'tidied data'!E27/'tidied data'!E$28</f>
        <v>0.10418425743503144</v>
      </c>
      <c r="F5" s="4">
        <f>'tidied data'!F27/'tidied data'!F$28</f>
        <v>0.2365384615384615</v>
      </c>
      <c r="G5" s="4">
        <f>'tidied data'!G27/'tidied data'!G$28</f>
        <v>0.10586546814216113</v>
      </c>
      <c r="H5" s="4">
        <f>'tidied data'!H27/'tidied data'!H$28</f>
        <v>0.11695970695970696</v>
      </c>
      <c r="I5" s="4">
        <f>'tidied data'!I27/'tidied data'!I$28</f>
        <v>9.4377510040160636E-2</v>
      </c>
      <c r="J5" s="4">
        <f>'tidied data'!J27/'tidied data'!J$28</f>
        <v>6.8552852498838995E-2</v>
      </c>
      <c r="K5" s="4">
        <f>'tidied data'!K27/'tidied data'!K$28</f>
        <v>8.8158452196017506E-2</v>
      </c>
      <c r="L5" s="4">
        <f>'tidied data'!L27/'tidied data'!L$28</f>
        <v>7.8958572130342228E-2</v>
      </c>
      <c r="M5" s="4">
        <f>'tidied data'!M27/'tidied data'!M$28</f>
        <v>6.2614482842837951E-2</v>
      </c>
      <c r="N5" s="4">
        <f>'tidied data'!N27/'tidied data'!N$28</f>
        <v>6.9111424541607902E-2</v>
      </c>
      <c r="O5" s="4">
        <f>'tidied data'!O27/'tidied data'!O$28</f>
        <v>7.7007892293407612E-2</v>
      </c>
      <c r="P5" s="4">
        <f>'tidied data'!P27/'tidied data'!P$28</f>
        <v>6.119257086999022E-2</v>
      </c>
    </row>
    <row r="6" spans="1:16" x14ac:dyDescent="0.2">
      <c r="A6" t="s">
        <v>62</v>
      </c>
      <c r="B6" s="4">
        <f>'tidied data'!B23/'tidied data'!B$28</f>
        <v>6.4895976343858908E-2</v>
      </c>
      <c r="C6" s="4">
        <f>'tidied data'!C23/'tidied data'!C$28</f>
        <v>5.2386621928780172E-2</v>
      </c>
      <c r="D6" s="4">
        <f>'tidied data'!D23/'tidied data'!D$28</f>
        <v>7.1948775599980447E-2</v>
      </c>
      <c r="E6" s="4">
        <f>'tidied data'!E23/'tidied data'!E$28</f>
        <v>7.5147762454264008E-2</v>
      </c>
      <c r="F6" s="4">
        <f>'tidied data'!F23/'tidied data'!F$28</f>
        <v>8.254716981132075E-2</v>
      </c>
      <c r="G6" s="4">
        <f>'tidied data'!G23/'tidied data'!G$28</f>
        <v>0.10114438947010614</v>
      </c>
      <c r="H6" s="4">
        <f>'tidied data'!H23/'tidied data'!H$28</f>
        <v>6.8095238095238098E-2</v>
      </c>
      <c r="I6" s="4">
        <f>'tidied data'!I23/'tidied data'!I$28</f>
        <v>8.0735640976604836E-2</v>
      </c>
      <c r="J6" s="4">
        <f>'tidied data'!J23/'tidied data'!J$28</f>
        <v>9.0022505626406596E-2</v>
      </c>
      <c r="K6" s="4">
        <f>'tidied data'!K23/'tidied data'!K$28</f>
        <v>0.10401073294732383</v>
      </c>
      <c r="L6" s="4">
        <f>'tidied data'!L23/'tidied data'!L$28</f>
        <v>9.9623383003111188E-2</v>
      </c>
      <c r="M6" s="4">
        <f>'tidied data'!M23/'tidied data'!M$28</f>
        <v>9.7203565758944913E-2</v>
      </c>
      <c r="N6" s="4">
        <f>'tidied data'!N23/'tidied data'!N$28</f>
        <v>9.3384065339324959E-2</v>
      </c>
      <c r="O6" s="4">
        <f>'tidied data'!O23/'tidied data'!O$28</f>
        <v>8.1621402042711233E-2</v>
      </c>
      <c r="P6" s="4">
        <f>'tidied data'!P23/'tidied data'!P$28</f>
        <v>6.6694595726853795E-2</v>
      </c>
    </row>
    <row r="7" spans="1:16" x14ac:dyDescent="0.2">
      <c r="A7" t="s">
        <v>76</v>
      </c>
      <c r="B7" s="4">
        <f>'tidied data'!B24/'tidied data'!B$28</f>
        <v>0.3657725208575352</v>
      </c>
      <c r="C7" s="4">
        <f>'tidied data'!C24/'tidied data'!C$28</f>
        <v>0.41335642385539556</v>
      </c>
      <c r="D7" s="4">
        <f>'tidied data'!D24/'tidied data'!D$28</f>
        <v>0.44855564788112812</v>
      </c>
      <c r="E7" s="4">
        <f>'tidied data'!E24/'tidied data'!E$28</f>
        <v>0.38310348062670047</v>
      </c>
      <c r="F7" s="4">
        <f>'tidied data'!F24/'tidied data'!F$28</f>
        <v>0.37623367198838892</v>
      </c>
      <c r="G7" s="4">
        <f>'tidied data'!G24/'tidied data'!G$28</f>
        <v>0.35385428862786572</v>
      </c>
      <c r="H7" s="4">
        <f>'tidied data'!H24/'tidied data'!H$28</f>
        <v>0.40490842490842494</v>
      </c>
      <c r="I7" s="4">
        <f>'tidied data'!I24/'tidied data'!I$28</f>
        <v>0.40874609549308344</v>
      </c>
      <c r="J7" s="4">
        <f>'tidied data'!J24/'tidied data'!J$28</f>
        <v>0.34254992319508448</v>
      </c>
      <c r="K7" s="4">
        <f>'tidied data'!K24/'tidied data'!K$28</f>
        <v>0.30867815280327632</v>
      </c>
      <c r="L7" s="4">
        <f>'tidied data'!L24/'tidied data'!L$28</f>
        <v>0.28966759456361546</v>
      </c>
      <c r="M7" s="4">
        <f>'tidied data'!M24/'tidied data'!M$28</f>
        <v>0.27008792282329952</v>
      </c>
      <c r="N7" s="4">
        <f>'tidied data'!N24/'tidied data'!N$28</f>
        <v>0.2669662479089448</v>
      </c>
      <c r="O7" s="4">
        <f>'tidied data'!O24/'tidied data'!O$28</f>
        <v>0.24309424326833798</v>
      </c>
      <c r="P7" s="4">
        <f>'tidied data'!P24/'tidied data'!P$28</f>
        <v>0.26814690685658427</v>
      </c>
    </row>
  </sheetData>
  <sortState ref="A2:P7">
    <sortCondition descending="1" ref="P2:P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about</vt:lpstr>
      <vt:lpstr>raw data</vt:lpstr>
      <vt:lpstr>tidied data</vt:lpstr>
      <vt:lpstr>data with 'other' removed</vt:lpstr>
      <vt:lpstr>chart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Terence</cp:lastModifiedBy>
  <dcterms:created xsi:type="dcterms:W3CDTF">2017-05-03T00:51:39Z</dcterms:created>
  <dcterms:modified xsi:type="dcterms:W3CDTF">2017-10-25T01:26:49Z</dcterms:modified>
</cp:coreProperties>
</file>