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y\Dropbox (Devpolicy)\Global development policy\Labour mobility and pacific migration\2018 Pacific Update\"/>
    </mc:Choice>
  </mc:AlternateContent>
  <xr:revisionPtr revIDLastSave="0" documentId="8_{523F5805-8257-4B7C-828D-E0D0E3CFBDE0}" xr6:coauthVersionLast="34" xr6:coauthVersionMax="34" xr10:uidLastSave="{00000000-0000-0000-0000-000000000000}"/>
  <bookViews>
    <workbookView xWindow="0" yWindow="0" windowWidth="25200" windowHeight="11175" activeTab="4" xr2:uid="{00000000-000D-0000-FFFF-FFFF00000000}"/>
  </bookViews>
  <sheets>
    <sheet name="Data and calcs" sheetId="1" r:id="rId1"/>
    <sheet name="Graph 1" sheetId="2" r:id="rId2"/>
    <sheet name="Graph 2" sheetId="3" r:id="rId3"/>
    <sheet name="Graph 3" sheetId="4" r:id="rId4"/>
    <sheet name="Graph 4" sheetId="5" r:id="rId5"/>
  </sheet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  <c r="F77" i="1"/>
  <c r="F79" i="1"/>
  <c r="F80" i="1"/>
  <c r="F81" i="1"/>
  <c r="F82" i="1"/>
  <c r="F83" i="1"/>
  <c r="F84" i="1"/>
  <c r="F85" i="1"/>
  <c r="F86" i="1"/>
  <c r="F78" i="1"/>
  <c r="C76" i="1"/>
  <c r="C78" i="1"/>
  <c r="C79" i="1"/>
  <c r="C80" i="1"/>
  <c r="C81" i="1"/>
  <c r="C82" i="1"/>
  <c r="C83" i="1"/>
  <c r="C84" i="1"/>
  <c r="C85" i="1"/>
  <c r="C77" i="1"/>
  <c r="F23" i="1"/>
  <c r="E23" i="1"/>
  <c r="D23" i="1"/>
  <c r="H55" i="1"/>
  <c r="H54" i="1"/>
  <c r="H53" i="1"/>
  <c r="H52" i="1"/>
  <c r="H51" i="1"/>
  <c r="H50" i="1"/>
  <c r="H49" i="1"/>
  <c r="H47" i="1"/>
  <c r="H46" i="1"/>
  <c r="L46" i="1"/>
  <c r="H48" i="1"/>
  <c r="D56" i="1"/>
  <c r="D55" i="1"/>
  <c r="L55" i="1"/>
  <c r="D54" i="1"/>
  <c r="L54" i="1"/>
  <c r="D53" i="1"/>
  <c r="L53" i="1"/>
  <c r="D52" i="1"/>
  <c r="L52" i="1"/>
  <c r="D51" i="1"/>
  <c r="D50" i="1"/>
  <c r="L50" i="1"/>
  <c r="D49" i="1"/>
  <c r="L49" i="1"/>
  <c r="D48" i="1"/>
  <c r="D47" i="1"/>
  <c r="L47" i="1"/>
  <c r="C46" i="1"/>
  <c r="L48" i="1"/>
  <c r="L51" i="1"/>
  <c r="G40" i="1"/>
  <c r="G39" i="1"/>
  <c r="G38" i="1"/>
  <c r="G37" i="1"/>
  <c r="G36" i="1"/>
  <c r="G35" i="1"/>
  <c r="G34" i="1"/>
  <c r="G33" i="1"/>
  <c r="G32" i="1"/>
  <c r="G31" i="1"/>
  <c r="C41" i="1"/>
  <c r="C40" i="1"/>
  <c r="C55" i="1"/>
  <c r="E55" i="1"/>
  <c r="C39" i="1"/>
  <c r="C54" i="1"/>
  <c r="E54" i="1"/>
  <c r="C38" i="1"/>
  <c r="C53" i="1"/>
  <c r="E53" i="1"/>
  <c r="C37" i="1"/>
  <c r="C52" i="1"/>
  <c r="E52" i="1"/>
  <c r="C36" i="1"/>
  <c r="C51" i="1"/>
  <c r="E51" i="1"/>
  <c r="C35" i="1"/>
  <c r="C50" i="1"/>
  <c r="E50" i="1"/>
  <c r="C34" i="1"/>
  <c r="C49" i="1"/>
  <c r="E49" i="1"/>
  <c r="C33" i="1"/>
  <c r="C48" i="1"/>
  <c r="E48" i="1"/>
  <c r="C32" i="1"/>
  <c r="C47" i="1"/>
  <c r="E47" i="1"/>
  <c r="B41" i="1"/>
  <c r="B40" i="1"/>
  <c r="B39" i="1"/>
  <c r="B38" i="1"/>
  <c r="B37" i="1"/>
  <c r="B36" i="1"/>
  <c r="B35" i="1"/>
  <c r="B34" i="1"/>
  <c r="B33" i="1"/>
  <c r="B32" i="1"/>
  <c r="B31" i="1"/>
  <c r="P31" i="1"/>
  <c r="P40" i="1"/>
  <c r="B55" i="1"/>
  <c r="B70" i="1"/>
  <c r="B85" i="1"/>
  <c r="P34" i="1"/>
  <c r="B49" i="1"/>
  <c r="B64" i="1"/>
  <c r="B79" i="1"/>
  <c r="P36" i="1"/>
  <c r="B51" i="1"/>
  <c r="B66" i="1"/>
  <c r="B81" i="1"/>
  <c r="G48" i="1"/>
  <c r="K33" i="1"/>
  <c r="K37" i="1"/>
  <c r="G52" i="1"/>
  <c r="P37" i="1"/>
  <c r="B52" i="1"/>
  <c r="B67" i="1"/>
  <c r="B82" i="1"/>
  <c r="K34" i="1"/>
  <c r="G49" i="1"/>
  <c r="K38" i="1"/>
  <c r="G53" i="1"/>
  <c r="B46" i="1"/>
  <c r="B61" i="1"/>
  <c r="B76" i="1"/>
  <c r="P39" i="1"/>
  <c r="B54" i="1"/>
  <c r="B69" i="1"/>
  <c r="B84" i="1"/>
  <c r="G46" i="1"/>
  <c r="K31" i="1"/>
  <c r="G50" i="1"/>
  <c r="K35" i="1"/>
  <c r="G54" i="1"/>
  <c r="K39" i="1"/>
  <c r="P32" i="1"/>
  <c r="B47" i="1"/>
  <c r="B62" i="1"/>
  <c r="B77" i="1"/>
  <c r="P33" i="1"/>
  <c r="B48" i="1"/>
  <c r="B63" i="1"/>
  <c r="B78" i="1"/>
  <c r="P41" i="1"/>
  <c r="B56" i="1"/>
  <c r="B71" i="1"/>
  <c r="K32" i="1"/>
  <c r="G47" i="1"/>
  <c r="K36" i="1"/>
  <c r="G51" i="1"/>
  <c r="K40" i="1"/>
  <c r="G55" i="1"/>
  <c r="P38" i="1"/>
  <c r="B53" i="1"/>
  <c r="B68" i="1"/>
  <c r="B83" i="1"/>
  <c r="P35" i="1"/>
  <c r="B50" i="1"/>
  <c r="B65" i="1"/>
  <c r="B80" i="1"/>
  <c r="K41" i="1"/>
  <c r="C56" i="1"/>
  <c r="E56" i="1"/>
  <c r="E22" i="1"/>
  <c r="D22" i="1"/>
  <c r="I14" i="1"/>
  <c r="E21" i="1"/>
  <c r="I13" i="1"/>
  <c r="D85" i="1"/>
  <c r="E85" i="1"/>
  <c r="I12" i="1"/>
  <c r="D84" i="1"/>
  <c r="E84" i="1"/>
  <c r="I11" i="1"/>
  <c r="D83" i="1"/>
  <c r="E83" i="1"/>
  <c r="I10" i="1"/>
  <c r="D82" i="1"/>
  <c r="E82" i="1"/>
  <c r="I9" i="1"/>
  <c r="D81" i="1"/>
  <c r="E81" i="1"/>
  <c r="I8" i="1"/>
  <c r="D80" i="1"/>
  <c r="E80" i="1"/>
  <c r="I7" i="1"/>
  <c r="D79" i="1"/>
  <c r="E79" i="1"/>
  <c r="I6" i="1"/>
  <c r="D78" i="1"/>
  <c r="E78" i="1"/>
  <c r="I5" i="1"/>
  <c r="D77" i="1"/>
  <c r="E77" i="1"/>
  <c r="I4" i="1"/>
  <c r="W13" i="1"/>
  <c r="W12" i="1"/>
  <c r="W11" i="1"/>
  <c r="W10" i="1"/>
  <c r="W9" i="1"/>
  <c r="W8" i="1"/>
  <c r="W7" i="1"/>
  <c r="W6" i="1"/>
  <c r="W5" i="1"/>
  <c r="E20" i="1"/>
  <c r="E24" i="1"/>
  <c r="V14" i="1"/>
  <c r="D20" i="1"/>
  <c r="W14" i="1"/>
  <c r="D21" i="1"/>
  <c r="F21" i="1"/>
  <c r="E25" i="1"/>
  <c r="D25" i="1"/>
  <c r="D26" i="1"/>
  <c r="D24" i="1"/>
  <c r="K51" i="1"/>
  <c r="M51" i="1"/>
  <c r="I51" i="1"/>
  <c r="I50" i="1"/>
  <c r="K50" i="1"/>
  <c r="M50" i="1"/>
  <c r="G79" i="1"/>
  <c r="H79" i="1"/>
  <c r="G81" i="1"/>
  <c r="H81" i="1"/>
  <c r="D76" i="1"/>
  <c r="E76" i="1"/>
  <c r="H40" i="1"/>
  <c r="H36" i="1"/>
  <c r="H32" i="1"/>
  <c r="H39" i="1"/>
  <c r="H35" i="1"/>
  <c r="H31" i="1"/>
  <c r="H38" i="1"/>
  <c r="H34" i="1"/>
  <c r="H37" i="1"/>
  <c r="H33" i="1"/>
  <c r="K47" i="1"/>
  <c r="M47" i="1"/>
  <c r="I47" i="1"/>
  <c r="I46" i="1"/>
  <c r="K46" i="1"/>
  <c r="I53" i="1"/>
  <c r="K53" i="1"/>
  <c r="M53" i="1"/>
  <c r="I52" i="1"/>
  <c r="K52" i="1"/>
  <c r="M52" i="1"/>
  <c r="G82" i="1"/>
  <c r="H82" i="1"/>
  <c r="G77" i="1"/>
  <c r="H77" i="1"/>
  <c r="D39" i="1"/>
  <c r="E39" i="1"/>
  <c r="D38" i="1"/>
  <c r="E38" i="1"/>
  <c r="D37" i="1"/>
  <c r="E37" i="1"/>
  <c r="D36" i="1"/>
  <c r="E36" i="1"/>
  <c r="D35" i="1"/>
  <c r="E35" i="1"/>
  <c r="D34" i="1"/>
  <c r="E34" i="1"/>
  <c r="D41" i="1"/>
  <c r="D33" i="1"/>
  <c r="E33" i="1"/>
  <c r="D40" i="1"/>
  <c r="E40" i="1"/>
  <c r="D32" i="1"/>
  <c r="E32" i="1"/>
  <c r="G80" i="1"/>
  <c r="H80" i="1"/>
  <c r="G83" i="1"/>
  <c r="H83" i="1"/>
  <c r="I49" i="1"/>
  <c r="K49" i="1"/>
  <c r="M49" i="1"/>
  <c r="F20" i="1"/>
  <c r="G84" i="1"/>
  <c r="H84" i="1"/>
  <c r="E26" i="1"/>
  <c r="I48" i="1"/>
  <c r="K48" i="1"/>
  <c r="M48" i="1"/>
  <c r="G85" i="1"/>
  <c r="H85" i="1"/>
  <c r="K55" i="1"/>
  <c r="M55" i="1"/>
  <c r="I55" i="1"/>
  <c r="I54" i="1"/>
  <c r="K54" i="1"/>
  <c r="M54" i="1"/>
  <c r="G78" i="1"/>
  <c r="H78" i="1"/>
  <c r="G86" i="1"/>
  <c r="H86" i="1"/>
  <c r="F22" i="1"/>
  <c r="L34" i="1"/>
  <c r="M34" i="1"/>
  <c r="I34" i="1"/>
  <c r="Q34" i="1"/>
  <c r="C64" i="1"/>
  <c r="C65" i="1"/>
  <c r="Q35" i="1"/>
  <c r="L31" i="1"/>
  <c r="M31" i="1"/>
  <c r="I31" i="1"/>
  <c r="L35" i="1"/>
  <c r="M35" i="1"/>
  <c r="I35" i="1"/>
  <c r="Q37" i="1"/>
  <c r="C67" i="1"/>
  <c r="L39" i="1"/>
  <c r="M39" i="1"/>
  <c r="I39" i="1"/>
  <c r="L38" i="1"/>
  <c r="M38" i="1"/>
  <c r="I38" i="1"/>
  <c r="C62" i="1"/>
  <c r="Q32" i="1"/>
  <c r="Q38" i="1"/>
  <c r="C68" i="1"/>
  <c r="L32" i="1"/>
  <c r="M32" i="1"/>
  <c r="I32" i="1"/>
  <c r="L41" i="1"/>
  <c r="M41" i="1"/>
  <c r="E41" i="1"/>
  <c r="C66" i="1"/>
  <c r="Q36" i="1"/>
  <c r="F24" i="1"/>
  <c r="F26" i="1"/>
  <c r="F25" i="1"/>
  <c r="C70" i="1"/>
  <c r="Q40" i="1"/>
  <c r="C69" i="1"/>
  <c r="Q39" i="1"/>
  <c r="L33" i="1"/>
  <c r="M33" i="1"/>
  <c r="I33" i="1"/>
  <c r="L36" i="1"/>
  <c r="M36" i="1"/>
  <c r="I36" i="1"/>
  <c r="Q33" i="1"/>
  <c r="C63" i="1"/>
  <c r="L37" i="1"/>
  <c r="M37" i="1"/>
  <c r="I37" i="1"/>
  <c r="L40" i="1"/>
  <c r="M40" i="1"/>
  <c r="I40" i="1"/>
  <c r="E67" i="1"/>
  <c r="S37" i="1"/>
  <c r="R38" i="1"/>
  <c r="D68" i="1"/>
  <c r="R31" i="1"/>
  <c r="D61" i="1"/>
  <c r="R32" i="1"/>
  <c r="D62" i="1"/>
  <c r="R39" i="1"/>
  <c r="D69" i="1"/>
  <c r="D66" i="1"/>
  <c r="R36" i="1"/>
  <c r="S32" i="1"/>
  <c r="S39" i="1"/>
  <c r="E69" i="1"/>
  <c r="E66" i="1"/>
  <c r="S36" i="1"/>
  <c r="D70" i="1"/>
  <c r="R40" i="1"/>
  <c r="D63" i="1"/>
  <c r="R33" i="1"/>
  <c r="Q41" i="1"/>
  <c r="C71" i="1"/>
  <c r="S38" i="1"/>
  <c r="E68" i="1"/>
  <c r="S40" i="1"/>
  <c r="E70" i="1"/>
  <c r="E63" i="1"/>
  <c r="S33" i="1"/>
  <c r="R35" i="1"/>
  <c r="D65" i="1"/>
  <c r="R34" i="1"/>
  <c r="D64" i="1"/>
  <c r="D67" i="1"/>
  <c r="R37" i="1"/>
  <c r="E65" i="1"/>
  <c r="S35" i="1"/>
  <c r="E64" i="1"/>
  <c r="S34" i="1"/>
</calcChain>
</file>

<file path=xl/sharedStrings.xml><?xml version="1.0" encoding="utf-8"?>
<sst xmlns="http://schemas.openxmlformats.org/spreadsheetml/2006/main" count="105" uniqueCount="68">
  <si>
    <t>Total workers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</si>
  <si>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</si>
  <si>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</si>
  <si>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</si>
  <si>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</si>
  <si>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</si>
  <si>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</si>
  <si>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</si>
  <si>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</si>
  <si>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</si>
  <si>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</si>
  <si>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Total</t>
  </si>
  <si>
    <t>2nd visa granted</t>
  </si>
  <si>
    <t>3rd visa granted</t>
  </si>
  <si>
    <t>4th visa granted</t>
  </si>
  <si>
    <t>5th visa granted</t>
  </si>
  <si>
    <t>6th visa granted</t>
  </si>
  <si>
    <t>7th visa granted</t>
  </si>
  <si>
    <t>8th visa granted</t>
  </si>
  <si>
    <t>9th visa granted</t>
  </si>
  <si>
    <t>2009-10</t>
  </si>
  <si>
    <t>2010-11</t>
  </si>
  <si>
    <t>2011-12</t>
  </si>
  <si>
    <t>2012-13</t>
  </si>
  <si>
    <t>2013-14</t>
  </si>
  <si>
    <t>&lt;5</t>
  </si>
  <si>
    <t>2014-15</t>
  </si>
  <si>
    <t>2015-16</t>
  </si>
  <si>
    <t>2016-17</t>
  </si>
  <si>
    <t xml:space="preserve">2017-18 </t>
  </si>
  <si>
    <t>SWP</t>
  </si>
  <si>
    <t>RSE</t>
  </si>
  <si>
    <t>Combined</t>
  </si>
  <si>
    <t>Total return</t>
  </si>
  <si>
    <t>2008-09</t>
  </si>
  <si>
    <t>Actual ave. visits</t>
  </si>
  <si>
    <t>Cumulative visits</t>
  </si>
  <si>
    <t>Cumulative workers</t>
  </si>
  <si>
    <t>Visits/workers</t>
  </si>
  <si>
    <t>Actual workers</t>
  </si>
  <si>
    <t>Workers if no returns allowed</t>
  </si>
  <si>
    <t>Workers if max. returns</t>
  </si>
  <si>
    <t>Ave. visits if no returns</t>
  </si>
  <si>
    <t>Ave. visits if max. returns</t>
  </si>
  <si>
    <t>Scheme expansion</t>
  </si>
  <si>
    <t>New workers</t>
  </si>
  <si>
    <t>Ratio of new workers to scheme expansion</t>
  </si>
  <si>
    <t>Average visits by worker over time.</t>
  </si>
  <si>
    <t>Average visits per worker, entire scheme duration</t>
  </si>
  <si>
    <t>Index of reliance on return workers, over time, schemes combined.</t>
  </si>
  <si>
    <t>Index of reliance on return workers, over time, by two schemes separately.</t>
  </si>
  <si>
    <t>DATA</t>
  </si>
  <si>
    <t>CALCULATIONS</t>
  </si>
  <si>
    <t>Graph 2 (Change in average visits per worker over time)</t>
  </si>
  <si>
    <t>Graph 1 (Ave visits/worker)</t>
  </si>
  <si>
    <t>Graphs 3 and 4 (Index of reliance on return workers)</t>
  </si>
  <si>
    <t>New workers (calculated)</t>
  </si>
  <si>
    <t>New  workers (Calculated)</t>
  </si>
  <si>
    <t>Average visits per worker if reliance on return workers maximized</t>
  </si>
  <si>
    <t>Ratios of new workers to new places</t>
  </si>
  <si>
    <t>Average visits summary</t>
  </si>
  <si>
    <t>RSE (data from NZ government)</t>
  </si>
  <si>
    <t>SWP (data from Australian government)</t>
  </si>
  <si>
    <t>Returning workers (%)</t>
  </si>
  <si>
    <t>Returning to same employer (%)</t>
  </si>
  <si>
    <t>Official count</t>
  </si>
  <si>
    <t>No. returning from previous seasons</t>
  </si>
  <si>
    <t>No. returning from previous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</si>
</sst>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&quot;$&quot;* #,##0.00_);_(&quot;$&quot;* \(#,##0.00\);_(&quot;$&quot;* &quot;-&quot;??_);_(@_)"/>
    <numFmt numFmtId="166" formatCode="#\ 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3" fontId="7" fillId="0" borderId="0" xfId="0" applyNumberFormat="1" applyFont="1"/>
    <xf numFmtId="0" fontId="8" fillId="0" borderId="0" xfId="0" applyFont="1"/>
    <xf numFmtId="166" fontId="7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2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6" fillId="0" borderId="1" xfId="0" applyFont="1" applyFill="1" applyBorder="1"/>
    <xf numFmtId="3" fontId="7" fillId="0" borderId="1" xfId="0" applyNumberFormat="1" applyFont="1" applyBorder="1"/>
    <xf numFmtId="0" fontId="7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right" wrapText="1"/>
    </xf>
    <xf numFmtId="166" fontId="7" fillId="0" borderId="0" xfId="2" applyNumberFormat="1" applyFont="1" applyBorder="1" applyAlignment="1">
      <alignment horizontal="left" vertical="center" wrapText="1"/>
    </xf>
    <xf numFmtId="3" fontId="7" fillId="0" borderId="0" xfId="2" applyNumberFormat="1" applyFont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3" fontId="6" fillId="0" borderId="0" xfId="2" applyNumberFormat="1" applyFont="1" applyBorder="1" applyAlignment="1">
      <alignment horizontal="right" vertical="center" wrapText="1"/>
    </xf>
    <xf numFmtId="0" fontId="7" fillId="0" borderId="0" xfId="2" applyNumberFormat="1" applyFont="1" applyBorder="1"/>
    <xf numFmtId="0" fontId="6" fillId="0" borderId="1" xfId="2" applyFont="1" applyFill="1" applyBorder="1" applyAlignment="1">
      <alignment vertical="center"/>
    </xf>
    <xf numFmtId="3" fontId="6" fillId="0" borderId="1" xfId="2" applyNumberFormat="1" applyFont="1" applyFill="1" applyBorder="1" applyAlignment="1">
      <alignment horizontal="right" vertical="center" wrapText="1"/>
    </xf>
    <xf numFmtId="0" fontId="11" fillId="0" borderId="0" xfId="1" applyFont="1" applyBorder="1"/>
    <xf numFmtId="3" fontId="11" fillId="0" borderId="0" xfId="1" applyNumberFormat="1" applyFont="1" applyBorder="1"/>
    <xf numFmtId="164" fontId="11" fillId="0" borderId="0" xfId="1" applyNumberFormat="1" applyFont="1" applyBorder="1"/>
    <xf numFmtId="0" fontId="12" fillId="0" borderId="1" xfId="1" applyFont="1" applyBorder="1"/>
    <xf numFmtId="3" fontId="11" fillId="0" borderId="1" xfId="1" applyNumberFormat="1" applyFont="1" applyBorder="1"/>
    <xf numFmtId="164" fontId="11" fillId="0" borderId="1" xfId="1" applyNumberFormat="1" applyFont="1" applyBorder="1"/>
    <xf numFmtId="0" fontId="9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wrapText="1"/>
    </xf>
    <xf numFmtId="0" fontId="7" fillId="0" borderId="0" xfId="0" applyFont="1" applyAlignment="1">
      <alignment wrapText="1"/>
    </xf>
  </cellXfs>
  <cellStyles count="11">
    <cellStyle name="Currency 2" xfId="4" xr:uid="{00000000-0005-0000-0000-000000000000}"/>
    <cellStyle name="Currency 2 2" xfId="6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3" xfId="5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and calcs'!$C$24</c:f>
              <c:strCache>
                <c:ptCount val="1"/>
                <c:pt idx="0">
                  <c:v>Ave. visits if no returns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and calcs'!$D$23:$F$23</c:f>
              <c:strCache>
                <c:ptCount val="3"/>
                <c:pt idx="0">
                  <c:v>SWP</c:v>
                </c:pt>
                <c:pt idx="1">
                  <c:v>RSE</c:v>
                </c:pt>
                <c:pt idx="2">
                  <c:v>Combined</c:v>
                </c:pt>
              </c:strCache>
            </c:strRef>
          </c:cat>
          <c:val>
            <c:numRef>
              <c:f>'Data and calcs'!$D$24:$F$24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2-4F43-9E54-CCC4BAC80A06}"/>
            </c:ext>
          </c:extLst>
        </c:ser>
        <c:ser>
          <c:idx val="1"/>
          <c:order val="1"/>
          <c:tx>
            <c:strRef>
              <c:f>'Data and calcs'!$C$25</c:f>
              <c:strCache>
                <c:ptCount val="1"/>
                <c:pt idx="0">
                  <c:v>Actual ave. visits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and calcs'!$D$23:$F$23</c:f>
              <c:strCache>
                <c:ptCount val="3"/>
                <c:pt idx="0">
                  <c:v>SWP</c:v>
                </c:pt>
                <c:pt idx="1">
                  <c:v>RSE</c:v>
                </c:pt>
                <c:pt idx="2">
                  <c:v>Combined</c:v>
                </c:pt>
              </c:strCache>
            </c:strRef>
          </c:cat>
          <c:val>
            <c:numRef>
              <c:f>'Data and calcs'!$D$25:$F$25</c:f>
              <c:numCache>
                <c:formatCode>0.00</c:formatCode>
                <c:ptCount val="3"/>
                <c:pt idx="0">
                  <c:v>1.913772622458249</c:v>
                </c:pt>
                <c:pt idx="1">
                  <c:v>2.62580345664905</c:v>
                </c:pt>
                <c:pt idx="2">
                  <c:v>2.3849935011225334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2-4F43-9E54-CCC4BAC80A06}"/>
            </c:ext>
          </c:extLst>
        </c:ser>
        <c:ser>
          <c:idx val="2"/>
          <c:order val="2"/>
          <c:tx>
            <c:strRef>
              <c:f>'Data and calcs'!$C$26</c:f>
              <c:strCache>
                <c:ptCount val="1"/>
                <c:pt idx="0">
                  <c:v>Ave. visits if max. returns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and calcs'!$D$23:$F$23</c:f>
              <c:strCache>
                <c:ptCount val="3"/>
                <c:pt idx="0">
                  <c:v>SWP</c:v>
                </c:pt>
                <c:pt idx="1">
                  <c:v>RSE</c:v>
                </c:pt>
                <c:pt idx="2">
                  <c:v>Combined</c:v>
                </c:pt>
              </c:strCache>
            </c:strRef>
          </c:cat>
          <c:val>
            <c:numRef>
              <c:f>'Data and calcs'!$D$26:$F$26</c:f>
              <c:numCache>
                <c:formatCode>0.00</c:formatCode>
                <c:ptCount val="3"/>
                <c:pt idx="0">
                  <c:v>3.2385006503488234</c:v>
                </c:pt>
                <c:pt idx="1">
                  <c:v>7.5240970019441322</c:v>
                </c:pt>
                <c:pt idx="2">
                  <c:v>5.5359846407021394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2-4F43-9E54-CCC4BAC8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481384"/>
        <c:axId val="442482696"/>
      </c:barChart>
      <c:catAx>
        <c:axId val="44248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82696"/>
        <c:crosses val="autoZero"/>
        <c:auto val="1"/>
        <c:lblAlgn val="ctr"/>
        <c:lblOffset val="100"/>
        <c:noMultiLvlLbl val="0"/>
      </c:catAx>
      <c:valAx>
        <c:axId val="44248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8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4203849518811"/>
          <c:y val="4.9969932337045407E-2"/>
          <c:w val="0.89655796150481193"/>
          <c:h val="0.67107885427365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and calcs'!$Q$30</c:f>
              <c:strCache>
                <c:ptCount val="1"/>
                <c:pt idx="0">
                  <c:v>SWP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and calcs'!$P$31:$P$41</c:f>
              <c:strCache>
                <c:ptCount val="11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2017-18 </c:v>
                </c:pt>
              </c:strCache>
            </c:strRef>
          </c:cat>
          <c:val>
            <c:numRef>
              <c:f>'Data and calcs'!$Q$31:$Q$41</c:f>
              <c:numCache>
                <c:formatCode>General</c:formatCode>
                <c:ptCount val="11"/>
                <c:pt idx="1">
                  <c:v>1</c:v>
                </c:pt>
                <c:pt idx="2">
                  <c:v>1.2121212121212122</c:v>
                </c:pt>
                <c:pt idx="3">
                  <c:v>1.1528662420382165</c:v>
                </c:pt>
                <c:pt idx="4">
                  <c:v>1.2627450980392156</c:v>
                </c:pt>
                <c:pt idx="5">
                  <c:v>1.4238227146814404</c:v>
                </c:pt>
                <c:pt idx="6">
                  <c:v>1.5996234703482899</c:v>
                </c:pt>
                <c:pt idx="7">
                  <c:v>1.6825945506303375</c:v>
                </c:pt>
                <c:pt idx="8">
                  <c:v>1.7400490730643403</c:v>
                </c:pt>
                <c:pt idx="9">
                  <c:v>1.8020942408376963</c:v>
                </c:pt>
                <c:pt idx="10">
                  <c:v>1.913772622458249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2-4B84-8091-9FA9F77FE5B0}"/>
            </c:ext>
          </c:extLst>
        </c:ser>
        <c:ser>
          <c:idx val="1"/>
          <c:order val="1"/>
          <c:tx>
            <c:strRef>
              <c:f>'Data and calcs'!$R$30</c:f>
              <c:strCache>
                <c:ptCount val="1"/>
                <c:pt idx="0">
                  <c:v>RSE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and calcs'!$P$31:$P$41</c:f>
              <c:strCache>
                <c:ptCount val="11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2017-18 </c:v>
                </c:pt>
              </c:strCache>
            </c:strRef>
          </c:cat>
          <c:val>
            <c:numRef>
              <c:f>'Data and calcs'!$R$31:$R$41</c:f>
              <c:numCache>
                <c:formatCode>General</c:formatCode>
                <c:ptCount val="11"/>
                <c:pt idx="0">
                  <c:v>1</c:v>
                </c:pt>
                <c:pt idx="1">
                  <c:v>1.2642257991385173</c:v>
                </c:pt>
                <c:pt idx="2">
                  <c:v>1.5297966401414678</c:v>
                </c:pt>
                <c:pt idx="3">
                  <c:v>1.7362740159746708</c:v>
                </c:pt>
                <c:pt idx="4">
                  <c:v>1.884866828087167</c:v>
                </c:pt>
                <c:pt idx="5">
                  <c:v>2.0459219008044323</c:v>
                </c:pt>
                <c:pt idx="6">
                  <c:v>2.2085863173495244</c:v>
                </c:pt>
                <c:pt idx="7">
                  <c:v>2.3752555792404402</c:v>
                </c:pt>
                <c:pt idx="8">
                  <c:v>2.5253485424588087</c:v>
                </c:pt>
                <c:pt idx="9">
                  <c:v>2.62580345664905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2-4B84-8091-9FA9F77FE5B0}"/>
            </c:ext>
          </c:extLst>
        </c:ser>
        <c:ser>
          <c:idx val="2"/>
          <c:order val="2"/>
          <c:tx>
            <c:strRef>
              <c:f>'Data and calcs'!$S$30</c:f>
              <c:strCache>
                <c:ptCount val="1"/>
                <c:pt idx="0">
                  <c:v>Combined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and calcs'!$P$31:$P$41</c:f>
              <c:strCache>
                <c:ptCount val="11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2017-18 </c:v>
                </c:pt>
              </c:strCache>
            </c:strRef>
          </c:cat>
          <c:val>
            <c:numRef>
              <c:f>'Data and calcs'!$S$31:$S$41</c:f>
              <c:numCache>
                <c:formatCode>General</c:formatCode>
                <c:ptCount val="11"/>
                <c:pt idx="1">
                  <c:v>1.262529564140106</c:v>
                </c:pt>
                <c:pt idx="2">
                  <c:v>1.5270400560960644</c:v>
                </c:pt>
                <c:pt idx="3">
                  <c:v>1.7171492204899776</c:v>
                </c:pt>
                <c:pt idx="4">
                  <c:v>1.8402922169148637</c:v>
                </c:pt>
                <c:pt idx="5">
                  <c:v>1.9815637388355543</c:v>
                </c:pt>
                <c:pt idx="6">
                  <c:v>2.1280700298705608</c:v>
                </c:pt>
                <c:pt idx="7">
                  <c:v>2.2531804336140477</c:v>
                </c:pt>
                <c:pt idx="8">
                  <c:v>2.348545298305917</c:v>
                </c:pt>
                <c:pt idx="9">
                  <c:v>2.4011010413150173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2-4B84-8091-9FA9F77F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8178608"/>
        <c:axId val="358178936"/>
      </c:barChart>
      <c:catAx>
        <c:axId val="3581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8936"/>
        <c:crosses val="autoZero"/>
        <c:auto val="1"/>
        <c:lblAlgn val="ctr"/>
        <c:lblOffset val="100"/>
        <c:noMultiLvlLbl val="0"/>
      </c:catAx>
      <c:valAx>
        <c:axId val="35817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 and calcs'!$E$60</c:f>
              <c:strCache>
                <c:ptCount val="1"/>
                <c:pt idx="0">
                  <c:v>Combined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calcs'!$B$61:$B$71</c15:sqref>
                  </c15:fullRef>
                </c:ext>
              </c:extLst>
              <c:f>'Data and calcs'!$B$63:$B$70</c:f>
              <c:strCache>
                <c:ptCount val="8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calcs'!$E$61:$E$71</c15:sqref>
                  </c15:fullRef>
                </c:ext>
              </c:extLst>
              <c:f>'Data and calcs'!$E$63:$E$70</c:f>
              <c:numCache>
                <c:formatCode>General</c:formatCode>
                <c:ptCount val="8"/>
                <c:pt idx="0">
                  <c:v>0.33351213296725646</c:v>
                </c:pt>
                <c:pt idx="1">
                  <c:v>0.29843484379246576</c:v>
                </c:pt>
                <c:pt idx="2">
                  <c:v>0.27505674220997239</c:v>
                </c:pt>
                <c:pt idx="3">
                  <c:v>0.2619661377007067</c:v>
                </c:pt>
                <c:pt idx="4">
                  <c:v>0.26665500344534782</c:v>
                </c:pt>
                <c:pt idx="5">
                  <c:v>0.2829092391315074</c:v>
                </c:pt>
                <c:pt idx="6">
                  <c:v>0.29276569895627463</c:v>
                </c:pt>
                <c:pt idx="7">
                  <c:v>0.29182815416556757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8-452C-84E5-5FBE977B1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41360"/>
        <c:axId val="527838736"/>
      </c:barChart>
      <c:catAx>
        <c:axId val="5278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8736"/>
        <c:crosses val="autoZero"/>
        <c:auto val="1"/>
        <c:lblAlgn val="ctr"/>
        <c:lblOffset val="100"/>
        <c:noMultiLvlLbl val="0"/>
      </c:catAx>
      <c:valAx>
        <c:axId val="5278387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4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and calcs'!$C$60</c:f>
              <c:strCache>
                <c:ptCount val="1"/>
                <c:pt idx="0">
                  <c:v>SWP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calcs'!$B$61:$B$71</c15:sqref>
                  </c15:fullRef>
                </c:ext>
              </c:extLst>
              <c:f>'Data and calcs'!$B$62:$B$71</c:f>
              <c:strCache>
                <c:ptCount val="10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  <c:pt idx="8">
                  <c:v>2016/17</c:v>
                </c:pt>
                <c:pt idx="9">
                  <c:v>2017-18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calcs'!$C$61:$C$71</c15:sqref>
                  </c15:fullRef>
                </c:ext>
              </c:extLst>
              <c:f>'Data and calcs'!$C$62:$C$71</c:f>
              <c:numCache>
                <c:formatCode>General</c:formatCode>
                <c:ptCount val="10"/>
                <c:pt idx="0">
                  <c:v>0</c:v>
                </c:pt>
                <c:pt idx="1">
                  <c:v>0.2344497607655503</c:v>
                </c:pt>
                <c:pt idx="2">
                  <c:v>0.53885350318471337</c:v>
                </c:pt>
                <c:pt idx="3">
                  <c:v>0.51629653703101863</c:v>
                </c:pt>
                <c:pt idx="4">
                  <c:v>0.388021541267356</c:v>
                </c:pt>
                <c:pt idx="5">
                  <c:v>0.39158290184223604</c:v>
                </c:pt>
                <c:pt idx="6">
                  <c:v>0.42538306931200121</c:v>
                </c:pt>
                <c:pt idx="7">
                  <c:v>0.40154928556602876</c:v>
                </c:pt>
                <c:pt idx="8">
                  <c:v>0.38744325021584292</c:v>
                </c:pt>
                <c:pt idx="9">
                  <c:v>0.40820744113514401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6-4399-AFD6-7893683FC145}"/>
            </c:ext>
          </c:extLst>
        </c:ser>
        <c:ser>
          <c:idx val="1"/>
          <c:order val="1"/>
          <c:tx>
            <c:strRef>
              <c:f>'Data and calcs'!$D$60</c:f>
              <c:strCache>
                <c:ptCount val="1"/>
                <c:pt idx="0">
                  <c:v>RSE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and calcs'!$B$61:$B$71</c15:sqref>
                  </c15:fullRef>
                </c:ext>
              </c:extLst>
              <c:f>'Data and calcs'!$B$62:$B$71</c:f>
              <c:strCache>
                <c:ptCount val="10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  <c:pt idx="8">
                  <c:v>2016/17</c:v>
                </c:pt>
                <c:pt idx="9">
                  <c:v>2017-18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and calcs'!$D$61:$D$71</c15:sqref>
                  </c15:fullRef>
                </c:ext>
              </c:extLst>
              <c:f>'Data and calcs'!$D$62:$D$71</c:f>
              <c:numCache>
                <c:formatCode>General</c:formatCode>
                <c:ptCount val="10"/>
                <c:pt idx="0">
                  <c:v>0.39592436613744225</c:v>
                </c:pt>
                <c:pt idx="1">
                  <c:v>0.3339121573453574</c:v>
                </c:pt>
                <c:pt idx="2">
                  <c:v>0.29051801566634361</c:v>
                </c:pt>
                <c:pt idx="3">
                  <c:v>0.25703641253524612</c:v>
                </c:pt>
                <c:pt idx="4">
                  <c:v>0.24406411880162515</c:v>
                </c:pt>
                <c:pt idx="5">
                  <c:v>0.24524823380650043</c:v>
                </c:pt>
                <c:pt idx="6">
                  <c:v>0.25015201490047878</c:v>
                </c:pt>
                <c:pt idx="7">
                  <c:v>0.2559009642659833</c:v>
                </c:pt>
                <c:pt idx="8">
                  <c:v>0.24919976759459167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6-4399-AFD6-7893683FC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60712"/>
        <c:axId val="527868256"/>
      </c:barChart>
      <c:catAx>
        <c:axId val="52786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68256"/>
        <c:crosses val="autoZero"/>
        <c:auto val="1"/>
        <c:lblAlgn val="ctr"/>
        <c:lblOffset val="100"/>
        <c:noMultiLvlLbl val="0"/>
      </c:catAx>
      <c:valAx>
        <c:axId val="52786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6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7</xdr:col>
      <xdr:colOff>304800</xdr:colOff>
      <xdr:row>16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A3B411-4C90-424F-931A-B5B238082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47624</xdr:rowOff>
    </xdr:from>
    <xdr:to>
      <xdr:col>7</xdr:col>
      <xdr:colOff>476250</xdr:colOff>
      <xdr:row>24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83083A-3816-4614-8B6F-092806B5A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442913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E01B59-29C1-41DD-95F1-2FDFF8DAA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5</xdr:row>
      <xdr:rowOff>104775</xdr:rowOff>
    </xdr:from>
    <xdr:to>
      <xdr:col>8</xdr:col>
      <xdr:colOff>490538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14B315-1716-46E5-870C-A6BA03EC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6"/>
  <sheetViews>
    <sheetView topLeftCell="A55" workbookViewId="0">
      <selection activeCell="A17" sqref="A17"/>
    </sheetView>
  </sheetViews>
  <sheetFormatPr defaultColWidth="13.7109375" defaultRowHeight="12" x14ac:dyDescent="0.2"/>
  <cols>
    <col min="1" max="16384" width="13.7109375" style="3"/>
  </cols>
  <sheetData>
    <row r="1" spans="1:48" x14ac:dyDescent="0.2">
      <c r="A1" s="2" t="s">
        <v>51</v>
      </c>
    </row>
    <row r="2" spans="1:48" x14ac:dyDescent="0.2">
      <c r="B2" s="2" t="s">
        <v>61</v>
      </c>
      <c r="L2" s="2" t="s">
        <v>62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36" x14ac:dyDescent="0.2">
      <c r="B3" s="30"/>
      <c r="C3" s="31" t="s">
        <v>65</v>
      </c>
      <c r="D3" s="31" t="s">
        <v>0</v>
      </c>
      <c r="E3" s="31" t="s">
        <v>66</v>
      </c>
      <c r="F3" s="31" t="s">
        <v>67</v>
      </c>
      <c r="G3" s="31" t="s">
        <v>63</v>
      </c>
      <c r="H3" s="31" t="s">
        <v>64</v>
      </c>
      <c r="I3" s="32" t="s">
        <v>56</v>
      </c>
      <c r="L3" s="33"/>
      <c r="M3" s="34" t="s">
        <v>12</v>
      </c>
      <c r="N3" s="34" t="s">
        <v>13</v>
      </c>
      <c r="O3" s="34" t="s">
        <v>14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34" t="s">
        <v>33</v>
      </c>
      <c r="V3" s="34" t="s">
        <v>11</v>
      </c>
      <c r="W3" s="34" t="s">
        <v>57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x14ac:dyDescent="0.2">
      <c r="B4" s="24" t="s">
        <v>1</v>
      </c>
      <c r="C4" s="25">
        <v>4486</v>
      </c>
      <c r="D4" s="25">
        <v>4464</v>
      </c>
      <c r="E4" s="25"/>
      <c r="F4" s="25"/>
      <c r="G4" s="24"/>
      <c r="H4" s="24"/>
      <c r="I4" s="5">
        <f>D4-E4</f>
        <v>4464</v>
      </c>
      <c r="L4" s="15" t="s">
        <v>34</v>
      </c>
      <c r="M4" s="16"/>
      <c r="N4" s="16"/>
      <c r="O4" s="16"/>
      <c r="P4" s="16"/>
      <c r="Q4" s="16"/>
      <c r="R4" s="16"/>
      <c r="S4" s="16"/>
      <c r="T4" s="16"/>
      <c r="U4" s="16"/>
      <c r="V4" s="16">
        <v>57</v>
      </c>
      <c r="W4" s="12">
        <f>V4-U4</f>
        <v>57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x14ac:dyDescent="0.2">
      <c r="B5" s="24" t="s">
        <v>2</v>
      </c>
      <c r="C5" s="25">
        <v>6821</v>
      </c>
      <c r="D5" s="25">
        <v>6689</v>
      </c>
      <c r="E5" s="25">
        <v>2331</v>
      </c>
      <c r="F5" s="25">
        <v>2006</v>
      </c>
      <c r="G5" s="26">
        <v>34.848258334579199</v>
      </c>
      <c r="H5" s="26">
        <v>29.989535057557202</v>
      </c>
      <c r="I5" s="5">
        <f t="shared" ref="I5:I14" si="0">D5-E5</f>
        <v>4358</v>
      </c>
      <c r="L5" s="17" t="s">
        <v>20</v>
      </c>
      <c r="M5" s="18">
        <v>21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21</v>
      </c>
      <c r="V5" s="19">
        <v>63</v>
      </c>
      <c r="W5" s="12">
        <f t="shared" ref="W5:W13" si="1">V5-U5</f>
        <v>42</v>
      </c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x14ac:dyDescent="0.2">
      <c r="B6" s="24" t="s">
        <v>3</v>
      </c>
      <c r="C6" s="25">
        <v>6216</v>
      </c>
      <c r="D6" s="25">
        <v>6149</v>
      </c>
      <c r="E6" s="25">
        <v>3661</v>
      </c>
      <c r="F6" s="25">
        <v>3231</v>
      </c>
      <c r="G6" s="26">
        <v>59.538136282322299</v>
      </c>
      <c r="H6" s="26">
        <v>52.545129289315398</v>
      </c>
      <c r="I6" s="5">
        <f t="shared" si="0"/>
        <v>2488</v>
      </c>
      <c r="L6" s="17" t="s">
        <v>21</v>
      </c>
      <c r="M6" s="18">
        <v>35</v>
      </c>
      <c r="N6" s="18">
        <v>16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51</v>
      </c>
      <c r="V6" s="19">
        <v>423</v>
      </c>
      <c r="W6" s="12">
        <f t="shared" si="1"/>
        <v>372</v>
      </c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24" t="s">
        <v>4</v>
      </c>
      <c r="C7" s="25">
        <v>7091</v>
      </c>
      <c r="D7" s="25">
        <v>6827</v>
      </c>
      <c r="E7" s="25">
        <v>4240</v>
      </c>
      <c r="F7" s="25">
        <v>3610</v>
      </c>
      <c r="G7" s="26">
        <v>62.106342463746898</v>
      </c>
      <c r="H7" s="26">
        <v>52.878277427859999</v>
      </c>
      <c r="I7" s="5">
        <f t="shared" si="0"/>
        <v>2587</v>
      </c>
      <c r="L7" s="17" t="s">
        <v>22</v>
      </c>
      <c r="M7" s="18">
        <v>224</v>
      </c>
      <c r="N7" s="18">
        <v>28</v>
      </c>
      <c r="O7" s="18">
        <v>11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263</v>
      </c>
      <c r="V7" s="19">
        <v>1067</v>
      </c>
      <c r="W7" s="12">
        <f t="shared" si="1"/>
        <v>804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x14ac:dyDescent="0.2">
      <c r="B8" s="24" t="s">
        <v>5</v>
      </c>
      <c r="C8" s="25">
        <v>7009</v>
      </c>
      <c r="D8" s="25">
        <v>7009</v>
      </c>
      <c r="E8" s="25">
        <v>4386</v>
      </c>
      <c r="F8" s="25">
        <v>3843</v>
      </c>
      <c r="G8" s="26">
        <v>62.576687116564401</v>
      </c>
      <c r="H8" s="26">
        <v>54.829504922242798</v>
      </c>
      <c r="I8" s="5">
        <f t="shared" si="0"/>
        <v>2623</v>
      </c>
      <c r="L8" s="17" t="s">
        <v>23</v>
      </c>
      <c r="M8" s="18">
        <v>414</v>
      </c>
      <c r="N8" s="18">
        <v>142</v>
      </c>
      <c r="O8" s="18">
        <v>20</v>
      </c>
      <c r="P8" s="18">
        <v>7</v>
      </c>
      <c r="Q8" s="18">
        <v>0</v>
      </c>
      <c r="R8" s="18">
        <v>0</v>
      </c>
      <c r="S8" s="18">
        <v>0</v>
      </c>
      <c r="T8" s="18">
        <v>0</v>
      </c>
      <c r="U8" s="18">
        <v>583</v>
      </c>
      <c r="V8" s="20">
        <v>1474</v>
      </c>
      <c r="W8" s="12">
        <f t="shared" si="1"/>
        <v>891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x14ac:dyDescent="0.2">
      <c r="B9" s="24" t="s">
        <v>6</v>
      </c>
      <c r="C9" s="25">
        <v>7456</v>
      </c>
      <c r="D9" s="25">
        <v>7266</v>
      </c>
      <c r="E9" s="25">
        <v>5015</v>
      </c>
      <c r="F9" s="25">
        <v>4194</v>
      </c>
      <c r="G9" s="26">
        <v>69.020093586567597</v>
      </c>
      <c r="H9" s="26">
        <v>57.7208918249381</v>
      </c>
      <c r="I9" s="5">
        <f t="shared" si="0"/>
        <v>2251</v>
      </c>
      <c r="L9" s="17" t="s">
        <v>24</v>
      </c>
      <c r="M9" s="18">
        <v>535</v>
      </c>
      <c r="N9" s="18">
        <v>322</v>
      </c>
      <c r="O9" s="18">
        <v>115</v>
      </c>
      <c r="P9" s="18">
        <v>18</v>
      </c>
      <c r="Q9" s="18" t="s">
        <v>25</v>
      </c>
      <c r="R9" s="18">
        <v>0</v>
      </c>
      <c r="S9" s="18">
        <v>0</v>
      </c>
      <c r="T9" s="18">
        <v>0</v>
      </c>
      <c r="U9" s="18">
        <v>993</v>
      </c>
      <c r="V9" s="20">
        <v>2014</v>
      </c>
      <c r="W9" s="12">
        <f t="shared" si="1"/>
        <v>1021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x14ac:dyDescent="0.2">
      <c r="B10" s="24" t="s">
        <v>7</v>
      </c>
      <c r="C10" s="25">
        <v>7855</v>
      </c>
      <c r="D10" s="25">
        <v>7793</v>
      </c>
      <c r="E10" s="25">
        <v>5647</v>
      </c>
      <c r="F10" s="25">
        <v>4498</v>
      </c>
      <c r="G10" s="26">
        <v>72.462466315924601</v>
      </c>
      <c r="H10" s="26">
        <v>57.7184652893623</v>
      </c>
      <c r="I10" s="5">
        <f t="shared" si="0"/>
        <v>2146</v>
      </c>
      <c r="L10" s="17" t="s">
        <v>26</v>
      </c>
      <c r="M10" s="18">
        <v>656</v>
      </c>
      <c r="N10" s="18">
        <v>422</v>
      </c>
      <c r="O10" s="18">
        <v>256</v>
      </c>
      <c r="P10" s="18">
        <v>90</v>
      </c>
      <c r="Q10" s="18">
        <v>19</v>
      </c>
      <c r="R10" s="18" t="s">
        <v>25</v>
      </c>
      <c r="S10" s="18">
        <v>0</v>
      </c>
      <c r="T10" s="18">
        <v>0</v>
      </c>
      <c r="U10" s="18">
        <v>1446</v>
      </c>
      <c r="V10" s="20">
        <v>3177</v>
      </c>
      <c r="W10" s="12">
        <f t="shared" si="1"/>
        <v>1731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x14ac:dyDescent="0.2">
      <c r="B11" s="24" t="s">
        <v>8</v>
      </c>
      <c r="C11" s="25">
        <v>8483</v>
      </c>
      <c r="D11" s="25">
        <v>8403</v>
      </c>
      <c r="E11" s="25">
        <v>6333</v>
      </c>
      <c r="F11" s="25">
        <v>5536</v>
      </c>
      <c r="G11" s="26">
        <v>75.365940735451602</v>
      </c>
      <c r="H11" s="26">
        <v>65.881232893014399</v>
      </c>
      <c r="I11" s="5">
        <f t="shared" si="0"/>
        <v>2070</v>
      </c>
      <c r="L11" s="17" t="s">
        <v>27</v>
      </c>
      <c r="M11" s="18">
        <v>974</v>
      </c>
      <c r="N11" s="18">
        <v>465</v>
      </c>
      <c r="O11" s="18">
        <v>332</v>
      </c>
      <c r="P11" s="18">
        <v>214</v>
      </c>
      <c r="Q11" s="18">
        <v>66</v>
      </c>
      <c r="R11" s="18">
        <v>19</v>
      </c>
      <c r="S11" s="18" t="s">
        <v>25</v>
      </c>
      <c r="T11" s="18">
        <v>0</v>
      </c>
      <c r="U11" s="18">
        <v>2072</v>
      </c>
      <c r="V11" s="20">
        <v>4490</v>
      </c>
      <c r="W11" s="12">
        <f t="shared" si="1"/>
        <v>2418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x14ac:dyDescent="0.2">
      <c r="B12" s="24" t="s">
        <v>9</v>
      </c>
      <c r="C12" s="25">
        <v>9278</v>
      </c>
      <c r="D12" s="25">
        <v>9160</v>
      </c>
      <c r="E12" s="25">
        <v>6899</v>
      </c>
      <c r="F12" s="25">
        <v>5991</v>
      </c>
      <c r="G12" s="26">
        <v>75.316593886462897</v>
      </c>
      <c r="H12" s="26">
        <v>65.403930131004401</v>
      </c>
      <c r="I12" s="5">
        <f t="shared" si="0"/>
        <v>2261</v>
      </c>
      <c r="L12" s="17" t="s">
        <v>28</v>
      </c>
      <c r="M12" s="18">
        <v>1465</v>
      </c>
      <c r="N12" s="18">
        <v>684</v>
      </c>
      <c r="O12" s="18">
        <v>345</v>
      </c>
      <c r="P12" s="18">
        <v>269</v>
      </c>
      <c r="Q12" s="18">
        <v>172</v>
      </c>
      <c r="R12" s="18">
        <v>46</v>
      </c>
      <c r="S12" s="18">
        <v>14</v>
      </c>
      <c r="T12" s="18" t="s">
        <v>25</v>
      </c>
      <c r="U12" s="18">
        <v>2997</v>
      </c>
      <c r="V12" s="20">
        <v>6166</v>
      </c>
      <c r="W12" s="12">
        <f t="shared" si="1"/>
        <v>3169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x14ac:dyDescent="0.2">
      <c r="B13" s="24" t="s">
        <v>10</v>
      </c>
      <c r="C13" s="25">
        <v>10437</v>
      </c>
      <c r="D13" s="25">
        <v>9773</v>
      </c>
      <c r="E13" s="25">
        <v>7017</v>
      </c>
      <c r="F13" s="25">
        <v>6016</v>
      </c>
      <c r="G13" s="26">
        <v>71.799856748183799</v>
      </c>
      <c r="H13" s="26">
        <v>61.557351887854303</v>
      </c>
      <c r="I13" s="5">
        <f t="shared" si="0"/>
        <v>2756</v>
      </c>
      <c r="L13" s="17" t="s">
        <v>29</v>
      </c>
      <c r="M13" s="21">
        <v>2278</v>
      </c>
      <c r="N13" s="21">
        <v>1114</v>
      </c>
      <c r="O13" s="21">
        <v>565</v>
      </c>
      <c r="P13" s="21">
        <v>304</v>
      </c>
      <c r="Q13" s="21">
        <v>226</v>
      </c>
      <c r="R13" s="21">
        <v>124</v>
      </c>
      <c r="S13" s="21">
        <v>33</v>
      </c>
      <c r="T13" s="21">
        <v>7</v>
      </c>
      <c r="U13" s="21">
        <v>4651</v>
      </c>
      <c r="V13" s="20">
        <v>8457</v>
      </c>
      <c r="W13" s="12">
        <f t="shared" si="1"/>
        <v>3806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x14ac:dyDescent="0.2">
      <c r="B14" s="27" t="s">
        <v>11</v>
      </c>
      <c r="C14" s="28">
        <v>75132</v>
      </c>
      <c r="D14" s="28">
        <v>73533</v>
      </c>
      <c r="E14" s="28">
        <v>45529</v>
      </c>
      <c r="F14" s="28">
        <v>38925</v>
      </c>
      <c r="G14" s="29">
        <v>61.916418478778198</v>
      </c>
      <c r="H14" s="29">
        <v>52.935416751662501</v>
      </c>
      <c r="I14" s="14">
        <f t="shared" si="0"/>
        <v>28004</v>
      </c>
      <c r="L14" s="22" t="s">
        <v>11</v>
      </c>
      <c r="M14" s="23">
        <v>6602</v>
      </c>
      <c r="N14" s="23">
        <v>3193</v>
      </c>
      <c r="O14" s="23">
        <v>1644</v>
      </c>
      <c r="P14" s="23">
        <v>902</v>
      </c>
      <c r="Q14" s="23">
        <v>486</v>
      </c>
      <c r="R14" s="23">
        <v>192</v>
      </c>
      <c r="S14" s="23">
        <v>49</v>
      </c>
      <c r="T14" s="23">
        <v>9</v>
      </c>
      <c r="U14" s="23">
        <v>13077</v>
      </c>
      <c r="V14" s="13">
        <f>SUM(V4:V13)</f>
        <v>27388</v>
      </c>
      <c r="W14" s="13">
        <f>SUM(W4:W13)</f>
        <v>14311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x14ac:dyDescent="0.2"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x14ac:dyDescent="0.2"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x14ac:dyDescent="0.2">
      <c r="A17" s="2" t="s">
        <v>52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x14ac:dyDescent="0.2">
      <c r="C18" s="2" t="s">
        <v>54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x14ac:dyDescent="0.2">
      <c r="D19" s="9" t="s">
        <v>30</v>
      </c>
      <c r="E19" s="9" t="s">
        <v>31</v>
      </c>
      <c r="F19" s="9" t="s">
        <v>32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24" x14ac:dyDescent="0.2">
      <c r="C20" s="35" t="s">
        <v>40</v>
      </c>
      <c r="D20" s="3">
        <f>V14</f>
        <v>27388</v>
      </c>
      <c r="E20" s="5">
        <f>D14</f>
        <v>73533</v>
      </c>
      <c r="F20" s="5">
        <f>E20+D20</f>
        <v>100921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x14ac:dyDescent="0.2">
      <c r="C21" s="35" t="s">
        <v>39</v>
      </c>
      <c r="D21" s="3">
        <f>W14</f>
        <v>14311</v>
      </c>
      <c r="E21" s="5">
        <f>I14</f>
        <v>28004</v>
      </c>
      <c r="F21" s="5">
        <f>E21+D21</f>
        <v>42315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24" x14ac:dyDescent="0.2">
      <c r="C22" s="35" t="s">
        <v>41</v>
      </c>
      <c r="D22" s="5">
        <f>V13</f>
        <v>8457</v>
      </c>
      <c r="E22" s="5">
        <f>D13</f>
        <v>9773</v>
      </c>
      <c r="F22" s="5">
        <f>E22+D22</f>
        <v>18230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x14ac:dyDescent="0.2">
      <c r="C23" s="35"/>
      <c r="D23" s="9" t="str">
        <f>D19</f>
        <v>SWP</v>
      </c>
      <c r="E23" s="9" t="str">
        <f>E19</f>
        <v>RSE</v>
      </c>
      <c r="F23" s="9" t="str">
        <f>F19</f>
        <v>Combined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24" x14ac:dyDescent="0.2">
      <c r="C24" s="35" t="s">
        <v>42</v>
      </c>
      <c r="D24" s="3">
        <f>D20/D20</f>
        <v>1</v>
      </c>
      <c r="E24" s="3">
        <f>E20/E20</f>
        <v>1</v>
      </c>
      <c r="F24" s="3">
        <f>F20/F20</f>
        <v>1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24" x14ac:dyDescent="0.2">
      <c r="C25" s="35" t="s">
        <v>35</v>
      </c>
      <c r="D25" s="10">
        <f>D20/D21</f>
        <v>1.913772622458249</v>
      </c>
      <c r="E25" s="10">
        <f>E20/E21</f>
        <v>2.62580345664905</v>
      </c>
      <c r="F25" s="10">
        <f>F20/F21</f>
        <v>2.3849935011225334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24" x14ac:dyDescent="0.2">
      <c r="C26" s="35" t="s">
        <v>43</v>
      </c>
      <c r="D26" s="10">
        <f>D20/D22</f>
        <v>3.2385006503488234</v>
      </c>
      <c r="E26" s="10">
        <f>E20/E22</f>
        <v>7.5240970019441322</v>
      </c>
      <c r="F26" s="10">
        <f>F20/F22</f>
        <v>5.5359846407021394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x14ac:dyDescent="0.2"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x14ac:dyDescent="0.2">
      <c r="C28" s="2" t="s">
        <v>53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x14ac:dyDescent="0.2">
      <c r="A29" s="2"/>
      <c r="C29" s="11" t="s">
        <v>30</v>
      </c>
      <c r="D29" s="11"/>
      <c r="E29" s="11"/>
      <c r="F29" s="6"/>
      <c r="G29" s="11" t="s">
        <v>31</v>
      </c>
      <c r="H29" s="11"/>
      <c r="I29" s="11"/>
      <c r="J29" s="6"/>
      <c r="K29" s="11" t="s">
        <v>32</v>
      </c>
      <c r="L29" s="11"/>
      <c r="M29" s="11"/>
      <c r="P29" s="2" t="s">
        <v>60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24" x14ac:dyDescent="0.2">
      <c r="C30" s="8" t="s">
        <v>36</v>
      </c>
      <c r="D30" s="8" t="s">
        <v>37</v>
      </c>
      <c r="E30" s="8" t="s">
        <v>38</v>
      </c>
      <c r="F30" s="8"/>
      <c r="G30" s="8" t="s">
        <v>36</v>
      </c>
      <c r="H30" s="8" t="s">
        <v>37</v>
      </c>
      <c r="I30" s="8" t="s">
        <v>38</v>
      </c>
      <c r="J30" s="9"/>
      <c r="K30" s="8" t="s">
        <v>36</v>
      </c>
      <c r="L30" s="8" t="s">
        <v>37</v>
      </c>
      <c r="M30" s="8" t="s">
        <v>38</v>
      </c>
      <c r="Q30" s="3" t="s">
        <v>30</v>
      </c>
      <c r="R30" s="3" t="s">
        <v>31</v>
      </c>
      <c r="S30" s="3" t="s">
        <v>32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x14ac:dyDescent="0.2">
      <c r="B31" s="3" t="str">
        <f>B4</f>
        <v>2007/08</v>
      </c>
      <c r="G31" s="5">
        <f>SUM(D$4:D4)</f>
        <v>4464</v>
      </c>
      <c r="H31" s="5">
        <f>SUM(I$4:I4)</f>
        <v>4464</v>
      </c>
      <c r="I31" s="10">
        <f>G31/H31</f>
        <v>1</v>
      </c>
      <c r="K31" s="5">
        <f>G31+C31</f>
        <v>4464</v>
      </c>
      <c r="L31" s="5">
        <f t="shared" ref="L31" si="2">H31+D31</f>
        <v>4464</v>
      </c>
      <c r="M31" s="10">
        <f>K31/L31</f>
        <v>1</v>
      </c>
      <c r="P31" s="3" t="str">
        <f t="shared" ref="P31:P41" si="3">B31</f>
        <v>2007/08</v>
      </c>
      <c r="R31" s="3">
        <f t="shared" ref="R31:R40" si="4">I31</f>
        <v>1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x14ac:dyDescent="0.2">
      <c r="B32" s="3" t="str">
        <f t="shared" ref="B32:B40" si="5">B5</f>
        <v>2008/09</v>
      </c>
      <c r="C32" s="3">
        <f>SUM(V$4:V4)</f>
        <v>57</v>
      </c>
      <c r="D32" s="3">
        <f>SUM(W$4:W4)</f>
        <v>57</v>
      </c>
      <c r="E32" s="10">
        <f>C32/D32</f>
        <v>1</v>
      </c>
      <c r="G32" s="5">
        <f>SUM(D$4:D5)</f>
        <v>11153</v>
      </c>
      <c r="H32" s="5">
        <f>SUM(I$4:I5)</f>
        <v>8822</v>
      </c>
      <c r="I32" s="10">
        <f t="shared" ref="I32:I40" si="6">G32/H32</f>
        <v>1.2642257991385173</v>
      </c>
      <c r="K32" s="5">
        <f t="shared" ref="K32:K41" si="7">G32+C32</f>
        <v>11210</v>
      </c>
      <c r="L32" s="5">
        <f t="shared" ref="L32:L41" si="8">H32+D32</f>
        <v>8879</v>
      </c>
      <c r="M32" s="10">
        <f t="shared" ref="M32:M41" si="9">K32/L32</f>
        <v>1.262529564140106</v>
      </c>
      <c r="P32" s="3" t="str">
        <f t="shared" si="3"/>
        <v>2008/09</v>
      </c>
      <c r="Q32" s="3">
        <f t="shared" ref="Q32:Q41" si="10">E32</f>
        <v>1</v>
      </c>
      <c r="R32" s="3">
        <f t="shared" si="4"/>
        <v>1.2642257991385173</v>
      </c>
      <c r="S32" s="3">
        <f t="shared" ref="S32:S40" si="11">M32</f>
        <v>1.262529564140106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x14ac:dyDescent="0.2">
      <c r="B33" s="3" t="str">
        <f t="shared" si="5"/>
        <v>2009/10</v>
      </c>
      <c r="C33" s="3">
        <f>SUM(V$4:V5)</f>
        <v>120</v>
      </c>
      <c r="D33" s="3">
        <f>SUM(W$4:W5)</f>
        <v>99</v>
      </c>
      <c r="E33" s="10">
        <f t="shared" ref="E33:E41" si="12">C33/D33</f>
        <v>1.2121212121212122</v>
      </c>
      <c r="G33" s="5">
        <f>SUM(D$4:D6)</f>
        <v>17302</v>
      </c>
      <c r="H33" s="5">
        <f>SUM(I$4:I6)</f>
        <v>11310</v>
      </c>
      <c r="I33" s="10">
        <f t="shared" si="6"/>
        <v>1.5297966401414678</v>
      </c>
      <c r="K33" s="5">
        <f t="shared" si="7"/>
        <v>17422</v>
      </c>
      <c r="L33" s="5">
        <f t="shared" si="8"/>
        <v>11409</v>
      </c>
      <c r="M33" s="10">
        <f t="shared" si="9"/>
        <v>1.5270400560960644</v>
      </c>
      <c r="P33" s="3" t="str">
        <f t="shared" si="3"/>
        <v>2009/10</v>
      </c>
      <c r="Q33" s="3">
        <f t="shared" si="10"/>
        <v>1.2121212121212122</v>
      </c>
      <c r="R33" s="3">
        <f t="shared" si="4"/>
        <v>1.5297966401414678</v>
      </c>
      <c r="S33" s="3">
        <f t="shared" si="11"/>
        <v>1.5270400560960644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x14ac:dyDescent="0.2">
      <c r="B34" s="3" t="str">
        <f t="shared" si="5"/>
        <v>2010/11</v>
      </c>
      <c r="C34" s="3">
        <f>SUM(V$4:V6)</f>
        <v>543</v>
      </c>
      <c r="D34" s="3">
        <f>SUM(W$4:W6)</f>
        <v>471</v>
      </c>
      <c r="E34" s="10">
        <f t="shared" si="12"/>
        <v>1.1528662420382165</v>
      </c>
      <c r="G34" s="5">
        <f>SUM(D$4:D7)</f>
        <v>24129</v>
      </c>
      <c r="H34" s="5">
        <f>SUM(I$4:I7)</f>
        <v>13897</v>
      </c>
      <c r="I34" s="10">
        <f t="shared" si="6"/>
        <v>1.7362740159746708</v>
      </c>
      <c r="K34" s="5">
        <f t="shared" si="7"/>
        <v>24672</v>
      </c>
      <c r="L34" s="5">
        <f t="shared" si="8"/>
        <v>14368</v>
      </c>
      <c r="M34" s="10">
        <f t="shared" si="9"/>
        <v>1.7171492204899776</v>
      </c>
      <c r="P34" s="3" t="str">
        <f t="shared" si="3"/>
        <v>2010/11</v>
      </c>
      <c r="Q34" s="3">
        <f t="shared" si="10"/>
        <v>1.1528662420382165</v>
      </c>
      <c r="R34" s="3">
        <f t="shared" si="4"/>
        <v>1.7362740159746708</v>
      </c>
      <c r="S34" s="3">
        <f t="shared" si="11"/>
        <v>1.7171492204899776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x14ac:dyDescent="0.2">
      <c r="B35" s="3" t="str">
        <f t="shared" si="5"/>
        <v>2011/12</v>
      </c>
      <c r="C35" s="3">
        <f>SUM(V$4:V7)</f>
        <v>1610</v>
      </c>
      <c r="D35" s="3">
        <f>SUM(W$4:W7)</f>
        <v>1275</v>
      </c>
      <c r="E35" s="10">
        <f t="shared" si="12"/>
        <v>1.2627450980392156</v>
      </c>
      <c r="G35" s="5">
        <f>SUM(D$4:D8)</f>
        <v>31138</v>
      </c>
      <c r="H35" s="5">
        <f>SUM(I$4:I8)</f>
        <v>16520</v>
      </c>
      <c r="I35" s="10">
        <f t="shared" si="6"/>
        <v>1.884866828087167</v>
      </c>
      <c r="K35" s="5">
        <f t="shared" si="7"/>
        <v>32748</v>
      </c>
      <c r="L35" s="5">
        <f t="shared" si="8"/>
        <v>17795</v>
      </c>
      <c r="M35" s="10">
        <f t="shared" si="9"/>
        <v>1.8402922169148637</v>
      </c>
      <c r="P35" s="3" t="str">
        <f t="shared" si="3"/>
        <v>2011/12</v>
      </c>
      <c r="Q35" s="3">
        <f t="shared" si="10"/>
        <v>1.2627450980392156</v>
      </c>
      <c r="R35" s="3">
        <f t="shared" si="4"/>
        <v>1.884866828087167</v>
      </c>
      <c r="S35" s="3">
        <f t="shared" si="11"/>
        <v>1.8402922169148637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x14ac:dyDescent="0.2">
      <c r="B36" s="3" t="str">
        <f t="shared" si="5"/>
        <v>2012/13</v>
      </c>
      <c r="C36" s="3">
        <f>SUM(V$4:V8)</f>
        <v>3084</v>
      </c>
      <c r="D36" s="3">
        <f>SUM(W$4:W8)</f>
        <v>2166</v>
      </c>
      <c r="E36" s="10">
        <f t="shared" si="12"/>
        <v>1.4238227146814404</v>
      </c>
      <c r="G36" s="5">
        <f>SUM(D$4:D9)</f>
        <v>38404</v>
      </c>
      <c r="H36" s="5">
        <f>SUM(I$4:I9)</f>
        <v>18771</v>
      </c>
      <c r="I36" s="10">
        <f t="shared" si="6"/>
        <v>2.0459219008044323</v>
      </c>
      <c r="K36" s="5">
        <f t="shared" si="7"/>
        <v>41488</v>
      </c>
      <c r="L36" s="5">
        <f t="shared" si="8"/>
        <v>20937</v>
      </c>
      <c r="M36" s="10">
        <f t="shared" si="9"/>
        <v>1.9815637388355543</v>
      </c>
      <c r="P36" s="3" t="str">
        <f t="shared" si="3"/>
        <v>2012/13</v>
      </c>
      <c r="Q36" s="3">
        <f t="shared" si="10"/>
        <v>1.4238227146814404</v>
      </c>
      <c r="R36" s="3">
        <f t="shared" si="4"/>
        <v>2.0459219008044323</v>
      </c>
      <c r="S36" s="3">
        <f t="shared" si="11"/>
        <v>1.9815637388355543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x14ac:dyDescent="0.2">
      <c r="B37" s="3" t="str">
        <f t="shared" si="5"/>
        <v>2013/14</v>
      </c>
      <c r="C37" s="3">
        <f>SUM(V$4:V9)</f>
        <v>5098</v>
      </c>
      <c r="D37" s="3">
        <f>SUM(W$4:W9)</f>
        <v>3187</v>
      </c>
      <c r="E37" s="10">
        <f t="shared" si="12"/>
        <v>1.5996234703482899</v>
      </c>
      <c r="G37" s="5">
        <f>SUM(D$4:D10)</f>
        <v>46197</v>
      </c>
      <c r="H37" s="5">
        <f>SUM(I$4:I10)</f>
        <v>20917</v>
      </c>
      <c r="I37" s="10">
        <f t="shared" si="6"/>
        <v>2.2085863173495244</v>
      </c>
      <c r="K37" s="5">
        <f t="shared" si="7"/>
        <v>51295</v>
      </c>
      <c r="L37" s="5">
        <f t="shared" si="8"/>
        <v>24104</v>
      </c>
      <c r="M37" s="10">
        <f t="shared" si="9"/>
        <v>2.1280700298705608</v>
      </c>
      <c r="P37" s="3" t="str">
        <f t="shared" si="3"/>
        <v>2013/14</v>
      </c>
      <c r="Q37" s="3">
        <f t="shared" si="10"/>
        <v>1.5996234703482899</v>
      </c>
      <c r="R37" s="3">
        <f t="shared" si="4"/>
        <v>2.2085863173495244</v>
      </c>
      <c r="S37" s="3">
        <f t="shared" si="11"/>
        <v>2.1280700298705608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x14ac:dyDescent="0.2">
      <c r="B38" s="3" t="str">
        <f t="shared" si="5"/>
        <v>2014/15</v>
      </c>
      <c r="C38" s="3">
        <f>SUM(V$4:V10)</f>
        <v>8275</v>
      </c>
      <c r="D38" s="3">
        <f>SUM(W$4:W10)</f>
        <v>4918</v>
      </c>
      <c r="E38" s="10">
        <f t="shared" si="12"/>
        <v>1.6825945506303375</v>
      </c>
      <c r="G38" s="5">
        <f>SUM(D$4:D11)</f>
        <v>54600</v>
      </c>
      <c r="H38" s="5">
        <f>SUM(I$4:I11)</f>
        <v>22987</v>
      </c>
      <c r="I38" s="10">
        <f t="shared" si="6"/>
        <v>2.3752555792404402</v>
      </c>
      <c r="K38" s="5">
        <f t="shared" si="7"/>
        <v>62875</v>
      </c>
      <c r="L38" s="5">
        <f t="shared" si="8"/>
        <v>27905</v>
      </c>
      <c r="M38" s="10">
        <f t="shared" si="9"/>
        <v>2.2531804336140477</v>
      </c>
      <c r="P38" s="3" t="str">
        <f t="shared" si="3"/>
        <v>2014/15</v>
      </c>
      <c r="Q38" s="3">
        <f t="shared" si="10"/>
        <v>1.6825945506303375</v>
      </c>
      <c r="R38" s="3">
        <f t="shared" si="4"/>
        <v>2.3752555792404402</v>
      </c>
      <c r="S38" s="3">
        <f t="shared" si="11"/>
        <v>2.2531804336140477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x14ac:dyDescent="0.2">
      <c r="B39" s="3" t="str">
        <f t="shared" si="5"/>
        <v>2015/16</v>
      </c>
      <c r="C39" s="3">
        <f>SUM(V$4:V11)</f>
        <v>12765</v>
      </c>
      <c r="D39" s="3">
        <f>SUM(W$4:W11)</f>
        <v>7336</v>
      </c>
      <c r="E39" s="10">
        <f t="shared" si="12"/>
        <v>1.7400490730643403</v>
      </c>
      <c r="G39" s="5">
        <f>SUM(D$4:D12)</f>
        <v>63760</v>
      </c>
      <c r="H39" s="5">
        <f>SUM(I$4:I12)</f>
        <v>25248</v>
      </c>
      <c r="I39" s="10">
        <f t="shared" si="6"/>
        <v>2.5253485424588087</v>
      </c>
      <c r="K39" s="5">
        <f t="shared" si="7"/>
        <v>76525</v>
      </c>
      <c r="L39" s="5">
        <f t="shared" si="8"/>
        <v>32584</v>
      </c>
      <c r="M39" s="10">
        <f t="shared" si="9"/>
        <v>2.348545298305917</v>
      </c>
      <c r="P39" s="3" t="str">
        <f t="shared" si="3"/>
        <v>2015/16</v>
      </c>
      <c r="Q39" s="3">
        <f t="shared" si="10"/>
        <v>1.7400490730643403</v>
      </c>
      <c r="R39" s="3">
        <f t="shared" si="4"/>
        <v>2.5253485424588087</v>
      </c>
      <c r="S39" s="3">
        <f t="shared" si="11"/>
        <v>2.348545298305917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x14ac:dyDescent="0.2">
      <c r="B40" s="3" t="str">
        <f t="shared" si="5"/>
        <v>2016/17</v>
      </c>
      <c r="C40" s="3">
        <f>SUM(V$4:V12)</f>
        <v>18931</v>
      </c>
      <c r="D40" s="3">
        <f>SUM(W$4:W12)</f>
        <v>10505</v>
      </c>
      <c r="E40" s="10">
        <f t="shared" si="12"/>
        <v>1.8020942408376963</v>
      </c>
      <c r="G40" s="5">
        <f>SUM(D$4:D13)</f>
        <v>73533</v>
      </c>
      <c r="H40" s="5">
        <f>SUM(I$4:I13)</f>
        <v>28004</v>
      </c>
      <c r="I40" s="10">
        <f t="shared" si="6"/>
        <v>2.62580345664905</v>
      </c>
      <c r="K40" s="5">
        <f t="shared" si="7"/>
        <v>92464</v>
      </c>
      <c r="L40" s="5">
        <f t="shared" si="8"/>
        <v>38509</v>
      </c>
      <c r="M40" s="10">
        <f t="shared" si="9"/>
        <v>2.4011010413150173</v>
      </c>
      <c r="P40" s="3" t="str">
        <f t="shared" si="3"/>
        <v>2016/17</v>
      </c>
      <c r="Q40" s="3">
        <f t="shared" si="10"/>
        <v>1.8020942408376963</v>
      </c>
      <c r="R40" s="3">
        <f t="shared" si="4"/>
        <v>2.62580345664905</v>
      </c>
      <c r="S40" s="3">
        <f t="shared" si="11"/>
        <v>2.4011010413150173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x14ac:dyDescent="0.2">
      <c r="B41" s="7" t="str">
        <f>L13</f>
        <v xml:space="preserve">2017-18 </v>
      </c>
      <c r="C41" s="3">
        <f>SUM(V$4:V13)</f>
        <v>27388</v>
      </c>
      <c r="D41" s="3">
        <f>SUM(W$4:W13)</f>
        <v>14311</v>
      </c>
      <c r="E41" s="10">
        <f t="shared" si="12"/>
        <v>1.913772622458249</v>
      </c>
      <c r="K41" s="5">
        <f t="shared" si="7"/>
        <v>27388</v>
      </c>
      <c r="L41" s="5">
        <f t="shared" si="8"/>
        <v>14311</v>
      </c>
      <c r="M41" s="10">
        <f t="shared" si="9"/>
        <v>1.913772622458249</v>
      </c>
      <c r="P41" s="3" t="str">
        <f t="shared" si="3"/>
        <v xml:space="preserve">2017-18 </v>
      </c>
      <c r="Q41" s="3">
        <f t="shared" si="10"/>
        <v>1.913772622458249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x14ac:dyDescent="0.2"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x14ac:dyDescent="0.2">
      <c r="C43" s="2" t="s">
        <v>58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x14ac:dyDescent="0.2">
      <c r="A44" s="2"/>
      <c r="C44" s="11" t="s">
        <v>30</v>
      </c>
      <c r="D44" s="11"/>
      <c r="E44" s="11"/>
      <c r="G44" s="11" t="s">
        <v>31</v>
      </c>
      <c r="H44" s="11"/>
      <c r="I44" s="11"/>
      <c r="K44" s="11" t="s">
        <v>32</v>
      </c>
      <c r="L44" s="11"/>
      <c r="M44" s="11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 ht="24" x14ac:dyDescent="0.2">
      <c r="C45" s="8" t="s">
        <v>36</v>
      </c>
      <c r="D45" s="8" t="s">
        <v>37</v>
      </c>
      <c r="E45" s="8" t="s">
        <v>38</v>
      </c>
      <c r="F45" s="8"/>
      <c r="G45" s="8" t="s">
        <v>36</v>
      </c>
      <c r="H45" s="8" t="s">
        <v>37</v>
      </c>
      <c r="I45" s="8" t="s">
        <v>38</v>
      </c>
      <c r="J45" s="9"/>
      <c r="K45" s="8" t="s">
        <v>36</v>
      </c>
      <c r="L45" s="8" t="s">
        <v>37</v>
      </c>
      <c r="M45" s="8" t="s">
        <v>38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 x14ac:dyDescent="0.2">
      <c r="B46" s="3" t="str">
        <f>B31</f>
        <v>2007/08</v>
      </c>
      <c r="C46" s="3">
        <f>C31</f>
        <v>0</v>
      </c>
      <c r="G46" s="5">
        <f>G31</f>
        <v>4464</v>
      </c>
      <c r="H46" s="5">
        <f>D4</f>
        <v>4464</v>
      </c>
      <c r="I46" s="10">
        <f>G46/H46</f>
        <v>1</v>
      </c>
      <c r="K46" s="5">
        <f>G46+C46</f>
        <v>4464</v>
      </c>
      <c r="L46" s="5">
        <f>H46+D46</f>
        <v>4464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 x14ac:dyDescent="0.2">
      <c r="B47" s="3" t="str">
        <f t="shared" ref="B47:C56" si="13">B32</f>
        <v>2008/09</v>
      </c>
      <c r="C47" s="3">
        <f>C32</f>
        <v>57</v>
      </c>
      <c r="D47" s="3">
        <f>V4</f>
        <v>57</v>
      </c>
      <c r="E47" s="10">
        <f>C47/D47</f>
        <v>1</v>
      </c>
      <c r="G47" s="5">
        <f t="shared" ref="G47:G55" si="14">G32</f>
        <v>11153</v>
      </c>
      <c r="H47" s="5">
        <f t="shared" ref="H47:H55" si="15">D5</f>
        <v>6689</v>
      </c>
      <c r="I47" s="10">
        <f t="shared" ref="I47:I55" si="16">G47/H47</f>
        <v>1.6673643294961877</v>
      </c>
      <c r="K47" s="5">
        <f t="shared" ref="K47:K55" si="17">G47+C47</f>
        <v>11210</v>
      </c>
      <c r="L47" s="5">
        <f t="shared" ref="L47:L55" si="18">H47+D47</f>
        <v>6746</v>
      </c>
      <c r="M47" s="10">
        <f t="shared" ref="M47:M55" si="19">K47/L47</f>
        <v>1.6617254669433739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 x14ac:dyDescent="0.2">
      <c r="B48" s="3" t="str">
        <f t="shared" si="13"/>
        <v>2009/10</v>
      </c>
      <c r="C48" s="3">
        <f t="shared" si="13"/>
        <v>120</v>
      </c>
      <c r="D48" s="3">
        <f t="shared" ref="D48:D56" si="20">V5</f>
        <v>63</v>
      </c>
      <c r="E48" s="10">
        <f t="shared" ref="E48:E56" si="21">C48/D48</f>
        <v>1.9047619047619047</v>
      </c>
      <c r="G48" s="5">
        <f t="shared" si="14"/>
        <v>17302</v>
      </c>
      <c r="H48" s="5">
        <f>H47</f>
        <v>6689</v>
      </c>
      <c r="I48" s="10">
        <f t="shared" si="16"/>
        <v>2.5866347735087456</v>
      </c>
      <c r="K48" s="5">
        <f t="shared" si="17"/>
        <v>17422</v>
      </c>
      <c r="L48" s="5">
        <f t="shared" si="18"/>
        <v>6752</v>
      </c>
      <c r="M48" s="10">
        <f t="shared" si="19"/>
        <v>2.5802725118483414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x14ac:dyDescent="0.2">
      <c r="B49" s="3" t="str">
        <f t="shared" si="13"/>
        <v>2010/11</v>
      </c>
      <c r="C49" s="3">
        <f t="shared" si="13"/>
        <v>543</v>
      </c>
      <c r="D49" s="3">
        <f t="shared" si="20"/>
        <v>423</v>
      </c>
      <c r="E49" s="10">
        <f t="shared" si="21"/>
        <v>1.2836879432624113</v>
      </c>
      <c r="G49" s="5">
        <f t="shared" si="14"/>
        <v>24129</v>
      </c>
      <c r="H49" s="5">
        <f t="shared" si="15"/>
        <v>6827</v>
      </c>
      <c r="I49" s="10">
        <f t="shared" si="16"/>
        <v>3.5343489087446902</v>
      </c>
      <c r="K49" s="5">
        <f t="shared" si="17"/>
        <v>24672</v>
      </c>
      <c r="L49" s="5">
        <f t="shared" si="18"/>
        <v>7250</v>
      </c>
      <c r="M49" s="10">
        <f t="shared" si="19"/>
        <v>3.4030344827586205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x14ac:dyDescent="0.2">
      <c r="B50" s="3" t="str">
        <f t="shared" si="13"/>
        <v>2011/12</v>
      </c>
      <c r="C50" s="3">
        <f t="shared" si="13"/>
        <v>1610</v>
      </c>
      <c r="D50" s="3">
        <f t="shared" si="20"/>
        <v>1067</v>
      </c>
      <c r="E50" s="10">
        <f t="shared" si="21"/>
        <v>1.5089034676663542</v>
      </c>
      <c r="G50" s="5">
        <f t="shared" si="14"/>
        <v>31138</v>
      </c>
      <c r="H50" s="5">
        <f t="shared" si="15"/>
        <v>7009</v>
      </c>
      <c r="I50" s="10">
        <f t="shared" si="16"/>
        <v>4.4425738336424594</v>
      </c>
      <c r="K50" s="5">
        <f t="shared" si="17"/>
        <v>32748</v>
      </c>
      <c r="L50" s="5">
        <f t="shared" si="18"/>
        <v>8076</v>
      </c>
      <c r="M50" s="10">
        <f t="shared" si="19"/>
        <v>4.0549777117384842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x14ac:dyDescent="0.2">
      <c r="B51" s="3" t="str">
        <f t="shared" si="13"/>
        <v>2012/13</v>
      </c>
      <c r="C51" s="3">
        <f t="shared" si="13"/>
        <v>3084</v>
      </c>
      <c r="D51" s="3">
        <f t="shared" si="20"/>
        <v>1474</v>
      </c>
      <c r="E51" s="10">
        <f t="shared" si="21"/>
        <v>2.0922659430122117</v>
      </c>
      <c r="G51" s="5">
        <f t="shared" si="14"/>
        <v>38404</v>
      </c>
      <c r="H51" s="5">
        <f t="shared" si="15"/>
        <v>7266</v>
      </c>
      <c r="I51" s="10">
        <f t="shared" si="16"/>
        <v>5.2854390311037713</v>
      </c>
      <c r="K51" s="5">
        <f t="shared" si="17"/>
        <v>41488</v>
      </c>
      <c r="L51" s="5">
        <f t="shared" si="18"/>
        <v>8740</v>
      </c>
      <c r="M51" s="10">
        <f t="shared" si="19"/>
        <v>4.7469107551487415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x14ac:dyDescent="0.2">
      <c r="B52" s="3" t="str">
        <f t="shared" si="13"/>
        <v>2013/14</v>
      </c>
      <c r="C52" s="3">
        <f t="shared" si="13"/>
        <v>5098</v>
      </c>
      <c r="D52" s="3">
        <f t="shared" si="20"/>
        <v>2014</v>
      </c>
      <c r="E52" s="10">
        <f t="shared" si="21"/>
        <v>2.5312810327706057</v>
      </c>
      <c r="G52" s="5">
        <f t="shared" si="14"/>
        <v>46197</v>
      </c>
      <c r="H52" s="5">
        <f t="shared" si="15"/>
        <v>7793</v>
      </c>
      <c r="I52" s="10">
        <f t="shared" si="16"/>
        <v>5.9280123187475944</v>
      </c>
      <c r="K52" s="5">
        <f t="shared" si="17"/>
        <v>51295</v>
      </c>
      <c r="L52" s="5">
        <f t="shared" si="18"/>
        <v>9807</v>
      </c>
      <c r="M52" s="10">
        <f t="shared" si="19"/>
        <v>5.2304476394412154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x14ac:dyDescent="0.2">
      <c r="B53" s="3" t="str">
        <f t="shared" si="13"/>
        <v>2014/15</v>
      </c>
      <c r="C53" s="3">
        <f t="shared" si="13"/>
        <v>8275</v>
      </c>
      <c r="D53" s="3">
        <f t="shared" si="20"/>
        <v>3177</v>
      </c>
      <c r="E53" s="10">
        <f t="shared" si="21"/>
        <v>2.6046584828454518</v>
      </c>
      <c r="G53" s="5">
        <f t="shared" si="14"/>
        <v>54600</v>
      </c>
      <c r="H53" s="5">
        <f t="shared" si="15"/>
        <v>8403</v>
      </c>
      <c r="I53" s="10">
        <f t="shared" si="16"/>
        <v>6.4976794002142091</v>
      </c>
      <c r="K53" s="5">
        <f t="shared" si="17"/>
        <v>62875</v>
      </c>
      <c r="L53" s="5">
        <f t="shared" si="18"/>
        <v>11580</v>
      </c>
      <c r="M53" s="10">
        <f t="shared" si="19"/>
        <v>5.4296200345423147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x14ac:dyDescent="0.2">
      <c r="B54" s="3" t="str">
        <f t="shared" si="13"/>
        <v>2015/16</v>
      </c>
      <c r="C54" s="3">
        <f t="shared" si="13"/>
        <v>12765</v>
      </c>
      <c r="D54" s="3">
        <f t="shared" si="20"/>
        <v>4490</v>
      </c>
      <c r="E54" s="10">
        <f t="shared" si="21"/>
        <v>2.8429844097995547</v>
      </c>
      <c r="G54" s="5">
        <f t="shared" si="14"/>
        <v>63760</v>
      </c>
      <c r="H54" s="5">
        <f t="shared" si="15"/>
        <v>9160</v>
      </c>
      <c r="I54" s="10">
        <f t="shared" si="16"/>
        <v>6.9606986899563319</v>
      </c>
      <c r="K54" s="5">
        <f t="shared" si="17"/>
        <v>76525</v>
      </c>
      <c r="L54" s="5">
        <f t="shared" si="18"/>
        <v>13650</v>
      </c>
      <c r="M54" s="10">
        <f t="shared" si="19"/>
        <v>5.6062271062271058</v>
      </c>
    </row>
    <row r="55" spans="2:48" x14ac:dyDescent="0.2">
      <c r="B55" s="3" t="str">
        <f t="shared" si="13"/>
        <v>2016/17</v>
      </c>
      <c r="C55" s="3">
        <f t="shared" si="13"/>
        <v>18931</v>
      </c>
      <c r="D55" s="3">
        <f t="shared" si="20"/>
        <v>6166</v>
      </c>
      <c r="E55" s="10">
        <f t="shared" si="21"/>
        <v>3.0702238079792412</v>
      </c>
      <c r="G55" s="5">
        <f t="shared" si="14"/>
        <v>73533</v>
      </c>
      <c r="H55" s="5">
        <f t="shared" si="15"/>
        <v>9773</v>
      </c>
      <c r="I55" s="10">
        <f t="shared" si="16"/>
        <v>7.5240970019441322</v>
      </c>
      <c r="K55" s="5">
        <f t="shared" si="17"/>
        <v>92464</v>
      </c>
      <c r="L55" s="5">
        <f t="shared" si="18"/>
        <v>15939</v>
      </c>
      <c r="M55" s="10">
        <f t="shared" si="19"/>
        <v>5.8011167576384972</v>
      </c>
    </row>
    <row r="56" spans="2:48" x14ac:dyDescent="0.2">
      <c r="B56" s="3" t="str">
        <f t="shared" si="13"/>
        <v xml:space="preserve">2017-18 </v>
      </c>
      <c r="C56" s="3">
        <f t="shared" si="13"/>
        <v>27388</v>
      </c>
      <c r="D56" s="3">
        <f t="shared" si="20"/>
        <v>8457</v>
      </c>
      <c r="E56" s="10">
        <f t="shared" si="21"/>
        <v>3.2385006503488234</v>
      </c>
      <c r="G56" s="5"/>
      <c r="H56" s="5"/>
    </row>
    <row r="59" spans="2:48" x14ac:dyDescent="0.2">
      <c r="C59" s="2" t="s">
        <v>55</v>
      </c>
    </row>
    <row r="60" spans="2:48" x14ac:dyDescent="0.2">
      <c r="C60" s="9" t="s">
        <v>30</v>
      </c>
      <c r="D60" s="9" t="s">
        <v>31</v>
      </c>
      <c r="E60" s="9" t="s">
        <v>32</v>
      </c>
    </row>
    <row r="61" spans="2:48" x14ac:dyDescent="0.2">
      <c r="B61" s="3" t="str">
        <f t="shared" ref="B61:B71" si="22">B46</f>
        <v>2007/08</v>
      </c>
      <c r="D61" s="3" t="e">
        <f t="shared" ref="D61:D70" si="23">(I31-1)/(I46-1)</f>
        <v>#DIV/0!</v>
      </c>
    </row>
    <row r="62" spans="2:48" x14ac:dyDescent="0.2">
      <c r="B62" s="3" t="str">
        <f t="shared" si="22"/>
        <v>2008/09</v>
      </c>
      <c r="C62" s="3" t="e">
        <f t="shared" ref="C62:C70" si="24">(E32-1)/(E47-1)</f>
        <v>#DIV/0!</v>
      </c>
      <c r="D62" s="3">
        <f t="shared" si="23"/>
        <v>0.39592436613744225</v>
      </c>
    </row>
    <row r="63" spans="2:48" x14ac:dyDescent="0.2">
      <c r="B63" s="3" t="str">
        <f t="shared" si="22"/>
        <v>2009/10</v>
      </c>
      <c r="C63" s="3">
        <f t="shared" si="24"/>
        <v>0.2344497607655503</v>
      </c>
      <c r="D63" s="3">
        <f t="shared" si="23"/>
        <v>0.3339121573453574</v>
      </c>
      <c r="E63" s="3">
        <f t="shared" ref="E63:E70" si="25">(M33-1)/(M48-1)</f>
        <v>0.33351213296725646</v>
      </c>
    </row>
    <row r="64" spans="2:48" x14ac:dyDescent="0.2">
      <c r="B64" s="3" t="str">
        <f t="shared" si="22"/>
        <v>2010/11</v>
      </c>
      <c r="C64" s="3">
        <f t="shared" si="24"/>
        <v>0.53885350318471337</v>
      </c>
      <c r="D64" s="3">
        <f t="shared" si="23"/>
        <v>0.29051801566634361</v>
      </c>
      <c r="E64" s="3">
        <f t="shared" si="25"/>
        <v>0.29843484379246576</v>
      </c>
    </row>
    <row r="65" spans="2:8" x14ac:dyDescent="0.2">
      <c r="B65" s="3" t="str">
        <f t="shared" si="22"/>
        <v>2011/12</v>
      </c>
      <c r="C65" s="3">
        <f t="shared" si="24"/>
        <v>0.51629653703101863</v>
      </c>
      <c r="D65" s="3">
        <f t="shared" si="23"/>
        <v>0.25703641253524612</v>
      </c>
      <c r="E65" s="3">
        <f t="shared" si="25"/>
        <v>0.27505674220997239</v>
      </c>
    </row>
    <row r="66" spans="2:8" x14ac:dyDescent="0.2">
      <c r="B66" s="3" t="str">
        <f t="shared" si="22"/>
        <v>2012/13</v>
      </c>
      <c r="C66" s="3">
        <f t="shared" si="24"/>
        <v>0.388021541267356</v>
      </c>
      <c r="D66" s="3">
        <f t="shared" si="23"/>
        <v>0.24406411880162515</v>
      </c>
      <c r="E66" s="3">
        <f t="shared" si="25"/>
        <v>0.2619661377007067</v>
      </c>
    </row>
    <row r="67" spans="2:8" x14ac:dyDescent="0.2">
      <c r="B67" s="3" t="str">
        <f t="shared" si="22"/>
        <v>2013/14</v>
      </c>
      <c r="C67" s="3">
        <f t="shared" si="24"/>
        <v>0.39158290184223604</v>
      </c>
      <c r="D67" s="3">
        <f t="shared" si="23"/>
        <v>0.24524823380650043</v>
      </c>
      <c r="E67" s="3">
        <f t="shared" si="25"/>
        <v>0.26665500344534782</v>
      </c>
    </row>
    <row r="68" spans="2:8" x14ac:dyDescent="0.2">
      <c r="B68" s="3" t="str">
        <f t="shared" si="22"/>
        <v>2014/15</v>
      </c>
      <c r="C68" s="3">
        <f t="shared" si="24"/>
        <v>0.42538306931200121</v>
      </c>
      <c r="D68" s="3">
        <f t="shared" si="23"/>
        <v>0.25015201490047878</v>
      </c>
      <c r="E68" s="3">
        <f t="shared" si="25"/>
        <v>0.2829092391315074</v>
      </c>
    </row>
    <row r="69" spans="2:8" x14ac:dyDescent="0.2">
      <c r="B69" s="3" t="str">
        <f t="shared" si="22"/>
        <v>2015/16</v>
      </c>
      <c r="C69" s="3">
        <f t="shared" si="24"/>
        <v>0.40154928556602876</v>
      </c>
      <c r="D69" s="3">
        <f t="shared" si="23"/>
        <v>0.2559009642659833</v>
      </c>
      <c r="E69" s="3">
        <f t="shared" si="25"/>
        <v>0.29276569895627463</v>
      </c>
    </row>
    <row r="70" spans="2:8" x14ac:dyDescent="0.2">
      <c r="B70" s="3" t="str">
        <f t="shared" si="22"/>
        <v>2016/17</v>
      </c>
      <c r="C70" s="3">
        <f t="shared" si="24"/>
        <v>0.38744325021584292</v>
      </c>
      <c r="D70" s="3">
        <f t="shared" si="23"/>
        <v>0.24919976759459167</v>
      </c>
      <c r="E70" s="3">
        <f t="shared" si="25"/>
        <v>0.29182815416556757</v>
      </c>
    </row>
    <row r="71" spans="2:8" x14ac:dyDescent="0.2">
      <c r="B71" s="3" t="str">
        <f t="shared" si="22"/>
        <v xml:space="preserve">2017-18 </v>
      </c>
      <c r="C71" s="3">
        <f t="shared" ref="C71" si="26">(E41-1)/(E56-1)</f>
        <v>0.40820744113514401</v>
      </c>
    </row>
    <row r="73" spans="2:8" x14ac:dyDescent="0.2">
      <c r="C73" s="2" t="s">
        <v>59</v>
      </c>
    </row>
    <row r="74" spans="2:8" x14ac:dyDescent="0.2">
      <c r="C74" s="11" t="s">
        <v>31</v>
      </c>
      <c r="D74" s="11"/>
      <c r="E74" s="11"/>
      <c r="F74" s="11" t="s">
        <v>30</v>
      </c>
      <c r="G74" s="11"/>
      <c r="H74" s="11"/>
    </row>
    <row r="75" spans="2:8" ht="48" x14ac:dyDescent="0.2">
      <c r="C75" s="8" t="s">
        <v>44</v>
      </c>
      <c r="D75" s="8" t="s">
        <v>45</v>
      </c>
      <c r="E75" s="8" t="s">
        <v>46</v>
      </c>
      <c r="F75" s="8" t="s">
        <v>44</v>
      </c>
      <c r="G75" s="8" t="s">
        <v>45</v>
      </c>
      <c r="H75" s="8" t="s">
        <v>46</v>
      </c>
    </row>
    <row r="76" spans="2:8" x14ac:dyDescent="0.2">
      <c r="B76" s="3" t="str">
        <f t="shared" ref="B76:B85" si="27">B61</f>
        <v>2007/08</v>
      </c>
      <c r="C76" s="5">
        <f>D4</f>
        <v>4464</v>
      </c>
      <c r="D76" s="5">
        <f t="shared" ref="D76:D85" si="28">I4</f>
        <v>4464</v>
      </c>
      <c r="E76" s="3">
        <f>D76/C76</f>
        <v>1</v>
      </c>
    </row>
    <row r="77" spans="2:8" x14ac:dyDescent="0.2">
      <c r="B77" s="3" t="str">
        <f t="shared" si="27"/>
        <v>2008/09</v>
      </c>
      <c r="C77" s="5">
        <f t="shared" ref="C77:C85" si="29">D5-D4</f>
        <v>2225</v>
      </c>
      <c r="D77" s="5">
        <f t="shared" si="28"/>
        <v>4358</v>
      </c>
      <c r="E77" s="3">
        <f t="shared" ref="E77:E85" si="30">D77/C77</f>
        <v>1.9586516853932585</v>
      </c>
      <c r="F77" s="3">
        <f>V4</f>
        <v>57</v>
      </c>
      <c r="G77" s="3">
        <f>W4</f>
        <v>57</v>
      </c>
      <c r="H77" s="3">
        <f>G77/F77</f>
        <v>1</v>
      </c>
    </row>
    <row r="78" spans="2:8" x14ac:dyDescent="0.2">
      <c r="B78" s="3" t="str">
        <f t="shared" si="27"/>
        <v>2009/10</v>
      </c>
      <c r="C78" s="5">
        <f t="shared" si="29"/>
        <v>-540</v>
      </c>
      <c r="D78" s="5">
        <f t="shared" si="28"/>
        <v>2488</v>
      </c>
      <c r="E78" s="3">
        <f t="shared" si="30"/>
        <v>-4.6074074074074076</v>
      </c>
      <c r="F78" s="5">
        <f>V5-V4</f>
        <v>6</v>
      </c>
      <c r="G78" s="3">
        <f>W5</f>
        <v>42</v>
      </c>
      <c r="H78" s="3">
        <f t="shared" ref="H78:H86" si="31">G78/F78</f>
        <v>7</v>
      </c>
    </row>
    <row r="79" spans="2:8" x14ac:dyDescent="0.2">
      <c r="B79" s="3" t="str">
        <f t="shared" si="27"/>
        <v>2010/11</v>
      </c>
      <c r="C79" s="5">
        <f t="shared" si="29"/>
        <v>678</v>
      </c>
      <c r="D79" s="5">
        <f t="shared" si="28"/>
        <v>2587</v>
      </c>
      <c r="E79" s="3">
        <f t="shared" si="30"/>
        <v>3.8156342182890857</v>
      </c>
      <c r="F79" s="5">
        <f t="shared" ref="F79:F86" si="32">V6-V5</f>
        <v>360</v>
      </c>
      <c r="G79" s="3">
        <f t="shared" ref="G79:G86" si="33">W6</f>
        <v>372</v>
      </c>
      <c r="H79" s="3">
        <f t="shared" si="31"/>
        <v>1.0333333333333334</v>
      </c>
    </row>
    <row r="80" spans="2:8" x14ac:dyDescent="0.2">
      <c r="B80" s="3" t="str">
        <f t="shared" si="27"/>
        <v>2011/12</v>
      </c>
      <c r="C80" s="5">
        <f t="shared" si="29"/>
        <v>182</v>
      </c>
      <c r="D80" s="5">
        <f t="shared" si="28"/>
        <v>2623</v>
      </c>
      <c r="E80" s="3">
        <f t="shared" si="30"/>
        <v>14.412087912087912</v>
      </c>
      <c r="F80" s="5">
        <f t="shared" si="32"/>
        <v>644</v>
      </c>
      <c r="G80" s="3">
        <f t="shared" si="33"/>
        <v>804</v>
      </c>
      <c r="H80" s="3">
        <f t="shared" si="31"/>
        <v>1.2484472049689441</v>
      </c>
    </row>
    <row r="81" spans="2:8" x14ac:dyDescent="0.2">
      <c r="B81" s="3" t="str">
        <f t="shared" si="27"/>
        <v>2012/13</v>
      </c>
      <c r="C81" s="5">
        <f t="shared" si="29"/>
        <v>257</v>
      </c>
      <c r="D81" s="5">
        <f t="shared" si="28"/>
        <v>2251</v>
      </c>
      <c r="E81" s="3">
        <f t="shared" si="30"/>
        <v>8.7587548638132304</v>
      </c>
      <c r="F81" s="5">
        <f t="shared" si="32"/>
        <v>407</v>
      </c>
      <c r="G81" s="3">
        <f t="shared" si="33"/>
        <v>891</v>
      </c>
      <c r="H81" s="3">
        <f t="shared" si="31"/>
        <v>2.189189189189189</v>
      </c>
    </row>
    <row r="82" spans="2:8" x14ac:dyDescent="0.2">
      <c r="B82" s="3" t="str">
        <f t="shared" si="27"/>
        <v>2013/14</v>
      </c>
      <c r="C82" s="5">
        <f t="shared" si="29"/>
        <v>527</v>
      </c>
      <c r="D82" s="5">
        <f t="shared" si="28"/>
        <v>2146</v>
      </c>
      <c r="E82" s="3">
        <f t="shared" si="30"/>
        <v>4.0721062618595827</v>
      </c>
      <c r="F82" s="5">
        <f t="shared" si="32"/>
        <v>540</v>
      </c>
      <c r="G82" s="3">
        <f t="shared" si="33"/>
        <v>1021</v>
      </c>
      <c r="H82" s="3">
        <f t="shared" si="31"/>
        <v>1.8907407407407408</v>
      </c>
    </row>
    <row r="83" spans="2:8" x14ac:dyDescent="0.2">
      <c r="B83" s="3" t="str">
        <f t="shared" si="27"/>
        <v>2014/15</v>
      </c>
      <c r="C83" s="5">
        <f t="shared" si="29"/>
        <v>610</v>
      </c>
      <c r="D83" s="5">
        <f t="shared" si="28"/>
        <v>2070</v>
      </c>
      <c r="E83" s="3">
        <f t="shared" si="30"/>
        <v>3.3934426229508197</v>
      </c>
      <c r="F83" s="5">
        <f t="shared" si="32"/>
        <v>1163</v>
      </c>
      <c r="G83" s="3">
        <f t="shared" si="33"/>
        <v>1731</v>
      </c>
      <c r="H83" s="3">
        <f t="shared" si="31"/>
        <v>1.4883920894239038</v>
      </c>
    </row>
    <row r="84" spans="2:8" x14ac:dyDescent="0.2">
      <c r="B84" s="3" t="str">
        <f t="shared" si="27"/>
        <v>2015/16</v>
      </c>
      <c r="C84" s="5">
        <f t="shared" si="29"/>
        <v>757</v>
      </c>
      <c r="D84" s="5">
        <f t="shared" si="28"/>
        <v>2261</v>
      </c>
      <c r="E84" s="3">
        <f t="shared" si="30"/>
        <v>2.9867899603698813</v>
      </c>
      <c r="F84" s="5">
        <f t="shared" si="32"/>
        <v>1313</v>
      </c>
      <c r="G84" s="3">
        <f t="shared" si="33"/>
        <v>2418</v>
      </c>
      <c r="H84" s="3">
        <f t="shared" si="31"/>
        <v>1.8415841584158417</v>
      </c>
    </row>
    <row r="85" spans="2:8" x14ac:dyDescent="0.2">
      <c r="B85" s="3" t="str">
        <f t="shared" si="27"/>
        <v>2016/17</v>
      </c>
      <c r="C85" s="5">
        <f t="shared" si="29"/>
        <v>613</v>
      </c>
      <c r="D85" s="5">
        <f t="shared" si="28"/>
        <v>2756</v>
      </c>
      <c r="E85" s="3">
        <f t="shared" si="30"/>
        <v>4.495921696574225</v>
      </c>
      <c r="F85" s="5">
        <f t="shared" si="32"/>
        <v>1676</v>
      </c>
      <c r="G85" s="3">
        <f t="shared" si="33"/>
        <v>3169</v>
      </c>
      <c r="H85" s="3">
        <f t="shared" si="31"/>
        <v>1.8908114558472553</v>
      </c>
    </row>
    <row r="86" spans="2:8" x14ac:dyDescent="0.2">
      <c r="C86" s="5"/>
      <c r="D86" s="5"/>
      <c r="F86" s="5">
        <f t="shared" si="32"/>
        <v>2291</v>
      </c>
      <c r="G86" s="3">
        <f t="shared" si="33"/>
        <v>3806</v>
      </c>
      <c r="H86" s="3">
        <f t="shared" si="31"/>
        <v>1.6612832824094281</v>
      </c>
    </row>
  </sheetData>
  <mergeCells count="8">
    <mergeCell ref="C29:E29"/>
    <mergeCell ref="G29:I29"/>
    <mergeCell ref="K29:M29"/>
    <mergeCell ref="C74:E74"/>
    <mergeCell ref="F74:H74"/>
    <mergeCell ref="C44:E44"/>
    <mergeCell ref="G44:I44"/>
    <mergeCell ref="K44:M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69C8-F4C0-472F-AC5F-4FCDB94642CA}">
  <dimension ref="A1"/>
  <sheetViews>
    <sheetView workbookViewId="0"/>
  </sheetViews>
  <sheetFormatPr defaultRowHeight="15" x14ac:dyDescent="0.25"/>
  <sheetData>
    <row r="1" spans="1:1" x14ac:dyDescent="0.25">
      <c r="A1" s="1" t="s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DD14-2212-41D0-8F4A-DFE5811C1B6A}">
  <dimension ref="A4"/>
  <sheetViews>
    <sheetView topLeftCell="A4" workbookViewId="0">
      <selection activeCell="I34" sqref="I34"/>
    </sheetView>
  </sheetViews>
  <sheetFormatPr defaultRowHeight="15" x14ac:dyDescent="0.25"/>
  <sheetData>
    <row r="4" spans="1:1" x14ac:dyDescent="0.25">
      <c r="A4" s="1" t="s">
        <v>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886E-FD16-4B80-AE76-528CCED329FB}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s="1" t="s">
        <v>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5540-D54D-4696-9AE1-D42BAF6B45E9}">
  <dimension ref="B2"/>
  <sheetViews>
    <sheetView tabSelected="1" workbookViewId="0">
      <selection activeCell="A4" sqref="A4"/>
    </sheetView>
  </sheetViews>
  <sheetFormatPr defaultRowHeight="15" x14ac:dyDescent="0.25"/>
  <sheetData>
    <row r="2" spans="2:2" x14ac:dyDescent="0.25">
      <c r="B2" s="1" t="s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and calcs</vt:lpstr>
      <vt:lpstr>Graph 1</vt:lpstr>
      <vt:lpstr>Graph 2</vt:lpstr>
      <vt:lpstr>Graph 3</vt:lpstr>
      <vt:lpstr>Graph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2018-07-25T00:49:07Z</dcterms:created>
  <dcterms:modified xsi:type="dcterms:W3CDTF">2018-08-07T20:19:06Z</dcterms:modified>
</cp:coreProperties>
</file>