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ocuments\1 WF\3 Devpolicy\3 Blogging\2019\15 NGO revenue FROM 2019\Workings\"/>
    </mc:Choice>
  </mc:AlternateContent>
  <xr:revisionPtr revIDLastSave="0" documentId="13_ncr:1_{350CE26F-3AE3-4A90-9B8D-706287182E52}" xr6:coauthVersionLast="45" xr6:coauthVersionMax="45" xr10:uidLastSave="{00000000-0000-0000-0000-000000000000}"/>
  <bookViews>
    <workbookView xWindow="-108" yWindow="-108" windowWidth="23256" windowHeight="12576" xr2:uid="{3E4BFF7D-7697-4957-8337-CCECAECB89DF}"/>
  </bookViews>
  <sheets>
    <sheet name="about" sheetId="3" r:id="rId1"/>
    <sheet name="where inflation data comes from" sheetId="4" r:id="rId2"/>
    <sheet name="data and charts" sheetId="1" r:id="rId3"/>
    <sheet name="Sheet1" sheetId="5" state="hidden" r:id="rId4"/>
  </sheets>
  <definedNames>
    <definedName name="A2325806K">#REF!,#REF!</definedName>
    <definedName name="A2325806K_Data">#REF!</definedName>
    <definedName name="A2325806K_Latest">#REF!</definedName>
    <definedName name="A2325807L">#REF!,#REF!</definedName>
    <definedName name="A2325807L_Data">#REF!</definedName>
    <definedName name="A2325807L_Latest">#REF!</definedName>
    <definedName name="A2325810A">#REF!,#REF!</definedName>
    <definedName name="A2325810A_Data">#REF!</definedName>
    <definedName name="A2325810A_Latest">#REF!</definedName>
    <definedName name="A2325811C">#REF!,#REF!</definedName>
    <definedName name="A2325811C_Data">#REF!</definedName>
    <definedName name="A2325811C_Latest">#REF!</definedName>
    <definedName name="A2325812F">#REF!,#REF!</definedName>
    <definedName name="A2325812F_Data">#REF!</definedName>
    <definedName name="A2325812F_Latest">#REF!</definedName>
    <definedName name="A2325815L">#REF!,#REF!</definedName>
    <definedName name="A2325815L_Data">#REF!</definedName>
    <definedName name="A2325815L_Latest">#REF!</definedName>
    <definedName name="A2325816R">#REF!,#REF!</definedName>
    <definedName name="A2325816R_Data">#REF!</definedName>
    <definedName name="A2325816R_Latest">#REF!</definedName>
    <definedName name="A2325817T">#REF!,#REF!</definedName>
    <definedName name="A2325817T_Data">#REF!</definedName>
    <definedName name="A2325817T_Latest">#REF!</definedName>
    <definedName name="A2325820F">#REF!,#REF!</definedName>
    <definedName name="A2325820F_Data">#REF!</definedName>
    <definedName name="A2325820F_Latest">#REF!</definedName>
    <definedName name="A2325821J">#REF!,#REF!</definedName>
    <definedName name="A2325821J_Data">#REF!</definedName>
    <definedName name="A2325821J_Latest">#REF!</definedName>
    <definedName name="A2325822K">#REF!,#REF!</definedName>
    <definedName name="A2325822K_Data">#REF!</definedName>
    <definedName name="A2325822K_Latest">#REF!</definedName>
    <definedName name="A2325825T">#REF!,#REF!</definedName>
    <definedName name="A2325825T_Data">#REF!</definedName>
    <definedName name="A2325825T_Latest">#REF!</definedName>
    <definedName name="A2325826V">#REF!,#REF!</definedName>
    <definedName name="A2325826V_Data">#REF!</definedName>
    <definedName name="A2325826V_Latest">#REF!</definedName>
    <definedName name="A2325827W">#REF!,#REF!</definedName>
    <definedName name="A2325827W_Data">#REF!</definedName>
    <definedName name="A2325827W_Latest">#REF!</definedName>
    <definedName name="A2325830K">#REF!,#REF!</definedName>
    <definedName name="A2325830K_Data">#REF!</definedName>
    <definedName name="A2325830K_Latest">#REF!</definedName>
    <definedName name="A2325831L">#REF!,#REF!</definedName>
    <definedName name="A2325831L_Data">#REF!</definedName>
    <definedName name="A2325831L_Latest">#REF!</definedName>
    <definedName name="A2325832R">#REF!,#REF!</definedName>
    <definedName name="A2325832R_Data">#REF!</definedName>
    <definedName name="A2325832R_Latest">#REF!</definedName>
    <definedName name="A2325835W">#REF!,#REF!</definedName>
    <definedName name="A2325835W_Data">#REF!</definedName>
    <definedName name="A2325835W_Latest">#REF!</definedName>
    <definedName name="A2325836X">#REF!,#REF!</definedName>
    <definedName name="A2325836X_Data">#REF!</definedName>
    <definedName name="A2325836X_Latest">#REF!</definedName>
    <definedName name="A2325837A">#REF!,#REF!</definedName>
    <definedName name="A2325837A_Data">#REF!</definedName>
    <definedName name="A2325837A_Latest">#REF!</definedName>
    <definedName name="A2325840R">#REF!,#REF!</definedName>
    <definedName name="A2325840R_Data">#REF!</definedName>
    <definedName name="A2325840R_Latest">#REF!</definedName>
    <definedName name="A2325841T">#REF!,#REF!</definedName>
    <definedName name="A2325841T_Data">#REF!</definedName>
    <definedName name="A2325841T_Latest">#REF!</definedName>
    <definedName name="A2325842V">#REF!,#REF!</definedName>
    <definedName name="A2325842V_Data">#REF!</definedName>
    <definedName name="A2325842V_Latest">#REF!</definedName>
    <definedName name="A2325845A">#REF!,#REF!</definedName>
    <definedName name="A2325845A_Data">#REF!</definedName>
    <definedName name="A2325845A_Latest">#REF!</definedName>
    <definedName name="A2325846C">#REF!,#REF!</definedName>
    <definedName name="A2325846C_Data">#REF!</definedName>
    <definedName name="A2325846C_Latest">#REF!</definedName>
    <definedName name="A2325847F">#REF!,#REF!</definedName>
    <definedName name="A2325847F_Data">#REF!</definedName>
    <definedName name="A2325847F_Latest">#REF!</definedName>
    <definedName name="A2325850V">#REF!,#REF!</definedName>
    <definedName name="A2325850V_Data">#REF!</definedName>
    <definedName name="A2325850V_Latest">#REF!</definedName>
    <definedName name="Date_Range">#REF!,#REF!</definedName>
    <definedName name="Date_Range_Dat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" l="1"/>
  <c r="N21" i="1"/>
  <c r="K21" i="1"/>
  <c r="R21" i="1" s="1"/>
  <c r="J21" i="1"/>
  <c r="O21" i="1" s="1"/>
  <c r="H20" i="1"/>
  <c r="E21" i="1"/>
  <c r="T21" i="1" s="1"/>
  <c r="L21" i="1" l="1"/>
  <c r="U21" i="1" s="1"/>
  <c r="A19" i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6" i="1" s="1"/>
  <c r="A5" i="1" s="1"/>
  <c r="A4" i="1" s="1"/>
  <c r="A3" i="1" s="1"/>
  <c r="N6" i="1" l="1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3" i="5"/>
  <c r="E5" i="1" l="1"/>
  <c r="T5" i="1" s="1"/>
  <c r="E6" i="1"/>
  <c r="T6" i="1" s="1"/>
  <c r="E7" i="1"/>
  <c r="T7" i="1" s="1"/>
  <c r="E8" i="1"/>
  <c r="T8" i="1" s="1"/>
  <c r="E9" i="1"/>
  <c r="T9" i="1" s="1"/>
  <c r="E10" i="1"/>
  <c r="T10" i="1" s="1"/>
  <c r="E11" i="1"/>
  <c r="T11" i="1" s="1"/>
  <c r="E12" i="1"/>
  <c r="T12" i="1" s="1"/>
  <c r="E13" i="1"/>
  <c r="T13" i="1" s="1"/>
  <c r="E14" i="1"/>
  <c r="T14" i="1" s="1"/>
  <c r="E15" i="1"/>
  <c r="T15" i="1" s="1"/>
  <c r="E16" i="1"/>
  <c r="T16" i="1" s="1"/>
  <c r="E17" i="1"/>
  <c r="T17" i="1" s="1"/>
  <c r="E18" i="1"/>
  <c r="T18" i="1" s="1"/>
  <c r="E19" i="1"/>
  <c r="T19" i="1" s="1"/>
  <c r="E20" i="1"/>
  <c r="L20" i="1" s="1"/>
  <c r="U20" i="1" s="1"/>
  <c r="E4" i="1"/>
  <c r="T4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3" i="1"/>
  <c r="J20" i="1"/>
  <c r="O20" i="1" s="1"/>
  <c r="K20" i="1"/>
  <c r="R20" i="1" s="1"/>
  <c r="H19" i="1"/>
  <c r="J19" i="1" s="1"/>
  <c r="O19" i="1" s="1"/>
  <c r="T20" i="1" l="1"/>
  <c r="H18" i="1"/>
  <c r="H17" i="1" s="1"/>
  <c r="L17" i="1" s="1"/>
  <c r="U17" i="1" s="1"/>
  <c r="L19" i="1"/>
  <c r="U19" i="1" s="1"/>
  <c r="L18" i="1"/>
  <c r="U18" i="1" s="1"/>
  <c r="K19" i="1"/>
  <c r="R19" i="1" s="1"/>
  <c r="J17" i="1"/>
  <c r="O17" i="1" s="1"/>
  <c r="K17" i="1"/>
  <c r="R17" i="1" s="1"/>
  <c r="H16" i="1"/>
  <c r="J18" i="1"/>
  <c r="O18" i="1" s="1"/>
  <c r="K18" i="1" l="1"/>
  <c r="R18" i="1" s="1"/>
  <c r="H15" i="1"/>
  <c r="K16" i="1"/>
  <c r="R16" i="1" s="1"/>
  <c r="L16" i="1"/>
  <c r="U16" i="1" s="1"/>
  <c r="J16" i="1"/>
  <c r="O16" i="1" s="1"/>
  <c r="H14" i="1" l="1"/>
  <c r="K15" i="1"/>
  <c r="R15" i="1" s="1"/>
  <c r="J15" i="1"/>
  <c r="O15" i="1" s="1"/>
  <c r="L15" i="1"/>
  <c r="U15" i="1" s="1"/>
  <c r="H13" i="1" l="1"/>
  <c r="K14" i="1"/>
  <c r="R14" i="1" s="1"/>
  <c r="J14" i="1"/>
  <c r="O14" i="1" s="1"/>
  <c r="L14" i="1"/>
  <c r="U14" i="1" s="1"/>
  <c r="H12" i="1" l="1"/>
  <c r="J13" i="1"/>
  <c r="O13" i="1" s="1"/>
  <c r="K13" i="1"/>
  <c r="R13" i="1" s="1"/>
  <c r="L13" i="1"/>
  <c r="U13" i="1" s="1"/>
  <c r="H11" i="1" l="1"/>
  <c r="K12" i="1"/>
  <c r="R12" i="1" s="1"/>
  <c r="J12" i="1"/>
  <c r="O12" i="1" s="1"/>
  <c r="L12" i="1"/>
  <c r="U12" i="1" s="1"/>
  <c r="H10" i="1" l="1"/>
  <c r="K11" i="1"/>
  <c r="R11" i="1" s="1"/>
  <c r="J11" i="1"/>
  <c r="O11" i="1" s="1"/>
  <c r="L11" i="1"/>
  <c r="U11" i="1" s="1"/>
  <c r="H9" i="1" l="1"/>
  <c r="J10" i="1"/>
  <c r="O10" i="1" s="1"/>
  <c r="K10" i="1"/>
  <c r="R10" i="1" s="1"/>
  <c r="L10" i="1"/>
  <c r="U10" i="1" s="1"/>
  <c r="H8" i="1" l="1"/>
  <c r="J9" i="1"/>
  <c r="O9" i="1" s="1"/>
  <c r="K9" i="1"/>
  <c r="R9" i="1" s="1"/>
  <c r="L9" i="1"/>
  <c r="U9" i="1" s="1"/>
  <c r="H7" i="1" l="1"/>
  <c r="K8" i="1"/>
  <c r="R8" i="1" s="1"/>
  <c r="J8" i="1"/>
  <c r="O8" i="1" s="1"/>
  <c r="L8" i="1"/>
  <c r="U8" i="1" s="1"/>
  <c r="H6" i="1" l="1"/>
  <c r="J7" i="1"/>
  <c r="O7" i="1" s="1"/>
  <c r="K7" i="1"/>
  <c r="R7" i="1" s="1"/>
  <c r="L7" i="1"/>
  <c r="U7" i="1" s="1"/>
  <c r="H5" i="1" l="1"/>
  <c r="J6" i="1"/>
  <c r="O6" i="1" s="1"/>
  <c r="K6" i="1"/>
  <c r="R6" i="1" s="1"/>
  <c r="L6" i="1"/>
  <c r="U6" i="1" s="1"/>
  <c r="H4" i="1" l="1"/>
  <c r="K5" i="1"/>
  <c r="R5" i="1" s="1"/>
  <c r="L5" i="1"/>
  <c r="U5" i="1" s="1"/>
  <c r="H3" i="1" l="1"/>
  <c r="K3" i="1" s="1"/>
  <c r="R3" i="1" s="1"/>
  <c r="K4" i="1"/>
  <c r="R4" i="1" s="1"/>
  <c r="L4" i="1"/>
  <c r="U4" i="1" s="1"/>
</calcChain>
</file>

<file path=xl/sharedStrings.xml><?xml version="1.0" encoding="utf-8"?>
<sst xmlns="http://schemas.openxmlformats.org/spreadsheetml/2006/main" count="82" uniqueCount="62">
  <si>
    <t>Community support</t>
  </si>
  <si>
    <t>Total funding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</si>
  <si>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</si>
  <si>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</si>
  <si>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</si>
  <si>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</si>
  <si>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</si>
  <si>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</si>
  <si>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</si>
  <si>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</si>
  <si>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</si>
  <si>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</si>
  <si>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</si>
  <si>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</si>
  <si>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</si>
  <si>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</si>
  <si>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</si>
  <si>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</si>
  <si>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</si>
  <si>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Year</t>
  </si>
  <si>
    <t>Nominal amounts</t>
  </si>
  <si>
    <t>Inflation</t>
  </si>
  <si>
    <t>Inflation index</t>
  </si>
  <si>
    <t>Real amounts</t>
  </si>
  <si>
    <t>Data for Community support chart</t>
  </si>
  <si>
    <t>Nominal donations (M AUD)</t>
  </si>
  <si>
    <t>Real donations (M AUD)</t>
  </si>
  <si>
    <t>Data for Total funding chart</t>
  </si>
  <si>
    <t>Nominal total funds (M AUD)</t>
  </si>
  <si>
    <t>Real total funds (M AUD)</t>
  </si>
  <si>
    <t>World Vision non-monetary</t>
  </si>
  <si>
    <t>Community support minus WV non-monetary</t>
  </si>
  <si>
    <t>Data for com support mins WV non-monetary</t>
  </si>
  <si>
    <t>Community donations chart (minus World Vision non-monetary)</t>
  </si>
  <si>
    <t>"Community support" is donations and gifts monetary + donations and gifts non monetary + bequests and legacies</t>
  </si>
  <si>
    <t>The World Vision issue</t>
  </si>
  <si>
    <t xml:space="preserve">This is then subtracted from one column of the data and the new figures are used in a chart that plots donations without World Vision Non-Monetary. </t>
  </si>
  <si>
    <t>Inflation data are taken for the June to June year.</t>
  </si>
  <si>
    <t xml:space="preserve">Inflation data are from: </t>
  </si>
  <si>
    <t>new real</t>
  </si>
  <si>
    <t>old nominal</t>
  </si>
  <si>
    <t>old real</t>
  </si>
  <si>
    <t>new infln index</t>
  </si>
  <si>
    <t>old inflation index</t>
  </si>
  <si>
    <t>18 11 19</t>
  </si>
  <si>
    <t>https://devpolicy.org/</t>
  </si>
  <si>
    <t>Questions? terence.wood@anu.edu.au</t>
  </si>
  <si>
    <t>Revenue figures pertain to all ACFID members plus MSF &amp; Compassion.</t>
  </si>
  <si>
    <t>Not all ACFID members report to ACFID in every year. While ACFID has done their best in recent years to fill gaps</t>
  </si>
  <si>
    <t>the composition of the NGO group that leads to the aggregate data here may have changed slightly from year to year.</t>
  </si>
  <si>
    <t>In recent years data have come from ACFID member surveys. (I am not sure of practice pre-2014.)</t>
  </si>
  <si>
    <t>"Total revenue" is self-explanatory.</t>
  </si>
  <si>
    <t>https://www.abs.gov.au/</t>
  </si>
  <si>
    <t>On the ABS website search for data series: 6401.0</t>
  </si>
  <si>
    <t>Total funding chart to Australian aid NGOs</t>
  </si>
  <si>
    <t xml:space="preserve">Note to deal with large non-monetary grants that World Vision get from multilaterals (but which they report on in a way that has led to them being classified as non-monetary </t>
  </si>
  <si>
    <t>donations from the public, and therefore included as community revenue) I have created a column for entering World Vision non-monetary donations (which can be found in annual reports).</t>
  </si>
  <si>
    <t>This is an imperfect solution:</t>
  </si>
  <si>
    <t xml:space="preserve">   World Vision must get some non-monetary donations from the Australian public. These also get removed.</t>
  </si>
  <si>
    <t>However, I believe issues will be small.</t>
  </si>
  <si>
    <t>This time series of NGO donations produced by Terence Wood (using data he inherited from colleagues).</t>
  </si>
  <si>
    <t>However, as a small number of NGOs dominate aggregate revenue figures, this should not affect trends much.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</si>
</sst>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0" xfId="0" applyFill="1"/>
    <xf numFmtId="165" fontId="0" fillId="3" borderId="0" xfId="0" applyNumberFormat="1" applyFill="1"/>
    <xf numFmtId="0" fontId="0" fillId="3" borderId="1" xfId="0" applyFill="1" applyBorder="1" applyAlignment="1">
      <alignment wrapText="1"/>
    </xf>
    <xf numFmtId="164" fontId="0" fillId="3" borderId="0" xfId="0" applyNumberFormat="1" applyFill="1"/>
    <xf numFmtId="0" fontId="2" fillId="0" borderId="0" xfId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0" borderId="0" xfId="2" applyNumberFormat="1" applyFont="1"/>
    <xf numFmtId="0" fontId="0" fillId="2" borderId="0" xfId="0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'data and charts'!$N$2</c:f>
              <c:strCache>
                <c:ptCount val="1"/>
                <c:pt idx="0">
                  <c:v>Nominal total funds (M AUD)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and charts'!$A$6:$A$21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'data and charts'!$N$6:$N$21</c:f>
              <c:numCache>
                <c:formatCode>"$"#,##0</c:formatCode>
                <c:ptCount val="16"/>
                <c:pt idx="0">
                  <c:v>626.99913100000003</c:v>
                </c:pt>
                <c:pt idx="1">
                  <c:v>700.82602799999995</c:v>
                </c:pt>
                <c:pt idx="2">
                  <c:v>1089.1181580700002</c:v>
                </c:pt>
                <c:pt idx="3">
                  <c:v>947.63770194999995</c:v>
                </c:pt>
                <c:pt idx="4">
                  <c:v>1002.1661951999999</c:v>
                </c:pt>
                <c:pt idx="5">
                  <c:v>1108.76079125</c:v>
                </c:pt>
                <c:pt idx="6">
                  <c:v>1163.5352275</c:v>
                </c:pt>
                <c:pt idx="7">
                  <c:v>1442.114097559886</c:v>
                </c:pt>
                <c:pt idx="8">
                  <c:v>1347.0605720000001</c:v>
                </c:pt>
                <c:pt idx="9">
                  <c:v>1404.8980670000001</c:v>
                </c:pt>
                <c:pt idx="10">
                  <c:v>1460.9596099583332</c:v>
                </c:pt>
                <c:pt idx="11">
                  <c:v>1685.8217937899999</c:v>
                </c:pt>
                <c:pt idx="12">
                  <c:v>1822.1293125900002</c:v>
                </c:pt>
                <c:pt idx="13">
                  <c:v>1812.6467419900002</c:v>
                </c:pt>
                <c:pt idx="14">
                  <c:v>1770.0437107400001</c:v>
                </c:pt>
                <c:pt idx="15">
                  <c:v>1792.2445302766666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0-4A5B-8932-E7B56A6F1964}"/>
            </c:ext>
          </c:extLst>
        </c:ser>
        <c:ser>
          <c:idx val="1"/>
          <c:order val="1"/>
          <c:tx>
            <c:strRef>
              <c:f>'data and charts'!$O$2</c:f>
              <c:strCache>
                <c:ptCount val="1"/>
                <c:pt idx="0">
                  <c:v>Real total funds (M AUD)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'data and charts'!$A$6:$A$21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'data and charts'!$O$6:$O$21</c:f>
              <c:numCache>
                <c:formatCode>"$"#,##0</c:formatCode>
                <c:ptCount val="16"/>
                <c:pt idx="0">
                  <c:v>899.53125067391034</c:v>
                </c:pt>
                <c:pt idx="1">
                  <c:v>980.92470876544166</c:v>
                </c:pt>
                <c:pt idx="2">
                  <c:v>1487.2246836991874</c:v>
                </c:pt>
                <c:pt idx="3">
                  <c:v>1244.2583894957738</c:v>
                </c:pt>
                <c:pt idx="4">
                  <c:v>1288.790285548137</c:v>
                </c:pt>
                <c:pt idx="5">
                  <c:v>1365.7772231147762</c:v>
                </c:pt>
                <c:pt idx="6">
                  <c:v>1413.4602113514547</c:v>
                </c:pt>
                <c:pt idx="7">
                  <c:v>1699.2019904440715</c:v>
                </c:pt>
                <c:pt idx="8">
                  <c:v>1533.5295913400544</c:v>
                </c:pt>
                <c:pt idx="9">
                  <c:v>1580.4084331154113</c:v>
                </c:pt>
                <c:pt idx="10">
                  <c:v>1604.9546904289411</c:v>
                </c:pt>
                <c:pt idx="11">
                  <c:v>1798.0385802445205</c:v>
                </c:pt>
                <c:pt idx="12">
                  <c:v>1914.6989298362164</c:v>
                </c:pt>
                <c:pt idx="13">
                  <c:v>1885.8758577196538</c:v>
                </c:pt>
                <c:pt idx="14">
                  <c:v>1807.2146286655397</c:v>
                </c:pt>
                <c:pt idx="15">
                  <c:v>1792.2445302766666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0-4A5B-8932-E7B56A6F1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530712"/>
        <c:axId val="426531040"/>
      </c:lineChart>
      <c:catAx>
        <c:axId val="42653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531040"/>
        <c:crosses val="autoZero"/>
        <c:auto val="1"/>
        <c:lblAlgn val="ctr"/>
        <c:lblOffset val="100"/>
        <c:noMultiLvlLbl val="0"/>
      </c:catAx>
      <c:valAx>
        <c:axId val="42653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530712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'data and charts'!$T$2</c:f>
              <c:strCache>
                <c:ptCount val="1"/>
                <c:pt idx="0">
                  <c:v>Nominal donations (M AUD)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and charts'!$A$4:$A$21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'data and charts'!$T$4:$T$21</c:f>
              <c:numCache>
                <c:formatCode>"$"#,##0</c:formatCode>
                <c:ptCount val="18"/>
                <c:pt idx="0">
                  <c:v>268.34051747000001</c:v>
                </c:pt>
                <c:pt idx="1">
                  <c:v>313.461815</c:v>
                </c:pt>
                <c:pt idx="2">
                  <c:v>360.087896</c:v>
                </c:pt>
                <c:pt idx="3">
                  <c:v>431.59178900000001</c:v>
                </c:pt>
                <c:pt idx="4">
                  <c:v>807.78057466999996</c:v>
                </c:pt>
                <c:pt idx="5">
                  <c:v>620.6154568959173</c:v>
                </c:pt>
                <c:pt idx="6">
                  <c:v>673.30364773185613</c:v>
                </c:pt>
                <c:pt idx="7">
                  <c:v>747.47369125475029</c:v>
                </c:pt>
                <c:pt idx="8">
                  <c:v>752.97161423327384</c:v>
                </c:pt>
                <c:pt idx="9">
                  <c:v>852.84097299999996</c:v>
                </c:pt>
                <c:pt idx="10">
                  <c:v>849.91354899999999</c:v>
                </c:pt>
                <c:pt idx="11">
                  <c:v>823.39647300000001</c:v>
                </c:pt>
                <c:pt idx="12">
                  <c:v>856.93013974226812</c:v>
                </c:pt>
                <c:pt idx="13">
                  <c:v>926.99054697000008</c:v>
                </c:pt>
                <c:pt idx="14">
                  <c:v>990.11375077999992</c:v>
                </c:pt>
                <c:pt idx="15">
                  <c:v>976.256605681</c:v>
                </c:pt>
                <c:pt idx="16">
                  <c:v>950.38726721</c:v>
                </c:pt>
                <c:pt idx="17">
                  <c:v>914.13235122999993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3-4E8F-87E5-7E274D757BB1}"/>
            </c:ext>
          </c:extLst>
        </c:ser>
        <c:ser>
          <c:idx val="1"/>
          <c:order val="1"/>
          <c:tx>
            <c:strRef>
              <c:f>'data and charts'!$U$2</c:f>
              <c:strCache>
                <c:ptCount val="1"/>
                <c:pt idx="0">
                  <c:v>Real donations (M AUD)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'data and charts'!$A$4:$A$21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'data and charts'!$U$4:$U$21</c:f>
              <c:numCache>
                <c:formatCode>"$"#,##0</c:formatCode>
                <c:ptCount val="18"/>
                <c:pt idx="0">
                  <c:v>406.04675608666605</c:v>
                </c:pt>
                <c:pt idx="1">
                  <c:v>461.40396428410043</c:v>
                </c:pt>
                <c:pt idx="2">
                  <c:v>516.60408990489816</c:v>
                </c:pt>
                <c:pt idx="3">
                  <c:v>604.08579735337821</c:v>
                </c:pt>
                <c:pt idx="4">
                  <c:v>1103.0494724198004</c:v>
                </c:pt>
                <c:pt idx="5">
                  <c:v>814.87470085296559</c:v>
                </c:pt>
                <c:pt idx="6">
                  <c:v>865.87155361767805</c:v>
                </c:pt>
                <c:pt idx="7">
                  <c:v>920.74192237834893</c:v>
                </c:pt>
                <c:pt idx="8">
                  <c:v>914.70837482297827</c:v>
                </c:pt>
                <c:pt idx="9">
                  <c:v>1004.8782418158703</c:v>
                </c:pt>
                <c:pt idx="10">
                  <c:v>967.56419463544751</c:v>
                </c:pt>
                <c:pt idx="11">
                  <c:v>926.26131410762775</c:v>
                </c:pt>
                <c:pt idx="12">
                  <c:v>941.3908760889741</c:v>
                </c:pt>
                <c:pt idx="13">
                  <c:v>988.69570503467833</c:v>
                </c:pt>
                <c:pt idx="14">
                  <c:v>1040.4144897597387</c:v>
                </c:pt>
                <c:pt idx="15">
                  <c:v>1015.6963962939066</c:v>
                </c:pt>
                <c:pt idx="16">
                  <c:v>970.34539982140996</c:v>
                </c:pt>
                <c:pt idx="17">
                  <c:v>914.13235122999993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3-4E8F-87E5-7E274D757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530712"/>
        <c:axId val="426531040"/>
      </c:lineChart>
      <c:catAx>
        <c:axId val="42653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531040"/>
        <c:crosses val="autoZero"/>
        <c:auto val="1"/>
        <c:lblAlgn val="ctr"/>
        <c:lblOffset val="100"/>
        <c:noMultiLvlLbl val="0"/>
      </c:catAx>
      <c:valAx>
        <c:axId val="42653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530712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348343</xdr:colOff>
      <xdr:row>24</xdr:row>
      <xdr:rowOff>119742</xdr:rowOff>
    </xdr:from>
    <xdr:to>
      <xdr:col>10</xdr:col>
      <xdr:colOff>511629</xdr:colOff>
      <xdr:row>47</xdr:row>
      <xdr:rowOff>43543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5DD62F-03E0-4E39-87D2-7B61AEDF1B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551907</xdr:colOff>
      <xdr:row>73</xdr:row>
      <xdr:rowOff>108858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1F3DEE-67E4-4331-898C-5531F8DD0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B823B-3DB8-4AA3-8E03-2FCBB8ADEB27}">
  <sheetPr>
    <tabColor rgb="FFFFFF00"/>
  </sheetPr>
  <dimension ref="A1:A28"/>
  <sheetViews>
    <sheetView showGridLines="0" tabSelected="1" zoomScale="85" zoomScaleNormal="85" workbookViewId="0">
      <selection activeCell="A11" sqref="A11"/>
    </sheetView>
  </sheetViews>
  <sheetFormatPr defaultRowHeight="14.4" x14ac:dyDescent="0.3"/>
  <sheetData>
    <row r="1" spans="1:1" x14ac:dyDescent="0.3">
      <c r="A1" s="1" t="s">
        <v>60</v>
      </c>
    </row>
    <row r="2" spans="1:1" x14ac:dyDescent="0.3">
      <c r="A2" s="1" t="s">
        <v>44</v>
      </c>
    </row>
    <row r="3" spans="1:1" x14ac:dyDescent="0.3">
      <c r="A3" s="1" t="s">
        <v>45</v>
      </c>
    </row>
    <row r="4" spans="1:1" x14ac:dyDescent="0.3">
      <c r="A4" s="1" t="s">
        <v>46</v>
      </c>
    </row>
    <row r="6" spans="1:1" x14ac:dyDescent="0.3">
      <c r="A6" t="s">
        <v>47</v>
      </c>
    </row>
    <row r="7" spans="1:1" x14ac:dyDescent="0.3">
      <c r="A7" t="s">
        <v>50</v>
      </c>
    </row>
    <row r="8" spans="1:1" x14ac:dyDescent="0.3">
      <c r="A8" t="s">
        <v>48</v>
      </c>
    </row>
    <row r="9" spans="1:1" x14ac:dyDescent="0.3">
      <c r="A9" t="s">
        <v>49</v>
      </c>
    </row>
    <row r="10" spans="1:1" x14ac:dyDescent="0.3">
      <c r="A10" t="s">
        <v>61</v>
      </c>
    </row>
    <row r="12" spans="1:1" x14ac:dyDescent="0.3">
      <c r="A12" t="s">
        <v>51</v>
      </c>
    </row>
    <row r="13" spans="1:1" x14ac:dyDescent="0.3">
      <c r="A13" t="s">
        <v>34</v>
      </c>
    </row>
    <row r="15" spans="1:1" x14ac:dyDescent="0.3">
      <c r="A15" s="1" t="s">
        <v>35</v>
      </c>
    </row>
    <row r="16" spans="1:1" x14ac:dyDescent="0.3">
      <c r="A16" t="s">
        <v>55</v>
      </c>
    </row>
    <row r="17" spans="1:1" x14ac:dyDescent="0.3">
      <c r="A17" t="s">
        <v>56</v>
      </c>
    </row>
    <row r="18" spans="1:1" x14ac:dyDescent="0.3">
      <c r="A18" t="s">
        <v>36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3" spans="1:1" x14ac:dyDescent="0.3">
      <c r="A23" s="1" t="s">
        <v>21</v>
      </c>
    </row>
    <row r="24" spans="1:1" x14ac:dyDescent="0.3">
      <c r="A24" t="s">
        <v>38</v>
      </c>
    </row>
    <row r="25" spans="1:1" x14ac:dyDescent="0.3">
      <c r="A25" t="s">
        <v>52</v>
      </c>
    </row>
    <row r="26" spans="1:1" x14ac:dyDescent="0.3">
      <c r="A26" t="s">
        <v>53</v>
      </c>
    </row>
    <row r="28" spans="1:1" x14ac:dyDescent="0.3">
      <c r="A28" t="s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12291-B8AE-4DB7-9C75-A15D43810C35}">
  <sheetPr>
    <tabColor rgb="FF00B0F0"/>
  </sheetPr>
  <dimension ref="A1:A6"/>
  <sheetViews>
    <sheetView showGridLines="0" workbookViewId="0">
      <selection sqref="A1:A5"/>
    </sheetView>
  </sheetViews>
  <sheetFormatPr defaultRowHeight="14.4" x14ac:dyDescent="0.3"/>
  <sheetData>
    <row r="1" spans="1:1" x14ac:dyDescent="0.3">
      <c r="A1" t="s">
        <v>38</v>
      </c>
    </row>
    <row r="2" spans="1:1" x14ac:dyDescent="0.3">
      <c r="A2" t="s">
        <v>52</v>
      </c>
    </row>
    <row r="3" spans="1:1" x14ac:dyDescent="0.3">
      <c r="A3" t="s">
        <v>53</v>
      </c>
    </row>
    <row r="5" spans="1:1" x14ac:dyDescent="0.3">
      <c r="A5" t="s">
        <v>37</v>
      </c>
    </row>
    <row r="6" spans="1:1" x14ac:dyDescent="0.3">
      <c r="A6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F865A-31F2-40D0-B122-DDF90B7B6067}">
  <sheetPr>
    <tabColor rgb="FFFF0000"/>
  </sheetPr>
  <dimension ref="A1:V50"/>
  <sheetViews>
    <sheetView showGridLines="0" zoomScale="85" zoomScaleNormal="85" workbookViewId="0">
      <pane ySplit="2" topLeftCell="A3" activePane="bottomLeft" state="frozen"/>
      <selection pane="bottomLeft" activeCell="B25" sqref="B25"/>
    </sheetView>
  </sheetViews>
  <sheetFormatPr defaultRowHeight="14.4" x14ac:dyDescent="0.3"/>
  <cols>
    <col min="1" max="1" width="6.21875" customWidth="1"/>
    <col min="2" max="2" width="14.109375" bestFit="1" customWidth="1"/>
    <col min="3" max="3" width="17.44140625" bestFit="1" customWidth="1"/>
    <col min="4" max="4" width="12.6640625" bestFit="1" customWidth="1"/>
    <col min="5" max="5" width="12.88671875" bestFit="1" customWidth="1"/>
    <col min="6" max="6" width="2.5546875" customWidth="1"/>
    <col min="7" max="7" width="8.6640625" bestFit="1" customWidth="1"/>
    <col min="8" max="8" width="9" customWidth="1"/>
    <col min="9" max="9" width="2.33203125" customWidth="1"/>
    <col min="10" max="10" width="14.109375" bestFit="1" customWidth="1"/>
    <col min="11" max="11" width="17.21875" customWidth="1"/>
    <col min="12" max="12" width="14.109375" bestFit="1" customWidth="1"/>
    <col min="13" max="13" width="2.33203125" customWidth="1"/>
    <col min="14" max="14" width="9.77734375" customWidth="1"/>
    <col min="15" max="15" width="10.21875" customWidth="1"/>
    <col min="16" max="16" width="2.88671875" customWidth="1"/>
    <col min="17" max="17" width="9.44140625" customWidth="1"/>
    <col min="18" max="18" width="9.109375" customWidth="1"/>
    <col min="19" max="19" width="3.33203125" customWidth="1"/>
    <col min="20" max="20" width="10.33203125" customWidth="1"/>
    <col min="21" max="21" width="11.21875" customWidth="1"/>
  </cols>
  <sheetData>
    <row r="1" spans="1:22" ht="30.6" customHeight="1" x14ac:dyDescent="0.3">
      <c r="B1" s="20" t="s">
        <v>20</v>
      </c>
      <c r="C1" s="20"/>
      <c r="D1" s="20"/>
      <c r="E1" s="20"/>
      <c r="G1" s="20" t="s">
        <v>21</v>
      </c>
      <c r="H1" s="20"/>
      <c r="J1" s="22"/>
      <c r="K1" s="22" t="s">
        <v>23</v>
      </c>
      <c r="L1" s="23"/>
      <c r="N1" s="18" t="s">
        <v>27</v>
      </c>
      <c r="O1" s="18"/>
      <c r="Q1" s="18" t="s">
        <v>24</v>
      </c>
      <c r="R1" s="18"/>
      <c r="T1" s="18" t="s">
        <v>32</v>
      </c>
      <c r="U1" s="18"/>
      <c r="V1" s="15"/>
    </row>
    <row r="2" spans="1:22" s="4" customFormat="1" ht="57.6" x14ac:dyDescent="0.3">
      <c r="A2" s="7" t="s">
        <v>19</v>
      </c>
      <c r="B2" s="11" t="s">
        <v>1</v>
      </c>
      <c r="C2" s="11" t="s">
        <v>0</v>
      </c>
      <c r="D2" s="11" t="s">
        <v>30</v>
      </c>
      <c r="E2" s="11" t="s">
        <v>31</v>
      </c>
      <c r="F2"/>
      <c r="G2" s="8" t="s">
        <v>21</v>
      </c>
      <c r="H2" s="8" t="s">
        <v>22</v>
      </c>
      <c r="J2" s="6" t="s">
        <v>1</v>
      </c>
      <c r="K2" s="6" t="s">
        <v>0</v>
      </c>
      <c r="L2" s="6" t="s">
        <v>31</v>
      </c>
      <c r="M2" s="5"/>
      <c r="N2" s="6" t="s">
        <v>28</v>
      </c>
      <c r="O2" s="6" t="s">
        <v>29</v>
      </c>
      <c r="Q2" s="6" t="s">
        <v>25</v>
      </c>
      <c r="R2" s="6" t="s">
        <v>26</v>
      </c>
      <c r="T2" s="6" t="s">
        <v>25</v>
      </c>
      <c r="U2" s="6" t="s">
        <v>26</v>
      </c>
      <c r="V2" s="16"/>
    </row>
    <row r="3" spans="1:22" x14ac:dyDescent="0.3">
      <c r="A3" s="1">
        <f t="shared" ref="A3:A18" si="0">A4-1</f>
        <v>2000</v>
      </c>
      <c r="B3" s="12"/>
      <c r="C3" s="12">
        <v>258284486</v>
      </c>
      <c r="D3" s="12"/>
      <c r="E3" s="12"/>
      <c r="G3" s="9">
        <v>3.1</v>
      </c>
      <c r="H3" s="10">
        <f t="shared" ref="H3:H19" si="1">H4/(1+(G4/100))</f>
        <v>62.286628515203034</v>
      </c>
      <c r="J3" s="3"/>
      <c r="K3" s="3">
        <f t="shared" ref="K3:K20" si="2">C3/($H3/100)</f>
        <v>414670840.52712446</v>
      </c>
      <c r="L3" s="3"/>
      <c r="N3" s="3"/>
      <c r="O3" s="3"/>
      <c r="Q3" s="3">
        <f t="shared" ref="Q3:Q20" si="3">C3/1000000</f>
        <v>258.28448600000002</v>
      </c>
      <c r="R3" s="3">
        <f t="shared" ref="R3:R20" si="4">K3/1000000</f>
        <v>414.67084052712448</v>
      </c>
      <c r="T3" s="2"/>
      <c r="U3" s="2"/>
      <c r="V3" s="15"/>
    </row>
    <row r="4" spans="1:22" x14ac:dyDescent="0.3">
      <c r="A4" s="1">
        <f t="shared" si="0"/>
        <v>2001</v>
      </c>
      <c r="B4" s="12"/>
      <c r="C4" s="12">
        <v>276340517.47000003</v>
      </c>
      <c r="D4" s="12">
        <v>8000000</v>
      </c>
      <c r="E4" s="12">
        <f t="shared" ref="E4:E20" si="5">C4-D4</f>
        <v>268340517.47000003</v>
      </c>
      <c r="G4" s="9">
        <v>6.1</v>
      </c>
      <c r="H4" s="10">
        <f t="shared" si="1"/>
        <v>66.086112854630414</v>
      </c>
      <c r="J4" s="3"/>
      <c r="K4" s="3">
        <f t="shared" si="2"/>
        <v>418152173.78251022</v>
      </c>
      <c r="L4" s="3">
        <f>E4/(H4/100)</f>
        <v>406046756.08666605</v>
      </c>
      <c r="N4" s="3"/>
      <c r="O4" s="3"/>
      <c r="Q4" s="3">
        <f t="shared" si="3"/>
        <v>276.34051747000001</v>
      </c>
      <c r="R4" s="3">
        <f t="shared" si="4"/>
        <v>418.1521737825102</v>
      </c>
      <c r="T4" s="3">
        <f>E4/1000000</f>
        <v>268.34051747000001</v>
      </c>
      <c r="U4" s="3">
        <f>L4/1000000</f>
        <v>406.04675608666605</v>
      </c>
      <c r="V4" s="15"/>
    </row>
    <row r="5" spans="1:22" x14ac:dyDescent="0.3">
      <c r="A5" s="1">
        <f t="shared" si="0"/>
        <v>2002</v>
      </c>
      <c r="B5" s="12"/>
      <c r="C5" s="12">
        <v>322561815</v>
      </c>
      <c r="D5" s="12">
        <v>9100000</v>
      </c>
      <c r="E5" s="12">
        <f t="shared" si="5"/>
        <v>313461815</v>
      </c>
      <c r="G5" s="9">
        <v>2.8</v>
      </c>
      <c r="H5" s="10">
        <f t="shared" si="1"/>
        <v>67.936524014560064</v>
      </c>
      <c r="J5" s="3"/>
      <c r="K5" s="3">
        <f t="shared" si="2"/>
        <v>474798820.92711866</v>
      </c>
      <c r="L5" s="3">
        <f t="shared" ref="L5:L20" si="6">E5/(H5/100)</f>
        <v>461403964.28410041</v>
      </c>
      <c r="N5" s="3"/>
      <c r="O5" s="3"/>
      <c r="Q5" s="3">
        <f t="shared" si="3"/>
        <v>322.56181500000002</v>
      </c>
      <c r="R5" s="3">
        <f t="shared" si="4"/>
        <v>474.79882092711864</v>
      </c>
      <c r="T5" s="3">
        <f t="shared" ref="T5:T20" si="7">E5/1000000</f>
        <v>313.461815</v>
      </c>
      <c r="U5" s="3">
        <f t="shared" ref="U5:U20" si="8">L5/1000000</f>
        <v>461.40396428410043</v>
      </c>
      <c r="V5" s="17"/>
    </row>
    <row r="6" spans="1:22" x14ac:dyDescent="0.3">
      <c r="A6" s="1">
        <f t="shared" si="0"/>
        <v>2003</v>
      </c>
      <c r="B6" s="12">
        <v>626999131</v>
      </c>
      <c r="C6" s="12">
        <v>370287896</v>
      </c>
      <c r="D6" s="12">
        <v>10200000</v>
      </c>
      <c r="E6" s="12">
        <f t="shared" si="5"/>
        <v>360087896</v>
      </c>
      <c r="G6" s="9">
        <v>2.6</v>
      </c>
      <c r="H6" s="10">
        <f t="shared" si="1"/>
        <v>69.702873638938627</v>
      </c>
      <c r="J6" s="3">
        <f t="shared" ref="J6:J20" si="9">B6/($H6/100)</f>
        <v>899531250.67391038</v>
      </c>
      <c r="K6" s="3">
        <f t="shared" si="2"/>
        <v>531237632.92471111</v>
      </c>
      <c r="L6" s="3">
        <f t="shared" si="6"/>
        <v>516604089.90489811</v>
      </c>
      <c r="N6" s="3">
        <f>B6/1000000</f>
        <v>626.99913100000003</v>
      </c>
      <c r="O6" s="3">
        <f t="shared" ref="O6:O20" si="10">J6/1000000</f>
        <v>899.53125067391034</v>
      </c>
      <c r="Q6" s="3">
        <f t="shared" si="3"/>
        <v>370.28789599999999</v>
      </c>
      <c r="R6" s="3">
        <f t="shared" si="4"/>
        <v>531.23763292471108</v>
      </c>
      <c r="T6" s="3">
        <f t="shared" si="7"/>
        <v>360.087896</v>
      </c>
      <c r="U6" s="3">
        <f t="shared" si="8"/>
        <v>516.60408990489816</v>
      </c>
      <c r="V6" s="17"/>
    </row>
    <row r="7" spans="1:22" x14ac:dyDescent="0.3">
      <c r="A7" s="1">
        <f t="shared" si="0"/>
        <v>2004</v>
      </c>
      <c r="B7" s="12">
        <v>700826028</v>
      </c>
      <c r="C7" s="12">
        <v>444691789</v>
      </c>
      <c r="D7" s="12">
        <v>13100000</v>
      </c>
      <c r="E7" s="12">
        <f t="shared" si="5"/>
        <v>431591789</v>
      </c>
      <c r="G7" s="9">
        <v>2.5</v>
      </c>
      <c r="H7" s="10">
        <f t="shared" si="1"/>
        <v>71.445445479912081</v>
      </c>
      <c r="J7" s="3">
        <f t="shared" si="9"/>
        <v>980924708.76544166</v>
      </c>
      <c r="K7" s="3">
        <f t="shared" si="2"/>
        <v>622421465.79522908</v>
      </c>
      <c r="L7" s="3">
        <f t="shared" si="6"/>
        <v>604085797.35337818</v>
      </c>
      <c r="N7" s="3">
        <f t="shared" ref="N7:N20" si="11">B7/1000000</f>
        <v>700.82602799999995</v>
      </c>
      <c r="O7" s="3">
        <f t="shared" si="10"/>
        <v>980.92470876544166</v>
      </c>
      <c r="Q7" s="3">
        <f t="shared" si="3"/>
        <v>444.69178900000003</v>
      </c>
      <c r="R7" s="3">
        <f t="shared" si="4"/>
        <v>622.4214657952291</v>
      </c>
      <c r="T7" s="3">
        <f t="shared" si="7"/>
        <v>431.59178900000001</v>
      </c>
      <c r="U7" s="3">
        <f t="shared" si="8"/>
        <v>604.08579735337821</v>
      </c>
      <c r="V7" s="17"/>
    </row>
    <row r="8" spans="1:22" x14ac:dyDescent="0.3">
      <c r="A8" s="1">
        <f t="shared" si="0"/>
        <v>2005</v>
      </c>
      <c r="B8" s="12">
        <v>1089118158.0700002</v>
      </c>
      <c r="C8" s="12">
        <v>823880574.66999996</v>
      </c>
      <c r="D8" s="12">
        <v>16100000.000000002</v>
      </c>
      <c r="E8" s="12">
        <f t="shared" si="5"/>
        <v>807780574.66999996</v>
      </c>
      <c r="G8" s="9">
        <v>2.5</v>
      </c>
      <c r="H8" s="10">
        <f t="shared" si="1"/>
        <v>73.231581616909878</v>
      </c>
      <c r="J8" s="3">
        <f t="shared" si="9"/>
        <v>1487224683.6991873</v>
      </c>
      <c r="K8" s="3">
        <f t="shared" si="2"/>
        <v>1125034522.646112</v>
      </c>
      <c r="L8" s="3">
        <f t="shared" si="6"/>
        <v>1103049472.4198003</v>
      </c>
      <c r="N8" s="3">
        <f t="shared" si="11"/>
        <v>1089.1181580700002</v>
      </c>
      <c r="O8" s="3">
        <f t="shared" si="10"/>
        <v>1487.2246836991874</v>
      </c>
      <c r="Q8" s="3">
        <f t="shared" si="3"/>
        <v>823.88057466999999</v>
      </c>
      <c r="R8" s="3">
        <f t="shared" si="4"/>
        <v>1125.034522646112</v>
      </c>
      <c r="T8" s="3">
        <f t="shared" si="7"/>
        <v>807.78057466999996</v>
      </c>
      <c r="U8" s="3">
        <f t="shared" si="8"/>
        <v>1103.0494724198004</v>
      </c>
      <c r="V8" s="17"/>
    </row>
    <row r="9" spans="1:22" x14ac:dyDescent="0.3">
      <c r="A9" s="1">
        <f t="shared" si="0"/>
        <v>2006</v>
      </c>
      <c r="B9" s="12">
        <v>947637701.94999993</v>
      </c>
      <c r="C9" s="12">
        <v>689915456.8959173</v>
      </c>
      <c r="D9" s="12">
        <v>69300000</v>
      </c>
      <c r="E9" s="12">
        <f t="shared" si="5"/>
        <v>620615456.8959173</v>
      </c>
      <c r="G9" s="9">
        <v>4</v>
      </c>
      <c r="H9" s="10">
        <f t="shared" si="1"/>
        <v>76.160844881586272</v>
      </c>
      <c r="J9" s="3">
        <f t="shared" si="9"/>
        <v>1244258389.4957738</v>
      </c>
      <c r="K9" s="3">
        <f t="shared" si="2"/>
        <v>905866338.49530864</v>
      </c>
      <c r="L9" s="3">
        <f t="shared" si="6"/>
        <v>814874700.85296559</v>
      </c>
      <c r="N9" s="3">
        <f t="shared" si="11"/>
        <v>947.63770194999995</v>
      </c>
      <c r="O9" s="3">
        <f t="shared" si="10"/>
        <v>1244.2583894957738</v>
      </c>
      <c r="Q9" s="3">
        <f t="shared" si="3"/>
        <v>689.91545689591726</v>
      </c>
      <c r="R9" s="3">
        <f t="shared" si="4"/>
        <v>905.86633849530858</v>
      </c>
      <c r="T9" s="3">
        <f t="shared" si="7"/>
        <v>620.6154568959173</v>
      </c>
      <c r="U9" s="3">
        <f t="shared" si="8"/>
        <v>814.87470085296559</v>
      </c>
      <c r="V9" s="17"/>
    </row>
    <row r="10" spans="1:22" x14ac:dyDescent="0.3">
      <c r="A10" s="1">
        <f t="shared" si="0"/>
        <v>2007</v>
      </c>
      <c r="B10" s="12">
        <v>1002166195.1999999</v>
      </c>
      <c r="C10" s="12">
        <v>771003647.73185611</v>
      </c>
      <c r="D10" s="12">
        <v>97700000</v>
      </c>
      <c r="E10" s="12">
        <f t="shared" si="5"/>
        <v>673303647.73185611</v>
      </c>
      <c r="G10" s="9">
        <v>2.1</v>
      </c>
      <c r="H10" s="10">
        <f t="shared" si="1"/>
        <v>77.760222624099569</v>
      </c>
      <c r="J10" s="3">
        <f t="shared" si="9"/>
        <v>1288790285.5481369</v>
      </c>
      <c r="K10" s="3">
        <f t="shared" si="2"/>
        <v>991514198.022506</v>
      </c>
      <c r="L10" s="3">
        <f t="shared" si="6"/>
        <v>865871553.61767805</v>
      </c>
      <c r="N10" s="3">
        <f t="shared" si="11"/>
        <v>1002.1661951999999</v>
      </c>
      <c r="O10" s="3">
        <f t="shared" si="10"/>
        <v>1288.790285548137</v>
      </c>
      <c r="Q10" s="3">
        <f t="shared" si="3"/>
        <v>771.00364773185606</v>
      </c>
      <c r="R10" s="3">
        <f t="shared" si="4"/>
        <v>991.51419802250598</v>
      </c>
      <c r="T10" s="3">
        <f t="shared" si="7"/>
        <v>673.30364773185613</v>
      </c>
      <c r="U10" s="3">
        <f t="shared" si="8"/>
        <v>865.87155361767805</v>
      </c>
      <c r="V10" s="17"/>
    </row>
    <row r="11" spans="1:22" x14ac:dyDescent="0.3">
      <c r="A11" s="1">
        <f t="shared" si="0"/>
        <v>2008</v>
      </c>
      <c r="B11" s="12">
        <v>1108760791.25</v>
      </c>
      <c r="C11" s="12">
        <v>820473691.25475025</v>
      </c>
      <c r="D11" s="12">
        <v>73000000</v>
      </c>
      <c r="E11" s="12">
        <f t="shared" si="5"/>
        <v>747473691.25475025</v>
      </c>
      <c r="G11" s="9">
        <v>4.4000000000000004</v>
      </c>
      <c r="H11" s="10">
        <f t="shared" si="1"/>
        <v>81.181672419559959</v>
      </c>
      <c r="J11" s="3">
        <f t="shared" si="9"/>
        <v>1365777223.1147761</v>
      </c>
      <c r="K11" s="3">
        <f t="shared" si="2"/>
        <v>1010663696.3752238</v>
      </c>
      <c r="L11" s="3">
        <f t="shared" si="6"/>
        <v>920741922.37834895</v>
      </c>
      <c r="N11" s="3">
        <f t="shared" si="11"/>
        <v>1108.76079125</v>
      </c>
      <c r="O11" s="3">
        <f t="shared" si="10"/>
        <v>1365.7772231147762</v>
      </c>
      <c r="Q11" s="3">
        <f t="shared" si="3"/>
        <v>820.47369125475029</v>
      </c>
      <c r="R11" s="3">
        <f t="shared" si="4"/>
        <v>1010.6636963752237</v>
      </c>
      <c r="T11" s="3">
        <f t="shared" si="7"/>
        <v>747.47369125475029</v>
      </c>
      <c r="U11" s="3">
        <f t="shared" si="8"/>
        <v>920.74192237834893</v>
      </c>
      <c r="V11" s="17"/>
    </row>
    <row r="12" spans="1:22" x14ac:dyDescent="0.3">
      <c r="A12" s="1">
        <f t="shared" si="0"/>
        <v>2009</v>
      </c>
      <c r="B12" s="12">
        <v>1163535227.5</v>
      </c>
      <c r="C12" s="12">
        <v>821271614.23327386</v>
      </c>
      <c r="D12" s="12">
        <v>68300000</v>
      </c>
      <c r="E12" s="12">
        <f t="shared" si="5"/>
        <v>752971614.23327386</v>
      </c>
      <c r="G12" s="9">
        <v>1.4</v>
      </c>
      <c r="H12" s="10">
        <f t="shared" si="1"/>
        <v>82.318215833433797</v>
      </c>
      <c r="J12" s="3">
        <f t="shared" si="9"/>
        <v>1413460211.3514547</v>
      </c>
      <c r="K12" s="3">
        <f t="shared" si="2"/>
        <v>997679074.93897831</v>
      </c>
      <c r="L12" s="3">
        <f t="shared" si="6"/>
        <v>914708374.82297826</v>
      </c>
      <c r="N12" s="3">
        <f t="shared" si="11"/>
        <v>1163.5352275</v>
      </c>
      <c r="O12" s="3">
        <f t="shared" si="10"/>
        <v>1413.4602113514547</v>
      </c>
      <c r="Q12" s="3">
        <f t="shared" si="3"/>
        <v>821.27161423327391</v>
      </c>
      <c r="R12" s="3">
        <f t="shared" si="4"/>
        <v>997.67907493897826</v>
      </c>
      <c r="T12" s="3">
        <f t="shared" si="7"/>
        <v>752.97161423327384</v>
      </c>
      <c r="U12" s="3">
        <f t="shared" si="8"/>
        <v>914.70837482297827</v>
      </c>
      <c r="V12" s="17"/>
    </row>
    <row r="13" spans="1:22" x14ac:dyDescent="0.3">
      <c r="A13" s="1">
        <f t="shared" si="0"/>
        <v>2010</v>
      </c>
      <c r="B13" s="12">
        <v>1442114097.559886</v>
      </c>
      <c r="C13" s="12">
        <v>888440973</v>
      </c>
      <c r="D13" s="12">
        <v>35600000</v>
      </c>
      <c r="E13" s="12">
        <f t="shared" si="5"/>
        <v>852840973</v>
      </c>
      <c r="G13" s="9">
        <v>3.1</v>
      </c>
      <c r="H13" s="10">
        <f t="shared" si="1"/>
        <v>84.870080524270236</v>
      </c>
      <c r="J13" s="3">
        <f t="shared" si="9"/>
        <v>1699201990.4440715</v>
      </c>
      <c r="K13" s="3">
        <f t="shared" si="2"/>
        <v>1046824708.4388393</v>
      </c>
      <c r="L13" s="3">
        <f t="shared" si="6"/>
        <v>1004878241.8158703</v>
      </c>
      <c r="N13" s="3">
        <f t="shared" si="11"/>
        <v>1442.114097559886</v>
      </c>
      <c r="O13" s="3">
        <f t="shared" si="10"/>
        <v>1699.2019904440715</v>
      </c>
      <c r="Q13" s="3">
        <f t="shared" si="3"/>
        <v>888.44097299999999</v>
      </c>
      <c r="R13" s="3">
        <f t="shared" si="4"/>
        <v>1046.8247084388393</v>
      </c>
      <c r="T13" s="3">
        <f t="shared" si="7"/>
        <v>852.84097299999996</v>
      </c>
      <c r="U13" s="3">
        <f t="shared" si="8"/>
        <v>1004.8782418158703</v>
      </c>
      <c r="V13" s="17"/>
    </row>
    <row r="14" spans="1:22" x14ac:dyDescent="0.3">
      <c r="A14" s="1">
        <f t="shared" si="0"/>
        <v>2011</v>
      </c>
      <c r="B14" s="12">
        <v>1347060572</v>
      </c>
      <c r="C14" s="12">
        <v>895613549</v>
      </c>
      <c r="D14" s="12">
        <v>45700000</v>
      </c>
      <c r="E14" s="12">
        <f t="shared" si="5"/>
        <v>849913549</v>
      </c>
      <c r="G14" s="9">
        <v>3.5</v>
      </c>
      <c r="H14" s="10">
        <f t="shared" si="1"/>
        <v>87.840533342619693</v>
      </c>
      <c r="J14" s="3">
        <f t="shared" si="9"/>
        <v>1533529591.3400543</v>
      </c>
      <c r="K14" s="3">
        <f t="shared" si="2"/>
        <v>1019590290.4035007</v>
      </c>
      <c r="L14" s="3">
        <f t="shared" si="6"/>
        <v>967564194.6354475</v>
      </c>
      <c r="N14" s="3">
        <f t="shared" si="11"/>
        <v>1347.0605720000001</v>
      </c>
      <c r="O14" s="3">
        <f t="shared" si="10"/>
        <v>1533.5295913400544</v>
      </c>
      <c r="Q14" s="3">
        <f t="shared" si="3"/>
        <v>895.61354900000003</v>
      </c>
      <c r="R14" s="3">
        <f t="shared" si="4"/>
        <v>1019.5902904035007</v>
      </c>
      <c r="T14" s="3">
        <f t="shared" si="7"/>
        <v>849.91354899999999</v>
      </c>
      <c r="U14" s="3">
        <f t="shared" si="8"/>
        <v>967.56419463544751</v>
      </c>
      <c r="V14" s="17"/>
    </row>
    <row r="15" spans="1:22" x14ac:dyDescent="0.3">
      <c r="A15" s="1">
        <f t="shared" si="0"/>
        <v>2012</v>
      </c>
      <c r="B15" s="12">
        <v>1404898067</v>
      </c>
      <c r="C15" s="12">
        <v>871596473</v>
      </c>
      <c r="D15" s="12">
        <v>48200000</v>
      </c>
      <c r="E15" s="12">
        <f t="shared" si="5"/>
        <v>823396473</v>
      </c>
      <c r="G15" s="9">
        <v>1.2</v>
      </c>
      <c r="H15" s="10">
        <f t="shared" si="1"/>
        <v>88.894619742731123</v>
      </c>
      <c r="J15" s="3">
        <f t="shared" si="9"/>
        <v>1580408433.1154113</v>
      </c>
      <c r="K15" s="3">
        <f t="shared" si="2"/>
        <v>980482818.33307481</v>
      </c>
      <c r="L15" s="3">
        <f t="shared" si="6"/>
        <v>926261314.10762775</v>
      </c>
      <c r="N15" s="3">
        <f t="shared" si="11"/>
        <v>1404.8980670000001</v>
      </c>
      <c r="O15" s="3">
        <f t="shared" si="10"/>
        <v>1580.4084331154113</v>
      </c>
      <c r="Q15" s="3">
        <f t="shared" si="3"/>
        <v>871.59647299999995</v>
      </c>
      <c r="R15" s="3">
        <f t="shared" si="4"/>
        <v>980.48281833307476</v>
      </c>
      <c r="T15" s="3">
        <f t="shared" si="7"/>
        <v>823.39647300000001</v>
      </c>
      <c r="U15" s="3">
        <f t="shared" si="8"/>
        <v>926.26131410762775</v>
      </c>
      <c r="V15" s="17"/>
    </row>
    <row r="16" spans="1:22" x14ac:dyDescent="0.3">
      <c r="A16" s="1">
        <f t="shared" si="0"/>
        <v>2013</v>
      </c>
      <c r="B16" s="12">
        <v>1460959609.9583333</v>
      </c>
      <c r="C16" s="12">
        <v>921330139.74226809</v>
      </c>
      <c r="D16" s="12">
        <v>64400000.000000007</v>
      </c>
      <c r="E16" s="12">
        <f t="shared" si="5"/>
        <v>856930139.74226809</v>
      </c>
      <c r="G16" s="9">
        <v>2.4</v>
      </c>
      <c r="H16" s="10">
        <f t="shared" si="1"/>
        <v>91.028090616556668</v>
      </c>
      <c r="J16" s="3">
        <f t="shared" si="9"/>
        <v>1604954690.4289412</v>
      </c>
      <c r="K16" s="3">
        <f t="shared" si="2"/>
        <v>1012138267.9806443</v>
      </c>
      <c r="L16" s="3">
        <f t="shared" si="6"/>
        <v>941390876.08897412</v>
      </c>
      <c r="N16" s="3">
        <f t="shared" si="11"/>
        <v>1460.9596099583332</v>
      </c>
      <c r="O16" s="3">
        <f t="shared" si="10"/>
        <v>1604.9546904289411</v>
      </c>
      <c r="Q16" s="3">
        <f t="shared" si="3"/>
        <v>921.3301397422681</v>
      </c>
      <c r="R16" s="3">
        <f t="shared" si="4"/>
        <v>1012.1382679806444</v>
      </c>
      <c r="T16" s="3">
        <f t="shared" si="7"/>
        <v>856.93013974226812</v>
      </c>
      <c r="U16" s="3">
        <f t="shared" si="8"/>
        <v>941.3908760889741</v>
      </c>
      <c r="V16" s="17"/>
    </row>
    <row r="17" spans="1:22" x14ac:dyDescent="0.3">
      <c r="A17" s="1">
        <f t="shared" si="0"/>
        <v>2014</v>
      </c>
      <c r="B17" s="12">
        <v>1685821793.79</v>
      </c>
      <c r="C17" s="12">
        <v>981390546.97000003</v>
      </c>
      <c r="D17" s="12">
        <v>54400000</v>
      </c>
      <c r="E17" s="12">
        <f t="shared" si="5"/>
        <v>926990546.97000003</v>
      </c>
      <c r="G17" s="9">
        <v>3</v>
      </c>
      <c r="H17" s="10">
        <f t="shared" si="1"/>
        <v>93.758933335053371</v>
      </c>
      <c r="J17" s="3">
        <f t="shared" si="9"/>
        <v>1798038580.2445204</v>
      </c>
      <c r="K17" s="3">
        <f t="shared" si="2"/>
        <v>1046716842.9305184</v>
      </c>
      <c r="L17" s="3">
        <f t="shared" si="6"/>
        <v>988695705.03467834</v>
      </c>
      <c r="N17" s="3">
        <f t="shared" si="11"/>
        <v>1685.8217937899999</v>
      </c>
      <c r="O17" s="3">
        <f t="shared" si="10"/>
        <v>1798.0385802445205</v>
      </c>
      <c r="Q17" s="3">
        <f t="shared" si="3"/>
        <v>981.39054697000006</v>
      </c>
      <c r="R17" s="3">
        <f t="shared" si="4"/>
        <v>1046.7168429305184</v>
      </c>
      <c r="T17" s="3">
        <f t="shared" si="7"/>
        <v>926.99054697000008</v>
      </c>
      <c r="U17" s="3">
        <f t="shared" si="8"/>
        <v>988.69570503467833</v>
      </c>
      <c r="V17" s="17"/>
    </row>
    <row r="18" spans="1:22" x14ac:dyDescent="0.3">
      <c r="A18" s="1">
        <f t="shared" si="0"/>
        <v>2015</v>
      </c>
      <c r="B18" s="12">
        <v>1822129312.5900002</v>
      </c>
      <c r="C18" s="12">
        <v>1079313750.78</v>
      </c>
      <c r="D18" s="12">
        <v>89200000</v>
      </c>
      <c r="E18" s="12">
        <f t="shared" si="5"/>
        <v>990113750.77999997</v>
      </c>
      <c r="G18" s="9">
        <v>1.5</v>
      </c>
      <c r="H18" s="10">
        <f t="shared" si="1"/>
        <v>95.165317335079166</v>
      </c>
      <c r="J18" s="3">
        <f t="shared" si="9"/>
        <v>1914698929.8362164</v>
      </c>
      <c r="K18" s="3">
        <f t="shared" si="2"/>
        <v>1134146116.4677386</v>
      </c>
      <c r="L18" s="3">
        <f t="shared" si="6"/>
        <v>1040414489.7597386</v>
      </c>
      <c r="N18" s="3">
        <f t="shared" si="11"/>
        <v>1822.1293125900002</v>
      </c>
      <c r="O18" s="3">
        <f t="shared" si="10"/>
        <v>1914.6989298362164</v>
      </c>
      <c r="Q18" s="3">
        <f t="shared" si="3"/>
        <v>1079.31375078</v>
      </c>
      <c r="R18" s="3">
        <f t="shared" si="4"/>
        <v>1134.1461164677387</v>
      </c>
      <c r="T18" s="3">
        <f t="shared" si="7"/>
        <v>990.11375077999992</v>
      </c>
      <c r="U18" s="3">
        <f t="shared" si="8"/>
        <v>1040.4144897597387</v>
      </c>
      <c r="V18" s="17"/>
    </row>
    <row r="19" spans="1:22" x14ac:dyDescent="0.3">
      <c r="A19" s="1">
        <f>A20-1</f>
        <v>2016</v>
      </c>
      <c r="B19" s="12">
        <v>1812646741.9900002</v>
      </c>
      <c r="C19" s="12">
        <v>1096956605.681</v>
      </c>
      <c r="D19" s="12">
        <v>120700000</v>
      </c>
      <c r="E19" s="12">
        <f t="shared" si="5"/>
        <v>976256605.68099999</v>
      </c>
      <c r="G19" s="9">
        <v>1</v>
      </c>
      <c r="H19" s="10">
        <f t="shared" si="1"/>
        <v>96.116970508429958</v>
      </c>
      <c r="J19" s="3">
        <f t="shared" si="9"/>
        <v>1885875857.7196538</v>
      </c>
      <c r="K19" s="3">
        <f t="shared" si="2"/>
        <v>1141272555.5939064</v>
      </c>
      <c r="L19" s="3">
        <f t="shared" si="6"/>
        <v>1015696396.2939066</v>
      </c>
      <c r="N19" s="3">
        <f t="shared" si="11"/>
        <v>1812.6467419900002</v>
      </c>
      <c r="O19" s="3">
        <f t="shared" si="10"/>
        <v>1885.8758577196538</v>
      </c>
      <c r="Q19" s="3">
        <f t="shared" si="3"/>
        <v>1096.9566056809999</v>
      </c>
      <c r="R19" s="3">
        <f t="shared" si="4"/>
        <v>1141.2725555939064</v>
      </c>
      <c r="T19" s="3">
        <f t="shared" si="7"/>
        <v>976.256605681</v>
      </c>
      <c r="U19" s="3">
        <f t="shared" si="8"/>
        <v>1015.6963962939066</v>
      </c>
      <c r="V19" s="17"/>
    </row>
    <row r="20" spans="1:22" x14ac:dyDescent="0.3">
      <c r="A20" s="1">
        <v>2017</v>
      </c>
      <c r="B20" s="12">
        <v>1770043710.74</v>
      </c>
      <c r="C20" s="12">
        <v>1049068267.21</v>
      </c>
      <c r="D20" s="12">
        <v>98681000</v>
      </c>
      <c r="E20" s="12">
        <f t="shared" si="5"/>
        <v>950387267.21000004</v>
      </c>
      <c r="G20" s="9">
        <v>1.9</v>
      </c>
      <c r="H20" s="10">
        <f>H21/(1+(G21/100))</f>
        <v>97.943192948090115</v>
      </c>
      <c r="J20" s="3">
        <f t="shared" si="9"/>
        <v>1807214628.6655397</v>
      </c>
      <c r="K20" s="3">
        <f t="shared" si="2"/>
        <v>1071098700.8214099</v>
      </c>
      <c r="L20" s="3">
        <f t="shared" si="6"/>
        <v>970345399.82140994</v>
      </c>
      <c r="N20" s="3">
        <f t="shared" si="11"/>
        <v>1770.0437107400001</v>
      </c>
      <c r="O20" s="3">
        <f t="shared" si="10"/>
        <v>1807.2146286655397</v>
      </c>
      <c r="Q20" s="3">
        <f t="shared" si="3"/>
        <v>1049.0682672099999</v>
      </c>
      <c r="R20" s="3">
        <f t="shared" si="4"/>
        <v>1071.0987008214099</v>
      </c>
      <c r="T20" s="3">
        <f t="shared" si="7"/>
        <v>950.38726721</v>
      </c>
      <c r="U20" s="3">
        <f t="shared" si="8"/>
        <v>970.34539982140996</v>
      </c>
      <c r="V20" s="17"/>
    </row>
    <row r="21" spans="1:22" x14ac:dyDescent="0.3">
      <c r="A21" s="1">
        <v>2018</v>
      </c>
      <c r="B21" s="12">
        <v>1792244530.2766666</v>
      </c>
      <c r="C21" s="12">
        <v>1015636351.2299999</v>
      </c>
      <c r="D21" s="12">
        <v>101504000</v>
      </c>
      <c r="E21" s="12">
        <f>C21-D21</f>
        <v>914132351.2299999</v>
      </c>
      <c r="G21" s="9">
        <v>2.1</v>
      </c>
      <c r="H21" s="9">
        <v>100</v>
      </c>
      <c r="J21" s="3">
        <f t="shared" ref="J21" si="12">B21/($H21/100)</f>
        <v>1792244530.2766666</v>
      </c>
      <c r="K21" s="3">
        <f t="shared" ref="K21" si="13">C21/($H21/100)</f>
        <v>1015636351.2299999</v>
      </c>
      <c r="L21" s="3">
        <f t="shared" ref="L21" si="14">E21/(H21/100)</f>
        <v>914132351.2299999</v>
      </c>
      <c r="N21" s="3">
        <f t="shared" ref="N21" si="15">B21/1000000</f>
        <v>1792.2445302766666</v>
      </c>
      <c r="O21" s="3">
        <f t="shared" ref="O21" si="16">J21/1000000</f>
        <v>1792.2445302766666</v>
      </c>
      <c r="Q21" s="3">
        <f t="shared" ref="Q21" si="17">C21/1000000</f>
        <v>1015.6363512299999</v>
      </c>
      <c r="R21" s="3">
        <f t="shared" ref="R21" si="18">K21/1000000</f>
        <v>1015.6363512299999</v>
      </c>
      <c r="T21" s="3">
        <f t="shared" ref="T21" si="19">E21/1000000</f>
        <v>914.13235122999993</v>
      </c>
      <c r="U21" s="3">
        <f t="shared" ref="U21" si="20">L21/1000000</f>
        <v>914.13235122999993</v>
      </c>
      <c r="V21" s="17"/>
    </row>
    <row r="24" spans="1:22" x14ac:dyDescent="0.3">
      <c r="B24" s="19" t="s">
        <v>54</v>
      </c>
      <c r="C24" s="19"/>
      <c r="D24" s="19"/>
      <c r="E24" s="19"/>
      <c r="F24" s="19"/>
      <c r="G24" s="19"/>
      <c r="H24" s="19"/>
      <c r="I24" s="19"/>
      <c r="J24" s="19"/>
      <c r="K24" s="19"/>
    </row>
    <row r="50" spans="2:11" x14ac:dyDescent="0.3">
      <c r="B50" s="19" t="s">
        <v>33</v>
      </c>
      <c r="C50" s="19"/>
      <c r="D50" s="19"/>
      <c r="E50" s="19"/>
      <c r="F50" s="19"/>
      <c r="G50" s="19"/>
      <c r="H50" s="19"/>
      <c r="I50" s="19"/>
      <c r="J50" s="19"/>
      <c r="K50" s="19"/>
    </row>
  </sheetData>
  <mergeCells count="7">
    <mergeCell ref="T1:U1"/>
    <mergeCell ref="B24:K24"/>
    <mergeCell ref="B50:K50"/>
    <mergeCell ref="G1:H1"/>
    <mergeCell ref="Q1:R1"/>
    <mergeCell ref="N1:O1"/>
    <mergeCell ref="B1:E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7F0CB-0C2D-4C66-90DB-25163BC2860F}">
  <dimension ref="A1:S20"/>
  <sheetViews>
    <sheetView zoomScale="85" zoomScaleNormal="85" workbookViewId="0">
      <selection activeCell="K3" sqref="K3"/>
    </sheetView>
  </sheetViews>
  <sheetFormatPr defaultRowHeight="14.4" x14ac:dyDescent="0.3"/>
  <cols>
    <col min="1" max="1" width="9.6640625" bestFit="1" customWidth="1"/>
    <col min="2" max="2" width="14.33203125" customWidth="1"/>
    <col min="3" max="3" width="14.44140625" customWidth="1"/>
    <col min="4" max="4" width="17.33203125" bestFit="1" customWidth="1"/>
    <col min="5" max="5" width="4" bestFit="1" customWidth="1"/>
    <col min="6" max="6" width="14.77734375" customWidth="1"/>
    <col min="7" max="7" width="15" customWidth="1"/>
    <col min="8" max="8" width="14.6640625" customWidth="1"/>
    <col min="9" max="9" width="4.33203125" customWidth="1"/>
    <col min="10" max="12" width="9.109375" customWidth="1"/>
    <col min="13" max="13" width="2.33203125" customWidth="1"/>
    <col min="14" max="14" width="14.88671875" customWidth="1"/>
    <col min="15" max="15" width="18.6640625" customWidth="1"/>
    <col min="16" max="16" width="18.109375" customWidth="1"/>
    <col min="18" max="18" width="11" bestFit="1" customWidth="1"/>
  </cols>
  <sheetData>
    <row r="1" spans="1:19" x14ac:dyDescent="0.3">
      <c r="B1" s="21" t="s">
        <v>40</v>
      </c>
      <c r="C1" s="21"/>
      <c r="D1" s="21"/>
      <c r="F1" s="21" t="s">
        <v>41</v>
      </c>
      <c r="G1" s="21"/>
      <c r="H1" s="21"/>
      <c r="N1" s="21" t="s">
        <v>39</v>
      </c>
      <c r="O1" s="21"/>
      <c r="P1" s="21"/>
    </row>
    <row r="2" spans="1:19" s="4" customFormat="1" ht="57.6" x14ac:dyDescent="0.3">
      <c r="B2" s="4" t="s">
        <v>1</v>
      </c>
      <c r="C2" s="4" t="s">
        <v>0</v>
      </c>
      <c r="D2" s="6" t="s">
        <v>31</v>
      </c>
      <c r="F2" s="6" t="s">
        <v>1</v>
      </c>
      <c r="G2" s="4" t="s">
        <v>0</v>
      </c>
      <c r="H2" s="6" t="s">
        <v>31</v>
      </c>
      <c r="N2" s="4" t="s">
        <v>1</v>
      </c>
      <c r="O2" s="4" t="s">
        <v>0</v>
      </c>
      <c r="P2" s="6" t="s">
        <v>31</v>
      </c>
      <c r="R2" s="4" t="s">
        <v>42</v>
      </c>
      <c r="S2" s="4" t="s">
        <v>43</v>
      </c>
    </row>
    <row r="3" spans="1:19" x14ac:dyDescent="0.3">
      <c r="A3" t="s">
        <v>2</v>
      </c>
      <c r="B3" s="14"/>
      <c r="C3" s="14">
        <v>258284486</v>
      </c>
      <c r="D3" s="14"/>
      <c r="E3" s="14"/>
      <c r="F3" s="14"/>
      <c r="G3" s="14">
        <v>398569049.49651486</v>
      </c>
      <c r="H3" s="14"/>
      <c r="J3" s="14">
        <f>(B3/$S3*$S$20)-N3</f>
        <v>0</v>
      </c>
      <c r="K3" s="14">
        <f>(C3/$S3*$S$20)-O3</f>
        <v>0</v>
      </c>
      <c r="L3" s="14">
        <f>(D3/$S3*$S$20)-P3</f>
        <v>0</v>
      </c>
      <c r="N3" s="3"/>
      <c r="O3" s="3">
        <v>406141861.43694866</v>
      </c>
      <c r="P3" s="3"/>
      <c r="R3">
        <v>63.59464771402228</v>
      </c>
      <c r="S3">
        <v>64.802946020588706</v>
      </c>
    </row>
    <row r="4" spans="1:19" x14ac:dyDescent="0.3">
      <c r="A4" t="s">
        <v>3</v>
      </c>
      <c r="B4" s="14"/>
      <c r="C4" s="14">
        <v>276340517.47000003</v>
      </c>
      <c r="D4" s="14">
        <v>268340517.47000003</v>
      </c>
      <c r="E4" s="14"/>
      <c r="F4" s="14"/>
      <c r="G4" s="14">
        <v>401915201.55489421</v>
      </c>
      <c r="H4" s="14">
        <v>390279840.79825735</v>
      </c>
      <c r="J4" s="14">
        <f t="shared" ref="J4:L19" si="0">(B4/$S4*$S$20)-N4</f>
        <v>0</v>
      </c>
      <c r="K4" s="14">
        <f t="shared" si="0"/>
        <v>0</v>
      </c>
      <c r="L4" s="14">
        <f t="shared" si="0"/>
        <v>0</v>
      </c>
      <c r="N4" s="3"/>
      <c r="O4" s="3">
        <v>409551590.3844372</v>
      </c>
      <c r="P4" s="3">
        <v>397695157.77342427</v>
      </c>
      <c r="R4">
        <v>67.473921224577637</v>
      </c>
      <c r="S4">
        <v>68.755925727844613</v>
      </c>
    </row>
    <row r="5" spans="1:19" x14ac:dyDescent="0.3">
      <c r="A5" t="s">
        <v>4</v>
      </c>
      <c r="B5" s="14"/>
      <c r="C5" s="14">
        <v>322561815</v>
      </c>
      <c r="D5" s="14">
        <v>313461815</v>
      </c>
      <c r="E5" s="14"/>
      <c r="F5" s="14"/>
      <c r="G5" s="14">
        <v>456362242.68489176</v>
      </c>
      <c r="H5" s="14">
        <v>443487512.27567542</v>
      </c>
      <c r="J5" s="14">
        <f t="shared" si="0"/>
        <v>0</v>
      </c>
      <c r="K5" s="14">
        <f t="shared" si="0"/>
        <v>0</v>
      </c>
      <c r="L5" s="14">
        <f t="shared" si="0"/>
        <v>0</v>
      </c>
      <c r="N5" s="3"/>
      <c r="O5" s="3">
        <v>465033125.2959047</v>
      </c>
      <c r="P5" s="3">
        <v>451913775.00891322</v>
      </c>
      <c r="R5">
        <v>69.36319101886582</v>
      </c>
      <c r="S5">
        <v>70.681091648224267</v>
      </c>
    </row>
    <row r="6" spans="1:19" x14ac:dyDescent="0.3">
      <c r="A6" t="s">
        <v>5</v>
      </c>
      <c r="B6" s="14">
        <v>626999131</v>
      </c>
      <c r="C6" s="14">
        <v>370287896</v>
      </c>
      <c r="D6" s="14">
        <v>360087896</v>
      </c>
      <c r="E6" s="14"/>
      <c r="F6" s="14">
        <v>864602186.92435348</v>
      </c>
      <c r="G6" s="14">
        <v>510609518.96792591</v>
      </c>
      <c r="H6" s="14">
        <v>496544200.73923379</v>
      </c>
      <c r="J6" s="14">
        <f t="shared" si="0"/>
        <v>0</v>
      </c>
      <c r="K6" s="14">
        <f t="shared" si="0"/>
        <v>0</v>
      </c>
      <c r="L6" s="14">
        <f t="shared" si="0"/>
        <v>0</v>
      </c>
      <c r="N6" s="3">
        <v>881029628.47591615</v>
      </c>
      <c r="O6" s="3">
        <v>520311099.82831651</v>
      </c>
      <c r="P6" s="3">
        <v>505978540.55327928</v>
      </c>
      <c r="R6">
        <v>71.166633985356327</v>
      </c>
      <c r="S6">
        <v>72.518800031078101</v>
      </c>
    </row>
    <row r="7" spans="1:19" x14ac:dyDescent="0.3">
      <c r="A7" t="s">
        <v>6</v>
      </c>
      <c r="B7" s="14">
        <v>700826028</v>
      </c>
      <c r="C7" s="14">
        <v>444691789</v>
      </c>
      <c r="D7" s="14">
        <v>431591789</v>
      </c>
      <c r="E7" s="14"/>
      <c r="F7" s="14">
        <v>942835113.03398192</v>
      </c>
      <c r="G7" s="14">
        <v>598252656.71653771</v>
      </c>
      <c r="H7" s="14">
        <v>580628967.68776047</v>
      </c>
      <c r="J7" s="14">
        <f t="shared" si="0"/>
        <v>0</v>
      </c>
      <c r="K7" s="14">
        <f t="shared" si="0"/>
        <v>0</v>
      </c>
      <c r="L7" s="14">
        <f t="shared" si="0"/>
        <v>0</v>
      </c>
      <c r="N7" s="3">
        <v>960748980.18162763</v>
      </c>
      <c r="O7" s="3">
        <v>609619457.194152</v>
      </c>
      <c r="P7" s="3">
        <v>591660918.07382798</v>
      </c>
      <c r="R7">
        <v>72.945799834990225</v>
      </c>
      <c r="S7">
        <v>74.331770031855044</v>
      </c>
    </row>
    <row r="8" spans="1:19" x14ac:dyDescent="0.3">
      <c r="A8" t="s">
        <v>7</v>
      </c>
      <c r="B8" s="14">
        <v>1089118158.0700002</v>
      </c>
      <c r="C8" s="14">
        <v>823880574.66999996</v>
      </c>
      <c r="D8" s="14">
        <v>807780574.66999996</v>
      </c>
      <c r="E8" s="14"/>
      <c r="F8" s="14">
        <v>1429475310.6252387</v>
      </c>
      <c r="G8" s="14">
        <v>1081349100.3414192</v>
      </c>
      <c r="H8" s="14">
        <v>1060217736.0991318</v>
      </c>
      <c r="J8" s="14">
        <f t="shared" si="0"/>
        <v>0</v>
      </c>
      <c r="K8" s="14">
        <f t="shared" si="0"/>
        <v>0</v>
      </c>
      <c r="L8" s="14">
        <f t="shared" si="0"/>
        <v>0</v>
      </c>
      <c r="N8" s="3">
        <v>1456635341.5271182</v>
      </c>
      <c r="O8" s="3">
        <v>1101894733.2479062</v>
      </c>
      <c r="P8" s="3">
        <v>1080361873.0850153</v>
      </c>
      <c r="R8">
        <v>74.76944483086497</v>
      </c>
      <c r="S8">
        <v>76.190064282651406</v>
      </c>
    </row>
    <row r="9" spans="1:19" x14ac:dyDescent="0.3">
      <c r="A9" t="s">
        <v>8</v>
      </c>
      <c r="B9" s="14">
        <v>947637701.94999993</v>
      </c>
      <c r="C9" s="14">
        <v>689915456.8959173</v>
      </c>
      <c r="D9" s="14">
        <v>620615456.8959173</v>
      </c>
      <c r="E9" s="14"/>
      <c r="F9" s="14">
        <v>1195943469.2803187</v>
      </c>
      <c r="G9" s="14">
        <v>870691281.41733015</v>
      </c>
      <c r="H9" s="14">
        <v>783232875.89950168</v>
      </c>
      <c r="J9" s="14">
        <f t="shared" si="0"/>
        <v>0</v>
      </c>
      <c r="K9" s="14">
        <f t="shared" si="0"/>
        <v>0</v>
      </c>
      <c r="L9" s="14">
        <f t="shared" si="0"/>
        <v>0</v>
      </c>
      <c r="N9" s="3">
        <v>1218666395.1966445</v>
      </c>
      <c r="O9" s="3">
        <v>887234415.76425934</v>
      </c>
      <c r="P9" s="3">
        <v>798114300.54159224</v>
      </c>
      <c r="R9">
        <v>77.760222624099569</v>
      </c>
      <c r="S9">
        <v>79.237666853957464</v>
      </c>
    </row>
    <row r="10" spans="1:19" x14ac:dyDescent="0.3">
      <c r="A10" t="s">
        <v>9</v>
      </c>
      <c r="B10" s="14">
        <v>1002166195.1999999</v>
      </c>
      <c r="C10" s="14">
        <v>771003647.73185611</v>
      </c>
      <c r="D10" s="14">
        <v>673303647.73185611</v>
      </c>
      <c r="E10" s="14"/>
      <c r="F10" s="14">
        <v>1238746178.675813</v>
      </c>
      <c r="G10" s="14">
        <v>953013409.30018771</v>
      </c>
      <c r="H10" s="14">
        <v>832249505.83158767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N10" s="3">
        <v>1262282356.0706534</v>
      </c>
      <c r="O10" s="3">
        <v>971120664.07689142</v>
      </c>
      <c r="P10" s="3">
        <v>848062246.44238806</v>
      </c>
      <c r="R10">
        <v>79.39318729920565</v>
      </c>
      <c r="S10">
        <v>80.901657857890569</v>
      </c>
    </row>
    <row r="11" spans="1:19" x14ac:dyDescent="0.3">
      <c r="A11" t="s">
        <v>10</v>
      </c>
      <c r="B11" s="14">
        <v>1108760791.25</v>
      </c>
      <c r="C11" s="14">
        <v>820473691.25475025</v>
      </c>
      <c r="D11" s="14">
        <v>747473691.25475025</v>
      </c>
      <c r="E11" s="14"/>
      <c r="F11" s="14">
        <v>1312743690.7520828</v>
      </c>
      <c r="G11" s="14">
        <v>971419326.98438179</v>
      </c>
      <c r="H11" s="14">
        <v>884989241.99114859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N11" s="3">
        <v>1337685820.8763726</v>
      </c>
      <c r="O11" s="3">
        <v>989876294.19708538</v>
      </c>
      <c r="P11" s="3">
        <v>901804037.58898067</v>
      </c>
      <c r="R11">
        <v>82.886487540370695</v>
      </c>
      <c r="S11">
        <v>84.46133080363775</v>
      </c>
    </row>
    <row r="12" spans="1:19" x14ac:dyDescent="0.3">
      <c r="A12" t="s">
        <v>11</v>
      </c>
      <c r="B12" s="14">
        <v>1163535227.5</v>
      </c>
      <c r="C12" s="14">
        <v>821271614.23327386</v>
      </c>
      <c r="D12" s="14">
        <v>752971614.23327386</v>
      </c>
      <c r="E12" s="14"/>
      <c r="F12" s="14">
        <v>1358575134.4930694</v>
      </c>
      <c r="G12" s="14">
        <v>958938902.22787464</v>
      </c>
      <c r="H12" s="14">
        <v>879189978.86674106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N12" s="3">
        <v>1384388062.0484378</v>
      </c>
      <c r="O12" s="3">
        <v>977158741.37020421</v>
      </c>
      <c r="P12" s="3">
        <v>895894588.46520913</v>
      </c>
      <c r="R12">
        <v>84.046898365935888</v>
      </c>
      <c r="S12">
        <v>85.643789434888674</v>
      </c>
    </row>
    <row r="13" spans="1:19" x14ac:dyDescent="0.3">
      <c r="A13" t="s">
        <v>12</v>
      </c>
      <c r="B13" s="14">
        <v>1442114097.559886</v>
      </c>
      <c r="C13" s="14">
        <v>888440973</v>
      </c>
      <c r="D13" s="14">
        <v>852840973</v>
      </c>
      <c r="E13" s="14"/>
      <c r="F13" s="14">
        <v>1633221476.0337827</v>
      </c>
      <c r="G13" s="14">
        <v>1006176196.285117</v>
      </c>
      <c r="H13" s="14">
        <v>965858523.33178937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N13" s="3">
        <v>1664252684.0784247</v>
      </c>
      <c r="O13" s="3">
        <v>1025293544.0145342</v>
      </c>
      <c r="P13" s="3">
        <v>984209835.27509344</v>
      </c>
      <c r="R13">
        <v>86.65235221527989</v>
      </c>
      <c r="S13">
        <v>88.298746907370216</v>
      </c>
    </row>
    <row r="14" spans="1:19" x14ac:dyDescent="0.3">
      <c r="A14" t="s">
        <v>13</v>
      </c>
      <c r="B14" s="14">
        <v>1347060572</v>
      </c>
      <c r="C14" s="14">
        <v>895613549</v>
      </c>
      <c r="D14" s="14">
        <v>849913549</v>
      </c>
      <c r="E14" s="14"/>
      <c r="F14" s="14">
        <v>1473982185.0463665</v>
      </c>
      <c r="G14" s="14">
        <v>979999298.73394811</v>
      </c>
      <c r="H14" s="14">
        <v>929993391.60788095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N14" s="3">
        <v>1501987846.5622478</v>
      </c>
      <c r="O14" s="3">
        <v>998619285.40989327</v>
      </c>
      <c r="P14" s="3">
        <v>947663266.0484308</v>
      </c>
      <c r="R14">
        <v>89.685184542814682</v>
      </c>
      <c r="S14">
        <v>91.38920304912817</v>
      </c>
    </row>
    <row r="15" spans="1:19" x14ac:dyDescent="0.3">
      <c r="A15" t="s">
        <v>14</v>
      </c>
      <c r="B15" s="14">
        <v>1404898067</v>
      </c>
      <c r="C15" s="14">
        <v>871596473</v>
      </c>
      <c r="D15" s="14">
        <v>823396473</v>
      </c>
      <c r="E15" s="14"/>
      <c r="F15" s="14">
        <v>1519040707.5702798</v>
      </c>
      <c r="G15" s="14">
        <v>942410381.33742428</v>
      </c>
      <c r="H15" s="14">
        <v>890294314.11182427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N15" s="3">
        <v>1547902481.0141153</v>
      </c>
      <c r="O15" s="3">
        <v>960316178.58283544</v>
      </c>
      <c r="P15" s="3">
        <v>907209906.07994902</v>
      </c>
      <c r="R15">
        <v>90.761406757328459</v>
      </c>
      <c r="S15">
        <v>92.485873485717704</v>
      </c>
    </row>
    <row r="16" spans="1:19" x14ac:dyDescent="0.3">
      <c r="A16" t="s">
        <v>15</v>
      </c>
      <c r="B16" s="14">
        <v>1460959609.9583333</v>
      </c>
      <c r="C16" s="14">
        <v>921330139.74226809</v>
      </c>
      <c r="D16" s="14">
        <v>856930139.74226809</v>
      </c>
      <c r="E16" s="14"/>
      <c r="F16" s="14">
        <v>1542633826.4732485</v>
      </c>
      <c r="G16" s="14">
        <v>972836640.53948951</v>
      </c>
      <c r="H16" s="14">
        <v>904836390.73948956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N16" s="3">
        <v>1571943869.1762404</v>
      </c>
      <c r="O16" s="3">
        <v>991320536.7097398</v>
      </c>
      <c r="P16" s="3">
        <v>922028282.16353989</v>
      </c>
      <c r="R16">
        <v>92.93968051950435</v>
      </c>
      <c r="S16">
        <v>94.705534449374937</v>
      </c>
    </row>
    <row r="17" spans="1:19" x14ac:dyDescent="0.3">
      <c r="A17" t="s">
        <v>16</v>
      </c>
      <c r="B17" s="14">
        <v>1685821793.79</v>
      </c>
      <c r="C17" s="14">
        <v>981390547</v>
      </c>
      <c r="D17" s="14">
        <v>926990547</v>
      </c>
      <c r="E17" s="14"/>
      <c r="F17" s="14">
        <v>1728220211.9038184</v>
      </c>
      <c r="G17" s="14">
        <v>1006072519.2570498</v>
      </c>
      <c r="H17" s="14">
        <v>950304359.25704992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N17" s="3">
        <v>1761056395.9299905</v>
      </c>
      <c r="O17" s="3">
        <v>1025187897.1229337</v>
      </c>
      <c r="P17" s="3">
        <v>968360142.08293378</v>
      </c>
      <c r="R17">
        <v>95.727870935089484</v>
      </c>
      <c r="S17">
        <v>97.546700482856181</v>
      </c>
    </row>
    <row r="18" spans="1:19" x14ac:dyDescent="0.3">
      <c r="A18" t="s">
        <v>17</v>
      </c>
      <c r="B18" s="14">
        <v>1822129312.5900002</v>
      </c>
      <c r="C18" s="14">
        <v>1079313750.7800002</v>
      </c>
      <c r="D18" s="14">
        <v>990113750.78000021</v>
      </c>
      <c r="E18" s="14"/>
      <c r="F18" s="14">
        <v>1840350605.7158999</v>
      </c>
      <c r="G18" s="14">
        <v>1090106888.2878001</v>
      </c>
      <c r="H18" s="14">
        <v>1000014888.2878001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N18" s="3">
        <v>1875317267.2245021</v>
      </c>
      <c r="O18" s="3">
        <v>1110818919.1652684</v>
      </c>
      <c r="P18" s="3">
        <v>1019015171.1652683</v>
      </c>
      <c r="R18">
        <v>97.163788999115823</v>
      </c>
      <c r="S18">
        <v>99.009900990099013</v>
      </c>
    </row>
    <row r="19" spans="1:19" x14ac:dyDescent="0.3">
      <c r="A19" t="s">
        <v>18</v>
      </c>
      <c r="B19" s="14">
        <v>1812349646.1200001</v>
      </c>
      <c r="C19" s="14">
        <v>1096956605.681</v>
      </c>
      <c r="D19" s="14">
        <v>976256605.68099999</v>
      </c>
      <c r="E19" s="14"/>
      <c r="F19" s="14">
        <v>1812349646.1199999</v>
      </c>
      <c r="G19" s="14">
        <v>1096956605.681</v>
      </c>
      <c r="H19" s="14">
        <v>976256605.68100011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N19" s="3">
        <v>1846784289.3962798</v>
      </c>
      <c r="O19" s="3">
        <v>1117798781.1889389</v>
      </c>
      <c r="P19" s="3">
        <v>994805481.18893886</v>
      </c>
      <c r="R19">
        <v>98.135426889106981</v>
      </c>
      <c r="S19">
        <v>100</v>
      </c>
    </row>
    <row r="20" spans="1:19" x14ac:dyDescent="0.3">
      <c r="N20" s="3">
        <v>1771110080.74</v>
      </c>
      <c r="O20" s="3">
        <v>1057333904.4899999</v>
      </c>
      <c r="P20" s="3">
        <v>958652904.48999989</v>
      </c>
      <c r="R20">
        <v>100</v>
      </c>
      <c r="S20">
        <v>101.9</v>
      </c>
    </row>
  </sheetData>
  <mergeCells count="3">
    <mergeCell ref="N1:P1"/>
    <mergeCell ref="B1:D1"/>
    <mergeCell ref="F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</vt:lpstr>
      <vt:lpstr>where inflation data comes from</vt:lpstr>
      <vt:lpstr>data and charts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Terence Wood</cp:lastModifiedBy>
  <dcterms:created xsi:type="dcterms:W3CDTF">2019-01-24T05:19:06Z</dcterms:created>
  <dcterms:modified xsi:type="dcterms:W3CDTF">2019-11-18T00:38:51Z</dcterms:modified>
</cp:coreProperties>
</file>